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99 - Vedlejší a ostatní n..." sheetId="2" r:id="rId2"/>
    <sheet name="D.1.1.a - Architektonicko..." sheetId="3" r:id="rId3"/>
    <sheet name="D.1.1.b - Architektonicko..." sheetId="4" r:id="rId4"/>
    <sheet name="D.1.4.1 - Zařízení vzduch..." sheetId="5" r:id="rId5"/>
    <sheet name="D.1.4.2 - Zařízení pro vy..." sheetId="6" r:id="rId6"/>
    <sheet name="D.1.4.3 - Zařízení chlazení" sheetId="7" r:id="rId7"/>
    <sheet name="D.1.4.4 - Zařízení zdravo..." sheetId="8" r:id="rId8"/>
    <sheet name="D.1.4.5 - Zařízení pro me..." sheetId="9" r:id="rId9"/>
    <sheet name="D.1.4.6 - Zařízení silnop..." sheetId="10" r:id="rId10"/>
    <sheet name="D.1.4.7 - Zařízení slabop..." sheetId="11" r:id="rId11"/>
    <sheet name="D.1.4.8 - Zařízení měření..." sheetId="12" r:id="rId12"/>
    <sheet name="D.3.1 - Magnetická rezonance" sheetId="13" r:id="rId13"/>
    <sheet name="D.3.2 - PS 02 - Vybavení ..." sheetId="14" r:id="rId14"/>
    <sheet name="Pokyny pro vyplnění" sheetId="15" r:id="rId15"/>
  </sheets>
  <definedNames>
    <definedName name="_xlnm.Print_Area" localSheetId="0">'Rekapitulace stavby'!$D$4:$AO$33,'Rekapitulace stavby'!$C$39:$AQ$68</definedName>
    <definedName name="_xlnm.Print_Titles" localSheetId="0">'Rekapitulace stavby'!$49:$49</definedName>
    <definedName name="_xlnm._FilterDatabase" localSheetId="1" hidden="1">'99 - Vedlejší a ostatní n...'!$C$86:$K$102</definedName>
    <definedName name="_xlnm.Print_Area" localSheetId="1">'99 - Vedlejší a ostatní n...'!$C$4:$J$38,'99 - Vedlejší a ostatní n...'!$C$44:$J$66,'99 - Vedlejší a ostatní n...'!$C$72:$K$102</definedName>
    <definedName name="_xlnm.Print_Titles" localSheetId="1">'99 - Vedlejší a ostatní n...'!$86:$86</definedName>
    <definedName name="_xlnm._FilterDatabase" localSheetId="2" hidden="1">'D.1.1.a - Architektonicko...'!$C$105:$K$622</definedName>
    <definedName name="_xlnm.Print_Area" localSheetId="2">'D.1.1.a - Architektonicko...'!$C$4:$J$40,'D.1.1.a - Architektonicko...'!$C$46:$J$83,'D.1.1.a - Architektonicko...'!$C$89:$K$622</definedName>
    <definedName name="_xlnm.Print_Titles" localSheetId="2">'D.1.1.a - Architektonicko...'!$105:$105</definedName>
    <definedName name="_xlnm._FilterDatabase" localSheetId="3" hidden="1">'D.1.1.b - Architektonicko...'!$C$109:$K$1531</definedName>
    <definedName name="_xlnm.Print_Area" localSheetId="3">'D.1.1.b - Architektonicko...'!$C$4:$J$40,'D.1.1.b - Architektonicko...'!$C$46:$J$87,'D.1.1.b - Architektonicko...'!$C$93:$K$1531</definedName>
    <definedName name="_xlnm.Print_Titles" localSheetId="3">'D.1.1.b - Architektonicko...'!$109:$109</definedName>
    <definedName name="_xlnm._FilterDatabase" localSheetId="4" hidden="1">'D.1.4.1 - Zařízení vzduch...'!$C$92:$K$177</definedName>
    <definedName name="_xlnm.Print_Area" localSheetId="4">'D.1.4.1 - Zařízení vzduch...'!$C$4:$J$40,'D.1.4.1 - Zařízení vzduch...'!$C$46:$J$70,'D.1.4.1 - Zařízení vzduch...'!$C$76:$K$177</definedName>
    <definedName name="_xlnm.Print_Titles" localSheetId="4">'D.1.4.1 - Zařízení vzduch...'!$92:$92</definedName>
    <definedName name="_xlnm._FilterDatabase" localSheetId="5" hidden="1">'D.1.4.2 - Zařízení pro vy...'!$C$92:$K$133</definedName>
    <definedName name="_xlnm.Print_Area" localSheetId="5">'D.1.4.2 - Zařízení pro vy...'!$C$4:$J$40,'D.1.4.2 - Zařízení pro vy...'!$C$46:$J$70,'D.1.4.2 - Zařízení pro vy...'!$C$76:$K$133</definedName>
    <definedName name="_xlnm.Print_Titles" localSheetId="5">'D.1.4.2 - Zařízení pro vy...'!$92:$92</definedName>
    <definedName name="_xlnm._FilterDatabase" localSheetId="6" hidden="1">'D.1.4.3 - Zařízení chlazení'!$C$97:$K$288</definedName>
    <definedName name="_xlnm.Print_Area" localSheetId="6">'D.1.4.3 - Zařízení chlazení'!$C$4:$J$40,'D.1.4.3 - Zařízení chlazení'!$C$46:$J$75,'D.1.4.3 - Zařízení chlazení'!$C$81:$K$288</definedName>
    <definedName name="_xlnm.Print_Titles" localSheetId="6">'D.1.4.3 - Zařízení chlazení'!$97:$97</definedName>
    <definedName name="_xlnm._FilterDatabase" localSheetId="7" hidden="1">'D.1.4.4 - Zařízení zdravo...'!$C$92:$K$381</definedName>
    <definedName name="_xlnm.Print_Area" localSheetId="7">'D.1.4.4 - Zařízení zdravo...'!$C$4:$J$40,'D.1.4.4 - Zařízení zdravo...'!$C$46:$J$70,'D.1.4.4 - Zařízení zdravo...'!$C$76:$K$381</definedName>
    <definedName name="_xlnm.Print_Titles" localSheetId="7">'D.1.4.4 - Zařízení zdravo...'!$92:$92</definedName>
    <definedName name="_xlnm._FilterDatabase" localSheetId="8" hidden="1">'D.1.4.5 - Zařízení pro me...'!$C$91:$K$117</definedName>
    <definedName name="_xlnm.Print_Area" localSheetId="8">'D.1.4.5 - Zařízení pro me...'!$C$4:$J$40,'D.1.4.5 - Zařízení pro me...'!$C$46:$J$69,'D.1.4.5 - Zařízení pro me...'!$C$75:$K$117</definedName>
    <definedName name="_xlnm.Print_Titles" localSheetId="8">'D.1.4.5 - Zařízení pro me...'!$91:$91</definedName>
    <definedName name="_xlnm._FilterDatabase" localSheetId="9" hidden="1">'D.1.4.6 - Zařízení silnop...'!$C$97:$K$349</definedName>
    <definedName name="_xlnm.Print_Area" localSheetId="9">'D.1.4.6 - Zařízení silnop...'!$C$4:$J$40,'D.1.4.6 - Zařízení silnop...'!$C$46:$J$75,'D.1.4.6 - Zařízení silnop...'!$C$81:$K$349</definedName>
    <definedName name="_xlnm.Print_Titles" localSheetId="9">'D.1.4.6 - Zařízení silnop...'!$97:$97</definedName>
    <definedName name="_xlnm._FilterDatabase" localSheetId="10" hidden="1">'D.1.4.7 - Zařízení slabop...'!$C$91:$K$168</definedName>
    <definedName name="_xlnm.Print_Area" localSheetId="10">'D.1.4.7 - Zařízení slabop...'!$C$4:$J$40,'D.1.4.7 - Zařízení slabop...'!$C$46:$J$69,'D.1.4.7 - Zařízení slabop...'!$C$75:$K$168</definedName>
    <definedName name="_xlnm.Print_Titles" localSheetId="10">'D.1.4.7 - Zařízení slabop...'!$91:$91</definedName>
    <definedName name="_xlnm._FilterDatabase" localSheetId="11" hidden="1">'D.1.4.8 - Zařízení měření...'!$C$90:$K$179</definedName>
    <definedName name="_xlnm.Print_Area" localSheetId="11">'D.1.4.8 - Zařízení měření...'!$C$4:$J$40,'D.1.4.8 - Zařízení měření...'!$C$46:$J$68,'D.1.4.8 - Zařízení měření...'!$C$74:$K$179</definedName>
    <definedName name="_xlnm.Print_Titles" localSheetId="11">'D.1.4.8 - Zařízení měření...'!$90:$90</definedName>
    <definedName name="_xlnm._FilterDatabase" localSheetId="12" hidden="1">'D.3.1 - Magnetická rezonance'!$C$89:$K$93</definedName>
    <definedName name="_xlnm.Print_Area" localSheetId="12">'D.3.1 - Magnetická rezonance'!$C$4:$J$40,'D.3.1 - Magnetická rezonance'!$C$46:$J$67,'D.3.1 - Magnetická rezonance'!$C$73:$K$93</definedName>
    <definedName name="_xlnm.Print_Titles" localSheetId="12">'D.3.1 - Magnetická rezonance'!$89:$89</definedName>
    <definedName name="_xlnm._FilterDatabase" localSheetId="13" hidden="1">'D.3.2 - PS 02 - Vybavení ...'!$C$89:$K$93</definedName>
    <definedName name="_xlnm.Print_Area" localSheetId="13">'D.3.2 - PS 02 - Vybavení ...'!$C$4:$J$40,'D.3.2 - PS 02 - Vybavení ...'!$C$46:$J$67,'D.3.2 - PS 02 - Vybavení ...'!$C$73:$K$93</definedName>
    <definedName name="_xlnm.Print_Titles" localSheetId="13">'D.3.2 - PS 02 - Vybavení ...'!$89:$89</definedName>
    <definedName name="_xlnm.Print_Area" localSheetId="1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7"/>
  <c r="AX67"/>
  <c i="14" r="BI93"/>
  <c r="F38"/>
  <c i="1" r="BD67"/>
  <c i="14" r="BH93"/>
  <c r="F37"/>
  <c i="1" r="BC67"/>
  <c i="14" r="BG93"/>
  <c r="F36"/>
  <c i="1" r="BB67"/>
  <c i="14" r="BF93"/>
  <c r="J35"/>
  <c i="1" r="AW67"/>
  <c i="14" r="F35"/>
  <c i="1" r="BA67"/>
  <c i="14" r="T93"/>
  <c r="T92"/>
  <c r="T91"/>
  <c r="T90"/>
  <c r="R93"/>
  <c r="R92"/>
  <c r="R91"/>
  <c r="R90"/>
  <c r="P93"/>
  <c r="P92"/>
  <c r="P91"/>
  <c r="P90"/>
  <c i="1" r="AU67"/>
  <c i="14" r="BK93"/>
  <c r="BK92"/>
  <c r="J92"/>
  <c r="BK91"/>
  <c r="J91"/>
  <c r="BK90"/>
  <c r="J90"/>
  <c r="J64"/>
  <c r="J31"/>
  <c i="1" r="AG67"/>
  <c i="14" r="J93"/>
  <c r="BE93"/>
  <c r="J34"/>
  <c i="1" r="AV67"/>
  <c i="14" r="F34"/>
  <c i="1" r="AZ67"/>
  <c i="14" r="J66"/>
  <c r="J65"/>
  <c r="J86"/>
  <c r="F86"/>
  <c r="F84"/>
  <c r="E82"/>
  <c r="J59"/>
  <c r="F59"/>
  <c r="F57"/>
  <c r="E55"/>
  <c r="J40"/>
  <c r="J22"/>
  <c r="E22"/>
  <c r="F87"/>
  <c r="F60"/>
  <c r="J21"/>
  <c r="J16"/>
  <c r="J84"/>
  <c r="J57"/>
  <c r="E7"/>
  <c r="E76"/>
  <c r="E49"/>
  <c i="1" r="AY66"/>
  <c r="AX66"/>
  <c i="13" r="BI93"/>
  <c r="F38"/>
  <c i="1" r="BD66"/>
  <c i="13" r="BH93"/>
  <c r="F37"/>
  <c i="1" r="BC66"/>
  <c i="13" r="BG93"/>
  <c r="F36"/>
  <c i="1" r="BB66"/>
  <c i="13" r="BF93"/>
  <c r="J35"/>
  <c i="1" r="AW66"/>
  <c i="13" r="F35"/>
  <c i="1" r="BA66"/>
  <c i="13" r="T93"/>
  <c r="T92"/>
  <c r="T91"/>
  <c r="T90"/>
  <c r="R93"/>
  <c r="R92"/>
  <c r="R91"/>
  <c r="R90"/>
  <c r="P93"/>
  <c r="P92"/>
  <c r="P91"/>
  <c r="P90"/>
  <c i="1" r="AU66"/>
  <c i="13" r="BK93"/>
  <c r="BK92"/>
  <c r="J92"/>
  <c r="BK91"/>
  <c r="J91"/>
  <c r="BK90"/>
  <c r="J90"/>
  <c r="J64"/>
  <c r="J31"/>
  <c i="1" r="AG66"/>
  <c i="13" r="J93"/>
  <c r="BE93"/>
  <c r="J34"/>
  <c i="1" r="AV66"/>
  <c i="13" r="F34"/>
  <c i="1" r="AZ66"/>
  <c i="13" r="J66"/>
  <c r="J65"/>
  <c r="J86"/>
  <c r="F86"/>
  <c r="F84"/>
  <c r="E82"/>
  <c r="J59"/>
  <c r="F59"/>
  <c r="F57"/>
  <c r="E55"/>
  <c r="J40"/>
  <c r="J22"/>
  <c r="E22"/>
  <c r="F87"/>
  <c r="F60"/>
  <c r="J21"/>
  <c r="J16"/>
  <c r="J84"/>
  <c r="J57"/>
  <c r="E7"/>
  <c r="E76"/>
  <c r="E49"/>
  <c i="1" r="AY64"/>
  <c r="AX64"/>
  <c i="12"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67"/>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6"/>
  <c r="BH96"/>
  <c r="BG96"/>
  <c r="BF96"/>
  <c r="T96"/>
  <c r="R96"/>
  <c r="P96"/>
  <c r="BK96"/>
  <c r="J96"/>
  <c r="BE96"/>
  <c r="BI95"/>
  <c r="BH95"/>
  <c r="BG95"/>
  <c r="BF95"/>
  <c r="T95"/>
  <c r="R95"/>
  <c r="P95"/>
  <c r="BK95"/>
  <c r="J95"/>
  <c r="BE95"/>
  <c r="BI94"/>
  <c r="F38"/>
  <c i="1" r="BD64"/>
  <c i="12" r="BH94"/>
  <c r="F37"/>
  <c i="1" r="BC64"/>
  <c i="12" r="BG94"/>
  <c r="F36"/>
  <c i="1" r="BB64"/>
  <c i="12" r="BF94"/>
  <c r="J35"/>
  <c i="1" r="AW64"/>
  <c i="12" r="F35"/>
  <c i="1" r="BA64"/>
  <c i="12" r="T94"/>
  <c r="T93"/>
  <c r="T92"/>
  <c r="T91"/>
  <c r="R94"/>
  <c r="R93"/>
  <c r="R92"/>
  <c r="R91"/>
  <c r="P94"/>
  <c r="P93"/>
  <c r="P92"/>
  <c r="P91"/>
  <c i="1" r="AU64"/>
  <c i="12" r="BK94"/>
  <c r="BK93"/>
  <c r="J93"/>
  <c r="BK92"/>
  <c r="J92"/>
  <c r="BK91"/>
  <c r="J91"/>
  <c r="J64"/>
  <c r="J31"/>
  <c i="1" r="AG64"/>
  <c i="12" r="J94"/>
  <c r="BE94"/>
  <c r="J34"/>
  <c i="1" r="AV64"/>
  <c i="12" r="F34"/>
  <c i="1" r="AZ64"/>
  <c i="12" r="J66"/>
  <c r="J65"/>
  <c r="J87"/>
  <c r="F87"/>
  <c r="F85"/>
  <c r="E83"/>
  <c r="J59"/>
  <c r="F59"/>
  <c r="F57"/>
  <c r="E55"/>
  <c r="J40"/>
  <c r="J22"/>
  <c r="E22"/>
  <c r="F88"/>
  <c r="F60"/>
  <c r="J21"/>
  <c r="J16"/>
  <c r="J85"/>
  <c r="J57"/>
  <c r="E7"/>
  <c r="E77"/>
  <c r="E49"/>
  <c i="1" r="AY63"/>
  <c r="AX63"/>
  <c i="11"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68"/>
  <c r="BI161"/>
  <c r="BH161"/>
  <c r="BG161"/>
  <c r="BF161"/>
  <c r="T161"/>
  <c r="R161"/>
  <c r="P161"/>
  <c r="BK161"/>
  <c r="J161"/>
  <c r="BE161"/>
  <c r="BI160"/>
  <c r="BH160"/>
  <c r="BG160"/>
  <c r="BF160"/>
  <c r="T160"/>
  <c r="R160"/>
  <c r="P160"/>
  <c r="BK160"/>
  <c r="J160"/>
  <c r="BE160"/>
  <c r="BI158"/>
  <c r="BH158"/>
  <c r="BG158"/>
  <c r="BF158"/>
  <c r="T158"/>
  <c r="R158"/>
  <c r="P158"/>
  <c r="BK158"/>
  <c r="J158"/>
  <c r="BE158"/>
  <c r="BI157"/>
  <c r="BH157"/>
  <c r="BG157"/>
  <c r="BF157"/>
  <c r="T157"/>
  <c r="R157"/>
  <c r="P157"/>
  <c r="BK157"/>
  <c r="J157"/>
  <c r="BE157"/>
  <c r="BI155"/>
  <c r="BH155"/>
  <c r="BG155"/>
  <c r="BF155"/>
  <c r="T155"/>
  <c r="R155"/>
  <c r="P155"/>
  <c r="BK155"/>
  <c r="J155"/>
  <c r="BE155"/>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7"/>
  <c r="BH147"/>
  <c r="BG147"/>
  <c r="BF147"/>
  <c r="T147"/>
  <c r="R147"/>
  <c r="P147"/>
  <c r="BK147"/>
  <c r="J147"/>
  <c r="BE147"/>
  <c r="BI145"/>
  <c r="BH145"/>
  <c r="BG145"/>
  <c r="BF145"/>
  <c r="T145"/>
  <c r="R145"/>
  <c r="P145"/>
  <c r="BK145"/>
  <c r="J145"/>
  <c r="BE145"/>
  <c r="BI144"/>
  <c r="BH144"/>
  <c r="BG144"/>
  <c r="BF144"/>
  <c r="T144"/>
  <c r="R144"/>
  <c r="P144"/>
  <c r="BK144"/>
  <c r="J144"/>
  <c r="BE144"/>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T128"/>
  <c r="R129"/>
  <c r="R128"/>
  <c r="P129"/>
  <c r="P128"/>
  <c r="BK129"/>
  <c r="BK128"/>
  <c r="J128"/>
  <c r="J129"/>
  <c r="BE129"/>
  <c r="J67"/>
  <c r="BI127"/>
  <c r="BH127"/>
  <c r="BG127"/>
  <c r="BF127"/>
  <c r="T127"/>
  <c r="R127"/>
  <c r="P127"/>
  <c r="BK127"/>
  <c r="J127"/>
  <c r="BE127"/>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8"/>
  <c i="1" r="BD63"/>
  <c i="11" r="BH95"/>
  <c r="F37"/>
  <c i="1" r="BC63"/>
  <c i="11" r="BG95"/>
  <c r="F36"/>
  <c i="1" r="BB63"/>
  <c i="11" r="BF95"/>
  <c r="J35"/>
  <c i="1" r="AW63"/>
  <c i="11" r="F35"/>
  <c i="1" r="BA63"/>
  <c i="11" r="T95"/>
  <c r="T94"/>
  <c r="T93"/>
  <c r="T92"/>
  <c r="R95"/>
  <c r="R94"/>
  <c r="R93"/>
  <c r="R92"/>
  <c r="P95"/>
  <c r="P94"/>
  <c r="P93"/>
  <c r="P92"/>
  <c i="1" r="AU63"/>
  <c i="11" r="BK95"/>
  <c r="BK94"/>
  <c r="J94"/>
  <c r="BK93"/>
  <c r="J93"/>
  <c r="BK92"/>
  <c r="J92"/>
  <c r="J64"/>
  <c r="J31"/>
  <c i="1" r="AG63"/>
  <c i="11" r="J95"/>
  <c r="BE95"/>
  <c r="J34"/>
  <c i="1" r="AV63"/>
  <c i="11" r="F34"/>
  <c i="1" r="AZ63"/>
  <c i="11" r="J66"/>
  <c r="J65"/>
  <c r="J88"/>
  <c r="F88"/>
  <c r="F86"/>
  <c r="E84"/>
  <c r="J59"/>
  <c r="F59"/>
  <c r="F57"/>
  <c r="E55"/>
  <c r="J40"/>
  <c r="J22"/>
  <c r="E22"/>
  <c r="F89"/>
  <c r="F60"/>
  <c r="J21"/>
  <c r="J16"/>
  <c r="J86"/>
  <c r="J57"/>
  <c r="E7"/>
  <c r="E78"/>
  <c r="E49"/>
  <c i="1" r="AY62"/>
  <c r="AX62"/>
  <c i="10"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T343"/>
  <c r="R344"/>
  <c r="R343"/>
  <c r="P344"/>
  <c r="P343"/>
  <c r="BK344"/>
  <c r="BK343"/>
  <c r="J343"/>
  <c r="J344"/>
  <c r="BE344"/>
  <c r="J74"/>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T338"/>
  <c r="R339"/>
  <c r="R338"/>
  <c r="P339"/>
  <c r="P338"/>
  <c r="BK339"/>
  <c r="BK338"/>
  <c r="J338"/>
  <c r="J339"/>
  <c r="BE339"/>
  <c r="J73"/>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T321"/>
  <c r="R322"/>
  <c r="R321"/>
  <c r="P322"/>
  <c r="P321"/>
  <c r="BK322"/>
  <c r="BK321"/>
  <c r="J321"/>
  <c r="J322"/>
  <c r="BE322"/>
  <c r="J72"/>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T222"/>
  <c r="R223"/>
  <c r="R222"/>
  <c r="P223"/>
  <c r="P222"/>
  <c r="BK223"/>
  <c r="BK222"/>
  <c r="J222"/>
  <c r="J223"/>
  <c r="BE223"/>
  <c r="J71"/>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T195"/>
  <c r="R196"/>
  <c r="R195"/>
  <c r="P196"/>
  <c r="P195"/>
  <c r="BK196"/>
  <c r="BK195"/>
  <c r="J195"/>
  <c r="J196"/>
  <c r="BE196"/>
  <c r="J70"/>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69"/>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6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7"/>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38"/>
  <c i="1" r="BD62"/>
  <c i="10" r="BH101"/>
  <c r="F37"/>
  <c i="1" r="BC62"/>
  <c i="10" r="BG101"/>
  <c r="F36"/>
  <c i="1" r="BB62"/>
  <c i="10" r="BF101"/>
  <c r="J35"/>
  <c i="1" r="AW62"/>
  <c i="10" r="F35"/>
  <c i="1" r="BA62"/>
  <c i="10" r="T101"/>
  <c r="T100"/>
  <c r="T99"/>
  <c r="T98"/>
  <c r="R101"/>
  <c r="R100"/>
  <c r="R99"/>
  <c r="R98"/>
  <c r="P101"/>
  <c r="P100"/>
  <c r="P99"/>
  <c r="P98"/>
  <c i="1" r="AU62"/>
  <c i="10" r="BK101"/>
  <c r="BK100"/>
  <c r="J100"/>
  <c r="BK99"/>
  <c r="J99"/>
  <c r="BK98"/>
  <c r="J98"/>
  <c r="J64"/>
  <c r="J31"/>
  <c i="1" r="AG62"/>
  <c i="10" r="J101"/>
  <c r="BE101"/>
  <c r="J34"/>
  <c i="1" r="AV62"/>
  <c i="10" r="F34"/>
  <c i="1" r="AZ62"/>
  <c i="10" r="J66"/>
  <c r="J65"/>
  <c r="J94"/>
  <c r="F94"/>
  <c r="F92"/>
  <c r="E90"/>
  <c r="J59"/>
  <c r="F59"/>
  <c r="F57"/>
  <c r="E55"/>
  <c r="J40"/>
  <c r="J22"/>
  <c r="E22"/>
  <c r="F95"/>
  <c r="F60"/>
  <c r="J21"/>
  <c r="J16"/>
  <c r="J92"/>
  <c r="J57"/>
  <c r="E7"/>
  <c r="E84"/>
  <c r="E49"/>
  <c i="1" r="AY61"/>
  <c r="AX61"/>
  <c i="9" r="BI117"/>
  <c r="BH117"/>
  <c r="BG117"/>
  <c r="BF117"/>
  <c r="T117"/>
  <c r="R117"/>
  <c r="P117"/>
  <c r="BK117"/>
  <c r="J117"/>
  <c r="BE117"/>
  <c r="BI116"/>
  <c r="BH116"/>
  <c r="BG116"/>
  <c r="BF116"/>
  <c r="T116"/>
  <c r="T115"/>
  <c r="R116"/>
  <c r="R115"/>
  <c r="P116"/>
  <c r="P115"/>
  <c r="BK116"/>
  <c r="BK115"/>
  <c r="J115"/>
  <c r="J116"/>
  <c r="BE116"/>
  <c r="J68"/>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T105"/>
  <c r="R106"/>
  <c r="R105"/>
  <c r="P106"/>
  <c r="P105"/>
  <c r="BK106"/>
  <c r="BK105"/>
  <c r="J105"/>
  <c r="J106"/>
  <c r="BE106"/>
  <c r="J67"/>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8"/>
  <c i="1" r="BD61"/>
  <c i="9" r="BH95"/>
  <c r="F37"/>
  <c i="1" r="BC61"/>
  <c i="9" r="BG95"/>
  <c r="F36"/>
  <c i="1" r="BB61"/>
  <c i="9" r="BF95"/>
  <c r="J35"/>
  <c i="1" r="AW61"/>
  <c i="9" r="F35"/>
  <c i="1" r="BA61"/>
  <c i="9" r="T95"/>
  <c r="T94"/>
  <c r="T93"/>
  <c r="T92"/>
  <c r="R95"/>
  <c r="R94"/>
  <c r="R93"/>
  <c r="R92"/>
  <c r="P95"/>
  <c r="P94"/>
  <c r="P93"/>
  <c r="P92"/>
  <c i="1" r="AU61"/>
  <c i="9" r="BK95"/>
  <c r="BK94"/>
  <c r="J94"/>
  <c r="BK93"/>
  <c r="J93"/>
  <c r="BK92"/>
  <c r="J92"/>
  <c r="J64"/>
  <c r="J31"/>
  <c i="1" r="AG61"/>
  <c i="9" r="J95"/>
  <c r="BE95"/>
  <c r="J34"/>
  <c i="1" r="AV61"/>
  <c i="9" r="F34"/>
  <c i="1" r="AZ61"/>
  <c i="9" r="J66"/>
  <c r="J65"/>
  <c r="J88"/>
  <c r="F88"/>
  <c r="F86"/>
  <c r="E84"/>
  <c r="J59"/>
  <c r="F59"/>
  <c r="F57"/>
  <c r="E55"/>
  <c r="J40"/>
  <c r="J22"/>
  <c r="E22"/>
  <c r="F89"/>
  <c r="F60"/>
  <c r="J21"/>
  <c r="J16"/>
  <c r="J86"/>
  <c r="J57"/>
  <c r="E7"/>
  <c r="E78"/>
  <c r="E49"/>
  <c i="1" r="AY60"/>
  <c r="AX60"/>
  <c i="8" r="BI381"/>
  <c r="BH381"/>
  <c r="BG381"/>
  <c r="BF381"/>
  <c r="T381"/>
  <c r="R381"/>
  <c r="P381"/>
  <c r="BK381"/>
  <c r="J381"/>
  <c r="BE381"/>
  <c r="BI379"/>
  <c r="BH379"/>
  <c r="BG379"/>
  <c r="BF379"/>
  <c r="T379"/>
  <c r="R379"/>
  <c r="P379"/>
  <c r="BK379"/>
  <c r="J379"/>
  <c r="BE379"/>
  <c r="BI375"/>
  <c r="BH375"/>
  <c r="BG375"/>
  <c r="BF375"/>
  <c r="T375"/>
  <c r="R375"/>
  <c r="P375"/>
  <c r="BK375"/>
  <c r="J375"/>
  <c r="BE375"/>
  <c r="BI371"/>
  <c r="BH371"/>
  <c r="BG371"/>
  <c r="BF371"/>
  <c r="T371"/>
  <c r="R371"/>
  <c r="P371"/>
  <c r="BK371"/>
  <c r="J371"/>
  <c r="BE371"/>
  <c r="BI367"/>
  <c r="BH367"/>
  <c r="BG367"/>
  <c r="BF367"/>
  <c r="T367"/>
  <c r="R367"/>
  <c r="P367"/>
  <c r="BK367"/>
  <c r="J367"/>
  <c r="BE367"/>
  <c r="BI362"/>
  <c r="BH362"/>
  <c r="BG362"/>
  <c r="BF362"/>
  <c r="T362"/>
  <c r="R362"/>
  <c r="P362"/>
  <c r="BK362"/>
  <c r="J362"/>
  <c r="BE362"/>
  <c r="BI358"/>
  <c r="BH358"/>
  <c r="BG358"/>
  <c r="BF358"/>
  <c r="T358"/>
  <c r="R358"/>
  <c r="P358"/>
  <c r="BK358"/>
  <c r="J358"/>
  <c r="BE358"/>
  <c r="BI352"/>
  <c r="BH352"/>
  <c r="BG352"/>
  <c r="BF352"/>
  <c r="T352"/>
  <c r="R352"/>
  <c r="P352"/>
  <c r="BK352"/>
  <c r="J352"/>
  <c r="BE352"/>
  <c r="BI348"/>
  <c r="BH348"/>
  <c r="BG348"/>
  <c r="BF348"/>
  <c r="T348"/>
  <c r="R348"/>
  <c r="P348"/>
  <c r="BK348"/>
  <c r="J348"/>
  <c r="BE348"/>
  <c r="BI344"/>
  <c r="BH344"/>
  <c r="BG344"/>
  <c r="BF344"/>
  <c r="T344"/>
  <c r="R344"/>
  <c r="P344"/>
  <c r="BK344"/>
  <c r="J344"/>
  <c r="BE344"/>
  <c r="BI339"/>
  <c r="BH339"/>
  <c r="BG339"/>
  <c r="BF339"/>
  <c r="T339"/>
  <c r="R339"/>
  <c r="P339"/>
  <c r="BK339"/>
  <c r="J339"/>
  <c r="BE339"/>
  <c r="BI334"/>
  <c r="BH334"/>
  <c r="BG334"/>
  <c r="BF334"/>
  <c r="T334"/>
  <c r="R334"/>
  <c r="P334"/>
  <c r="BK334"/>
  <c r="J334"/>
  <c r="BE334"/>
  <c r="BI330"/>
  <c r="BH330"/>
  <c r="BG330"/>
  <c r="BF330"/>
  <c r="T330"/>
  <c r="R330"/>
  <c r="P330"/>
  <c r="BK330"/>
  <c r="J330"/>
  <c r="BE330"/>
  <c r="BI326"/>
  <c r="BH326"/>
  <c r="BG326"/>
  <c r="BF326"/>
  <c r="T326"/>
  <c r="R326"/>
  <c r="P326"/>
  <c r="BK326"/>
  <c r="J326"/>
  <c r="BE326"/>
  <c r="BI322"/>
  <c r="BH322"/>
  <c r="BG322"/>
  <c r="BF322"/>
  <c r="T322"/>
  <c r="R322"/>
  <c r="P322"/>
  <c r="BK322"/>
  <c r="J322"/>
  <c r="BE322"/>
  <c r="BI317"/>
  <c r="BH317"/>
  <c r="BG317"/>
  <c r="BF317"/>
  <c r="T317"/>
  <c r="R317"/>
  <c r="P317"/>
  <c r="BK317"/>
  <c r="J317"/>
  <c r="BE317"/>
  <c r="BI312"/>
  <c r="BH312"/>
  <c r="BG312"/>
  <c r="BF312"/>
  <c r="T312"/>
  <c r="R312"/>
  <c r="P312"/>
  <c r="BK312"/>
  <c r="J312"/>
  <c r="BE312"/>
  <c r="BI308"/>
  <c r="BH308"/>
  <c r="BG308"/>
  <c r="BF308"/>
  <c r="T308"/>
  <c r="R308"/>
  <c r="P308"/>
  <c r="BK308"/>
  <c r="J308"/>
  <c r="BE308"/>
  <c r="BI303"/>
  <c r="BH303"/>
  <c r="BG303"/>
  <c r="BF303"/>
  <c r="T303"/>
  <c r="R303"/>
  <c r="P303"/>
  <c r="BK303"/>
  <c r="J303"/>
  <c r="BE303"/>
  <c r="BI299"/>
  <c r="BH299"/>
  <c r="BG299"/>
  <c r="BF299"/>
  <c r="T299"/>
  <c r="R299"/>
  <c r="P299"/>
  <c r="BK299"/>
  <c r="J299"/>
  <c r="BE299"/>
  <c r="BI295"/>
  <c r="BH295"/>
  <c r="BG295"/>
  <c r="BF295"/>
  <c r="T295"/>
  <c r="R295"/>
  <c r="P295"/>
  <c r="BK295"/>
  <c r="J295"/>
  <c r="BE295"/>
  <c r="BI290"/>
  <c r="BH290"/>
  <c r="BG290"/>
  <c r="BF290"/>
  <c r="T290"/>
  <c r="R290"/>
  <c r="P290"/>
  <c r="BK290"/>
  <c r="J290"/>
  <c r="BE290"/>
  <c r="BI286"/>
  <c r="BH286"/>
  <c r="BG286"/>
  <c r="BF286"/>
  <c r="T286"/>
  <c r="R286"/>
  <c r="P286"/>
  <c r="BK286"/>
  <c r="J286"/>
  <c r="BE286"/>
  <c r="BI282"/>
  <c r="BH282"/>
  <c r="BG282"/>
  <c r="BF282"/>
  <c r="T282"/>
  <c r="R282"/>
  <c r="P282"/>
  <c r="BK282"/>
  <c r="J282"/>
  <c r="BE282"/>
  <c r="BI277"/>
  <c r="BH277"/>
  <c r="BG277"/>
  <c r="BF277"/>
  <c r="T277"/>
  <c r="R277"/>
  <c r="P277"/>
  <c r="BK277"/>
  <c r="J277"/>
  <c r="BE277"/>
  <c r="BI272"/>
  <c r="BH272"/>
  <c r="BG272"/>
  <c r="BF272"/>
  <c r="T272"/>
  <c r="R272"/>
  <c r="P272"/>
  <c r="BK272"/>
  <c r="J272"/>
  <c r="BE272"/>
  <c r="BI268"/>
  <c r="BH268"/>
  <c r="BG268"/>
  <c r="BF268"/>
  <c r="T268"/>
  <c r="T267"/>
  <c r="R268"/>
  <c r="R267"/>
  <c r="P268"/>
  <c r="P267"/>
  <c r="BK268"/>
  <c r="BK267"/>
  <c r="J267"/>
  <c r="J268"/>
  <c r="BE268"/>
  <c r="J69"/>
  <c r="BI266"/>
  <c r="BH266"/>
  <c r="BG266"/>
  <c r="BF266"/>
  <c r="T266"/>
  <c r="R266"/>
  <c r="P266"/>
  <c r="BK266"/>
  <c r="J266"/>
  <c r="BE266"/>
  <c r="BI261"/>
  <c r="BH261"/>
  <c r="BG261"/>
  <c r="BF261"/>
  <c r="T261"/>
  <c r="R261"/>
  <c r="P261"/>
  <c r="BK261"/>
  <c r="J261"/>
  <c r="BE261"/>
  <c r="BI257"/>
  <c r="BH257"/>
  <c r="BG257"/>
  <c r="BF257"/>
  <c r="T257"/>
  <c r="R257"/>
  <c r="P257"/>
  <c r="BK257"/>
  <c r="J257"/>
  <c r="BE257"/>
  <c r="BI252"/>
  <c r="BH252"/>
  <c r="BG252"/>
  <c r="BF252"/>
  <c r="T252"/>
  <c r="T251"/>
  <c r="R252"/>
  <c r="R251"/>
  <c r="P252"/>
  <c r="P251"/>
  <c r="BK252"/>
  <c r="BK251"/>
  <c r="J251"/>
  <c r="J252"/>
  <c r="BE252"/>
  <c r="J68"/>
  <c r="BI250"/>
  <c r="BH250"/>
  <c r="BG250"/>
  <c r="BF250"/>
  <c r="T250"/>
  <c r="R250"/>
  <c r="P250"/>
  <c r="BK250"/>
  <c r="J250"/>
  <c r="BE250"/>
  <c r="BI246"/>
  <c r="BH246"/>
  <c r="BG246"/>
  <c r="BF246"/>
  <c r="T246"/>
  <c r="R246"/>
  <c r="P246"/>
  <c r="BK246"/>
  <c r="J246"/>
  <c r="BE246"/>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5"/>
  <c r="BH235"/>
  <c r="BG235"/>
  <c r="BF235"/>
  <c r="T235"/>
  <c r="R235"/>
  <c r="P235"/>
  <c r="BK235"/>
  <c r="J235"/>
  <c r="BE235"/>
  <c r="BI231"/>
  <c r="BH231"/>
  <c r="BG231"/>
  <c r="BF231"/>
  <c r="T231"/>
  <c r="R231"/>
  <c r="P231"/>
  <c r="BK231"/>
  <c r="J231"/>
  <c r="BE231"/>
  <c r="BI220"/>
  <c r="BH220"/>
  <c r="BG220"/>
  <c r="BF220"/>
  <c r="T220"/>
  <c r="R220"/>
  <c r="P220"/>
  <c r="BK220"/>
  <c r="J220"/>
  <c r="BE220"/>
  <c r="BI216"/>
  <c r="BH216"/>
  <c r="BG216"/>
  <c r="BF216"/>
  <c r="T216"/>
  <c r="R216"/>
  <c r="P216"/>
  <c r="BK216"/>
  <c r="J216"/>
  <c r="BE216"/>
  <c r="BI211"/>
  <c r="BH211"/>
  <c r="BG211"/>
  <c r="BF211"/>
  <c r="T211"/>
  <c r="R211"/>
  <c r="P211"/>
  <c r="BK211"/>
  <c r="J211"/>
  <c r="BE211"/>
  <c r="BI199"/>
  <c r="BH199"/>
  <c r="BG199"/>
  <c r="BF199"/>
  <c r="T199"/>
  <c r="R199"/>
  <c r="P199"/>
  <c r="BK199"/>
  <c r="J199"/>
  <c r="BE199"/>
  <c r="BI195"/>
  <c r="BH195"/>
  <c r="BG195"/>
  <c r="BF195"/>
  <c r="T195"/>
  <c r="R195"/>
  <c r="P195"/>
  <c r="BK195"/>
  <c r="J195"/>
  <c r="BE195"/>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T160"/>
  <c r="R161"/>
  <c r="R160"/>
  <c r="P161"/>
  <c r="P160"/>
  <c r="BK161"/>
  <c r="BK160"/>
  <c r="J160"/>
  <c r="J161"/>
  <c r="BE161"/>
  <c r="J67"/>
  <c r="BI159"/>
  <c r="BH159"/>
  <c r="BG159"/>
  <c r="BF159"/>
  <c r="T159"/>
  <c r="R159"/>
  <c r="P159"/>
  <c r="BK159"/>
  <c r="J159"/>
  <c r="BE159"/>
  <c r="BI157"/>
  <c r="BH157"/>
  <c r="BG157"/>
  <c r="BF157"/>
  <c r="T157"/>
  <c r="R157"/>
  <c r="P157"/>
  <c r="BK157"/>
  <c r="J157"/>
  <c r="BE157"/>
  <c r="BI154"/>
  <c r="BH154"/>
  <c r="BG154"/>
  <c r="BF154"/>
  <c r="T154"/>
  <c r="R154"/>
  <c r="P154"/>
  <c r="BK154"/>
  <c r="J154"/>
  <c r="BE154"/>
  <c r="BI152"/>
  <c r="BH152"/>
  <c r="BG152"/>
  <c r="BF152"/>
  <c r="T152"/>
  <c r="R152"/>
  <c r="P152"/>
  <c r="BK152"/>
  <c r="J152"/>
  <c r="BE152"/>
  <c r="BI148"/>
  <c r="BH148"/>
  <c r="BG148"/>
  <c r="BF148"/>
  <c r="T148"/>
  <c r="R148"/>
  <c r="P148"/>
  <c r="BK148"/>
  <c r="J148"/>
  <c r="BE148"/>
  <c r="BI142"/>
  <c r="BH142"/>
  <c r="BG142"/>
  <c r="BF142"/>
  <c r="T142"/>
  <c r="R142"/>
  <c r="P142"/>
  <c r="BK142"/>
  <c r="J142"/>
  <c r="BE142"/>
  <c r="BI138"/>
  <c r="BH138"/>
  <c r="BG138"/>
  <c r="BF138"/>
  <c r="T138"/>
  <c r="R138"/>
  <c r="P138"/>
  <c r="BK138"/>
  <c r="J138"/>
  <c r="BE138"/>
  <c r="BI132"/>
  <c r="BH132"/>
  <c r="BG132"/>
  <c r="BF132"/>
  <c r="T132"/>
  <c r="R132"/>
  <c r="P132"/>
  <c r="BK132"/>
  <c r="J132"/>
  <c r="BE132"/>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8"/>
  <c r="BH98"/>
  <c r="BG98"/>
  <c r="BF98"/>
  <c r="T98"/>
  <c r="R98"/>
  <c r="P98"/>
  <c r="BK98"/>
  <c r="J98"/>
  <c r="BE98"/>
  <c r="BI97"/>
  <c r="BH97"/>
  <c r="BG97"/>
  <c r="BF97"/>
  <c r="T97"/>
  <c r="R97"/>
  <c r="P97"/>
  <c r="BK97"/>
  <c r="J97"/>
  <c r="BE97"/>
  <c r="BI96"/>
  <c r="F38"/>
  <c i="1" r="BD60"/>
  <c i="8" r="BH96"/>
  <c r="F37"/>
  <c i="1" r="BC60"/>
  <c i="8" r="BG96"/>
  <c r="F36"/>
  <c i="1" r="BB60"/>
  <c i="8" r="BF96"/>
  <c r="J35"/>
  <c i="1" r="AW60"/>
  <c i="8" r="F35"/>
  <c i="1" r="BA60"/>
  <c i="8" r="T96"/>
  <c r="T95"/>
  <c r="T94"/>
  <c r="T93"/>
  <c r="R96"/>
  <c r="R95"/>
  <c r="R94"/>
  <c r="R93"/>
  <c r="P96"/>
  <c r="P95"/>
  <c r="P94"/>
  <c r="P93"/>
  <c i="1" r="AU60"/>
  <c i="8" r="BK96"/>
  <c r="BK95"/>
  <c r="J95"/>
  <c r="BK94"/>
  <c r="J94"/>
  <c r="BK93"/>
  <c r="J93"/>
  <c r="J64"/>
  <c r="J31"/>
  <c i="1" r="AG60"/>
  <c i="8" r="J96"/>
  <c r="BE96"/>
  <c r="J34"/>
  <c i="1" r="AV60"/>
  <c i="8" r="F34"/>
  <c i="1" r="AZ60"/>
  <c i="8" r="J66"/>
  <c r="J65"/>
  <c r="J89"/>
  <c r="F89"/>
  <c r="F87"/>
  <c r="E85"/>
  <c r="J59"/>
  <c r="F59"/>
  <c r="F57"/>
  <c r="E55"/>
  <c r="J40"/>
  <c r="J22"/>
  <c r="E22"/>
  <c r="F90"/>
  <c r="F60"/>
  <c r="J21"/>
  <c r="J16"/>
  <c r="J87"/>
  <c r="J57"/>
  <c r="E7"/>
  <c r="E79"/>
  <c r="E49"/>
  <c i="1" r="AY59"/>
  <c r="AX59"/>
  <c i="7"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T282"/>
  <c r="R283"/>
  <c r="R282"/>
  <c r="P283"/>
  <c r="P282"/>
  <c r="BK283"/>
  <c r="BK282"/>
  <c r="J282"/>
  <c r="J283"/>
  <c r="BE283"/>
  <c r="J74"/>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T267"/>
  <c r="R268"/>
  <c r="R267"/>
  <c r="P268"/>
  <c r="P267"/>
  <c r="BK268"/>
  <c r="BK267"/>
  <c r="J267"/>
  <c r="J268"/>
  <c r="BE268"/>
  <c r="J73"/>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T248"/>
  <c r="R249"/>
  <c r="R248"/>
  <c r="P249"/>
  <c r="P248"/>
  <c r="BK249"/>
  <c r="BK248"/>
  <c r="J248"/>
  <c r="J249"/>
  <c r="BE249"/>
  <c r="J72"/>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T231"/>
  <c r="R232"/>
  <c r="R231"/>
  <c r="P232"/>
  <c r="P231"/>
  <c r="BK232"/>
  <c r="BK231"/>
  <c r="J231"/>
  <c r="J232"/>
  <c r="BE232"/>
  <c r="J7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T196"/>
  <c r="R197"/>
  <c r="R196"/>
  <c r="P197"/>
  <c r="P196"/>
  <c r="BK197"/>
  <c r="BK196"/>
  <c r="J196"/>
  <c r="J197"/>
  <c r="BE197"/>
  <c r="J70"/>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T159"/>
  <c r="R160"/>
  <c r="R159"/>
  <c r="P160"/>
  <c r="P159"/>
  <c r="BK160"/>
  <c r="BK159"/>
  <c r="J159"/>
  <c r="J160"/>
  <c r="BE160"/>
  <c r="J6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R138"/>
  <c r="R137"/>
  <c r="P138"/>
  <c r="P137"/>
  <c r="BK138"/>
  <c r="BK137"/>
  <c r="J137"/>
  <c r="J138"/>
  <c r="BE138"/>
  <c r="J68"/>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7"/>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38"/>
  <c i="1" r="BD59"/>
  <c i="7" r="BH101"/>
  <c r="F37"/>
  <c i="1" r="BC59"/>
  <c i="7" r="BG101"/>
  <c r="F36"/>
  <c i="1" r="BB59"/>
  <c i="7" r="BF101"/>
  <c r="J35"/>
  <c i="1" r="AW59"/>
  <c i="7" r="F35"/>
  <c i="1" r="BA59"/>
  <c i="7" r="T101"/>
  <c r="T100"/>
  <c r="T99"/>
  <c r="T98"/>
  <c r="R101"/>
  <c r="R100"/>
  <c r="R99"/>
  <c r="R98"/>
  <c r="P101"/>
  <c r="P100"/>
  <c r="P99"/>
  <c r="P98"/>
  <c i="1" r="AU59"/>
  <c i="7" r="BK101"/>
  <c r="BK100"/>
  <c r="J100"/>
  <c r="BK99"/>
  <c r="J99"/>
  <c r="BK98"/>
  <c r="J98"/>
  <c r="J64"/>
  <c r="J31"/>
  <c i="1" r="AG59"/>
  <c i="7" r="J101"/>
  <c r="BE101"/>
  <c r="J34"/>
  <c i="1" r="AV59"/>
  <c i="7" r="F34"/>
  <c i="1" r="AZ59"/>
  <c i="7" r="J66"/>
  <c r="J65"/>
  <c r="J94"/>
  <c r="F94"/>
  <c r="F92"/>
  <c r="E90"/>
  <c r="J59"/>
  <c r="F59"/>
  <c r="F57"/>
  <c r="E55"/>
  <c r="J40"/>
  <c r="J22"/>
  <c r="E22"/>
  <c r="F95"/>
  <c r="F60"/>
  <c r="J21"/>
  <c r="J16"/>
  <c r="J92"/>
  <c r="J57"/>
  <c r="E7"/>
  <c r="E84"/>
  <c r="E49"/>
  <c i="1" r="AY58"/>
  <c r="AX58"/>
  <c i="6"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9"/>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8"/>
  <c r="BI105"/>
  <c r="BH105"/>
  <c r="BG105"/>
  <c r="BF105"/>
  <c r="T105"/>
  <c r="R105"/>
  <c r="P105"/>
  <c r="BK105"/>
  <c r="J105"/>
  <c r="BE105"/>
  <c r="BI104"/>
  <c r="BH104"/>
  <c r="BG104"/>
  <c r="BF104"/>
  <c r="T104"/>
  <c r="T103"/>
  <c r="R104"/>
  <c r="R103"/>
  <c r="P104"/>
  <c r="P103"/>
  <c r="BK104"/>
  <c r="BK103"/>
  <c r="J103"/>
  <c r="J104"/>
  <c r="BE104"/>
  <c r="J67"/>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T97"/>
  <c r="R98"/>
  <c r="R97"/>
  <c r="P98"/>
  <c r="P97"/>
  <c r="BK98"/>
  <c r="BK97"/>
  <c r="J97"/>
  <c r="J98"/>
  <c r="BE98"/>
  <c r="J66"/>
  <c r="BI96"/>
  <c r="BH96"/>
  <c r="BG96"/>
  <c r="BF96"/>
  <c r="T96"/>
  <c r="R96"/>
  <c r="P96"/>
  <c r="BK96"/>
  <c r="J96"/>
  <c r="BE96"/>
  <c r="BI95"/>
  <c r="F38"/>
  <c i="1" r="BD58"/>
  <c i="6" r="BH95"/>
  <c r="F37"/>
  <c i="1" r="BC58"/>
  <c i="6" r="BG95"/>
  <c r="F36"/>
  <c i="1" r="BB58"/>
  <c i="6" r="BF95"/>
  <c r="J35"/>
  <c i="1" r="AW58"/>
  <c i="6" r="F35"/>
  <c i="1" r="BA58"/>
  <c i="6" r="T95"/>
  <c r="T94"/>
  <c r="T93"/>
  <c r="R95"/>
  <c r="R94"/>
  <c r="R93"/>
  <c r="P95"/>
  <c r="P94"/>
  <c r="P93"/>
  <c i="1" r="AU58"/>
  <c i="6" r="BK95"/>
  <c r="BK94"/>
  <c r="J94"/>
  <c r="BK93"/>
  <c r="J93"/>
  <c r="J64"/>
  <c r="J31"/>
  <c i="1" r="AG58"/>
  <c i="6" r="J95"/>
  <c r="BE95"/>
  <c r="J34"/>
  <c i="1" r="AV58"/>
  <c i="6" r="F34"/>
  <c i="1" r="AZ58"/>
  <c i="6" r="J65"/>
  <c r="J89"/>
  <c r="F89"/>
  <c r="F87"/>
  <c r="E85"/>
  <c r="J59"/>
  <c r="F59"/>
  <c r="F57"/>
  <c r="E55"/>
  <c r="J40"/>
  <c r="J22"/>
  <c r="E22"/>
  <c r="F90"/>
  <c r="F60"/>
  <c r="J21"/>
  <c r="J16"/>
  <c r="J87"/>
  <c r="J57"/>
  <c r="E7"/>
  <c r="E79"/>
  <c r="E49"/>
  <c i="1" r="AY57"/>
  <c r="AX57"/>
  <c i="5" r="BI177"/>
  <c r="BH177"/>
  <c r="BG177"/>
  <c r="BF177"/>
  <c r="T177"/>
  <c r="R177"/>
  <c r="P177"/>
  <c r="BK177"/>
  <c r="J177"/>
  <c r="BE177"/>
  <c r="BI176"/>
  <c r="BH176"/>
  <c r="BG176"/>
  <c r="BF176"/>
  <c r="T176"/>
  <c r="T175"/>
  <c r="R176"/>
  <c r="R175"/>
  <c r="P176"/>
  <c r="P175"/>
  <c r="BK176"/>
  <c r="BK175"/>
  <c r="J175"/>
  <c r="J176"/>
  <c r="BE176"/>
  <c r="J69"/>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8"/>
  <c r="BI105"/>
  <c r="BH105"/>
  <c r="BG105"/>
  <c r="BF105"/>
  <c r="T105"/>
  <c r="R105"/>
  <c r="P105"/>
  <c r="BK105"/>
  <c r="J105"/>
  <c r="BE105"/>
  <c r="BI104"/>
  <c r="BH104"/>
  <c r="BG104"/>
  <c r="BF104"/>
  <c r="T104"/>
  <c r="T103"/>
  <c r="R104"/>
  <c r="R103"/>
  <c r="P104"/>
  <c r="P103"/>
  <c r="BK104"/>
  <c r="BK103"/>
  <c r="J103"/>
  <c r="J104"/>
  <c r="BE104"/>
  <c r="J67"/>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T97"/>
  <c r="R98"/>
  <c r="R97"/>
  <c r="P98"/>
  <c r="P97"/>
  <c r="BK98"/>
  <c r="BK97"/>
  <c r="J97"/>
  <c r="J98"/>
  <c r="BE98"/>
  <c r="J66"/>
  <c r="BI96"/>
  <c r="BH96"/>
  <c r="BG96"/>
  <c r="BF96"/>
  <c r="T96"/>
  <c r="R96"/>
  <c r="P96"/>
  <c r="BK96"/>
  <c r="J96"/>
  <c r="BE96"/>
  <c r="BI95"/>
  <c r="F38"/>
  <c i="1" r="BD57"/>
  <c i="5" r="BH95"/>
  <c r="F37"/>
  <c i="1" r="BC57"/>
  <c i="5" r="BG95"/>
  <c r="F36"/>
  <c i="1" r="BB57"/>
  <c i="5" r="BF95"/>
  <c r="J35"/>
  <c i="1" r="AW57"/>
  <c i="5" r="F35"/>
  <c i="1" r="BA57"/>
  <c i="5" r="T95"/>
  <c r="T94"/>
  <c r="T93"/>
  <c r="R95"/>
  <c r="R94"/>
  <c r="R93"/>
  <c r="P95"/>
  <c r="P94"/>
  <c r="P93"/>
  <c i="1" r="AU57"/>
  <c i="5" r="BK95"/>
  <c r="BK94"/>
  <c r="J94"/>
  <c r="BK93"/>
  <c r="J93"/>
  <c r="J64"/>
  <c r="J31"/>
  <c i="1" r="AG57"/>
  <c i="5" r="J95"/>
  <c r="BE95"/>
  <c r="J34"/>
  <c i="1" r="AV57"/>
  <c i="5" r="F34"/>
  <c i="1" r="AZ57"/>
  <c i="5" r="J65"/>
  <c r="J89"/>
  <c r="F89"/>
  <c r="F87"/>
  <c r="E85"/>
  <c r="J59"/>
  <c r="F59"/>
  <c r="F57"/>
  <c r="E55"/>
  <c r="J40"/>
  <c r="J22"/>
  <c r="E22"/>
  <c r="F90"/>
  <c r="F60"/>
  <c r="J21"/>
  <c r="J16"/>
  <c r="J87"/>
  <c r="J57"/>
  <c r="E7"/>
  <c r="E79"/>
  <c r="E49"/>
  <c i="1" r="AY56"/>
  <c r="AX56"/>
  <c i="4" r="BI1527"/>
  <c r="BH1527"/>
  <c r="BG1527"/>
  <c r="BF1527"/>
  <c r="T1527"/>
  <c r="R1527"/>
  <c r="P1527"/>
  <c r="BK1527"/>
  <c r="J1527"/>
  <c r="BE1527"/>
  <c r="BI1522"/>
  <c r="BH1522"/>
  <c r="BG1522"/>
  <c r="BF1522"/>
  <c r="T1522"/>
  <c r="R1522"/>
  <c r="P1522"/>
  <c r="BK1522"/>
  <c r="J1522"/>
  <c r="BE1522"/>
  <c r="BI1521"/>
  <c r="BH1521"/>
  <c r="BG1521"/>
  <c r="BF1521"/>
  <c r="T1521"/>
  <c r="T1520"/>
  <c r="R1521"/>
  <c r="R1520"/>
  <c r="P1521"/>
  <c r="P1520"/>
  <c r="BK1521"/>
  <c r="BK1520"/>
  <c r="J1520"/>
  <c r="J1521"/>
  <c r="BE1521"/>
  <c r="J86"/>
  <c r="BI1516"/>
  <c r="BH1516"/>
  <c r="BG1516"/>
  <c r="BF1516"/>
  <c r="T1516"/>
  <c r="R1516"/>
  <c r="P1516"/>
  <c r="BK1516"/>
  <c r="J1516"/>
  <c r="BE1516"/>
  <c r="BI1472"/>
  <c r="BH1472"/>
  <c r="BG1472"/>
  <c r="BF1472"/>
  <c r="T1472"/>
  <c r="R1472"/>
  <c r="P1472"/>
  <c r="BK1472"/>
  <c r="J1472"/>
  <c r="BE1472"/>
  <c r="BI1470"/>
  <c r="BH1470"/>
  <c r="BG1470"/>
  <c r="BF1470"/>
  <c r="T1470"/>
  <c r="R1470"/>
  <c r="P1470"/>
  <c r="BK1470"/>
  <c r="J1470"/>
  <c r="BE1470"/>
  <c r="BI1461"/>
  <c r="BH1461"/>
  <c r="BG1461"/>
  <c r="BF1461"/>
  <c r="T1461"/>
  <c r="R1461"/>
  <c r="P1461"/>
  <c r="BK1461"/>
  <c r="J1461"/>
  <c r="BE1461"/>
  <c r="BI1460"/>
  <c r="BH1460"/>
  <c r="BG1460"/>
  <c r="BF1460"/>
  <c r="T1460"/>
  <c r="R1460"/>
  <c r="P1460"/>
  <c r="BK1460"/>
  <c r="J1460"/>
  <c r="BE1460"/>
  <c r="BI1427"/>
  <c r="BH1427"/>
  <c r="BG1427"/>
  <c r="BF1427"/>
  <c r="T1427"/>
  <c r="R1427"/>
  <c r="P1427"/>
  <c r="BK1427"/>
  <c r="J1427"/>
  <c r="BE1427"/>
  <c r="BI1426"/>
  <c r="BH1426"/>
  <c r="BG1426"/>
  <c r="BF1426"/>
  <c r="T1426"/>
  <c r="T1425"/>
  <c r="R1426"/>
  <c r="R1425"/>
  <c r="P1426"/>
  <c r="P1425"/>
  <c r="BK1426"/>
  <c r="BK1425"/>
  <c r="J1425"/>
  <c r="J1426"/>
  <c r="BE1426"/>
  <c r="J85"/>
  <c r="BI1424"/>
  <c r="BH1424"/>
  <c r="BG1424"/>
  <c r="BF1424"/>
  <c r="T1424"/>
  <c r="R1424"/>
  <c r="P1424"/>
  <c r="BK1424"/>
  <c r="J1424"/>
  <c r="BE1424"/>
  <c r="BI1423"/>
  <c r="BH1423"/>
  <c r="BG1423"/>
  <c r="BF1423"/>
  <c r="T1423"/>
  <c r="R1423"/>
  <c r="P1423"/>
  <c r="BK1423"/>
  <c r="J1423"/>
  <c r="BE1423"/>
  <c r="BI1414"/>
  <c r="BH1414"/>
  <c r="BG1414"/>
  <c r="BF1414"/>
  <c r="T1414"/>
  <c r="R1414"/>
  <c r="P1414"/>
  <c r="BK1414"/>
  <c r="J1414"/>
  <c r="BE1414"/>
  <c r="BI1413"/>
  <c r="BH1413"/>
  <c r="BG1413"/>
  <c r="BF1413"/>
  <c r="T1413"/>
  <c r="R1413"/>
  <c r="P1413"/>
  <c r="BK1413"/>
  <c r="J1413"/>
  <c r="BE1413"/>
  <c r="BI1412"/>
  <c r="BH1412"/>
  <c r="BG1412"/>
  <c r="BF1412"/>
  <c r="T1412"/>
  <c r="R1412"/>
  <c r="P1412"/>
  <c r="BK1412"/>
  <c r="J1412"/>
  <c r="BE1412"/>
  <c r="BI1411"/>
  <c r="BH1411"/>
  <c r="BG1411"/>
  <c r="BF1411"/>
  <c r="T1411"/>
  <c r="R1411"/>
  <c r="P1411"/>
  <c r="BK1411"/>
  <c r="J1411"/>
  <c r="BE1411"/>
  <c r="BI1396"/>
  <c r="BH1396"/>
  <c r="BG1396"/>
  <c r="BF1396"/>
  <c r="T1396"/>
  <c r="R1396"/>
  <c r="P1396"/>
  <c r="BK1396"/>
  <c r="J1396"/>
  <c r="BE1396"/>
  <c r="BI1395"/>
  <c r="BH1395"/>
  <c r="BG1395"/>
  <c r="BF1395"/>
  <c r="T1395"/>
  <c r="R1395"/>
  <c r="P1395"/>
  <c r="BK1395"/>
  <c r="J1395"/>
  <c r="BE1395"/>
  <c r="BI1394"/>
  <c r="BH1394"/>
  <c r="BG1394"/>
  <c r="BF1394"/>
  <c r="T1394"/>
  <c r="R1394"/>
  <c r="P1394"/>
  <c r="BK1394"/>
  <c r="J1394"/>
  <c r="BE1394"/>
  <c r="BI1384"/>
  <c r="BH1384"/>
  <c r="BG1384"/>
  <c r="BF1384"/>
  <c r="T1384"/>
  <c r="R1384"/>
  <c r="P1384"/>
  <c r="BK1384"/>
  <c r="J1384"/>
  <c r="BE1384"/>
  <c r="BI1383"/>
  <c r="BH1383"/>
  <c r="BG1383"/>
  <c r="BF1383"/>
  <c r="T1383"/>
  <c r="R1383"/>
  <c r="P1383"/>
  <c r="BK1383"/>
  <c r="J1383"/>
  <c r="BE1383"/>
  <c r="BI1382"/>
  <c r="BH1382"/>
  <c r="BG1382"/>
  <c r="BF1382"/>
  <c r="T1382"/>
  <c r="T1381"/>
  <c r="R1382"/>
  <c r="R1381"/>
  <c r="P1382"/>
  <c r="P1381"/>
  <c r="BK1382"/>
  <c r="BK1381"/>
  <c r="J1381"/>
  <c r="J1382"/>
  <c r="BE1382"/>
  <c r="J84"/>
  <c r="BI1380"/>
  <c r="BH1380"/>
  <c r="BG1380"/>
  <c r="BF1380"/>
  <c r="T1380"/>
  <c r="R1380"/>
  <c r="P1380"/>
  <c r="BK1380"/>
  <c r="J1380"/>
  <c r="BE1380"/>
  <c r="BI1379"/>
  <c r="BH1379"/>
  <c r="BG1379"/>
  <c r="BF1379"/>
  <c r="T1379"/>
  <c r="R1379"/>
  <c r="P1379"/>
  <c r="BK1379"/>
  <c r="J1379"/>
  <c r="BE1379"/>
  <c r="BI1368"/>
  <c r="BH1368"/>
  <c r="BG1368"/>
  <c r="BF1368"/>
  <c r="T1368"/>
  <c r="R1368"/>
  <c r="P1368"/>
  <c r="BK1368"/>
  <c r="J1368"/>
  <c r="BE1368"/>
  <c r="BI1352"/>
  <c r="BH1352"/>
  <c r="BG1352"/>
  <c r="BF1352"/>
  <c r="T1352"/>
  <c r="R1352"/>
  <c r="P1352"/>
  <c r="BK1352"/>
  <c r="J1352"/>
  <c r="BE1352"/>
  <c r="BI1336"/>
  <c r="BH1336"/>
  <c r="BG1336"/>
  <c r="BF1336"/>
  <c r="T1336"/>
  <c r="R1336"/>
  <c r="P1336"/>
  <c r="BK1336"/>
  <c r="J1336"/>
  <c r="BE1336"/>
  <c r="BI1320"/>
  <c r="BH1320"/>
  <c r="BG1320"/>
  <c r="BF1320"/>
  <c r="T1320"/>
  <c r="R1320"/>
  <c r="P1320"/>
  <c r="BK1320"/>
  <c r="J1320"/>
  <c r="BE1320"/>
  <c r="BI1318"/>
  <c r="BH1318"/>
  <c r="BG1318"/>
  <c r="BF1318"/>
  <c r="T1318"/>
  <c r="R1318"/>
  <c r="P1318"/>
  <c r="BK1318"/>
  <c r="J1318"/>
  <c r="BE1318"/>
  <c r="BI1304"/>
  <c r="BH1304"/>
  <c r="BG1304"/>
  <c r="BF1304"/>
  <c r="T1304"/>
  <c r="R1304"/>
  <c r="P1304"/>
  <c r="BK1304"/>
  <c r="J1304"/>
  <c r="BE1304"/>
  <c r="BI1274"/>
  <c r="BH1274"/>
  <c r="BG1274"/>
  <c r="BF1274"/>
  <c r="T1274"/>
  <c r="R1274"/>
  <c r="P1274"/>
  <c r="BK1274"/>
  <c r="J1274"/>
  <c r="BE1274"/>
  <c r="BI1272"/>
  <c r="BH1272"/>
  <c r="BG1272"/>
  <c r="BF1272"/>
  <c r="T1272"/>
  <c r="R1272"/>
  <c r="P1272"/>
  <c r="BK1272"/>
  <c r="J1272"/>
  <c r="BE1272"/>
  <c r="BI1258"/>
  <c r="BH1258"/>
  <c r="BG1258"/>
  <c r="BF1258"/>
  <c r="T1258"/>
  <c r="R1258"/>
  <c r="P1258"/>
  <c r="BK1258"/>
  <c r="J1258"/>
  <c r="BE1258"/>
  <c r="BI1256"/>
  <c r="BH1256"/>
  <c r="BG1256"/>
  <c r="BF1256"/>
  <c r="T1256"/>
  <c r="R1256"/>
  <c r="P1256"/>
  <c r="BK1256"/>
  <c r="J1256"/>
  <c r="BE1256"/>
  <c r="BI1238"/>
  <c r="BH1238"/>
  <c r="BG1238"/>
  <c r="BF1238"/>
  <c r="T1238"/>
  <c r="T1237"/>
  <c r="R1238"/>
  <c r="R1237"/>
  <c r="P1238"/>
  <c r="P1237"/>
  <c r="BK1238"/>
  <c r="BK1237"/>
  <c r="J1237"/>
  <c r="J1238"/>
  <c r="BE1238"/>
  <c r="J83"/>
  <c r="BI1236"/>
  <c r="BH1236"/>
  <c r="BG1236"/>
  <c r="BF1236"/>
  <c r="T1236"/>
  <c r="R1236"/>
  <c r="P1236"/>
  <c r="BK1236"/>
  <c r="J1236"/>
  <c r="BE1236"/>
  <c r="BI1235"/>
  <c r="BH1235"/>
  <c r="BG1235"/>
  <c r="BF1235"/>
  <c r="T1235"/>
  <c r="R1235"/>
  <c r="P1235"/>
  <c r="BK1235"/>
  <c r="J1235"/>
  <c r="BE1235"/>
  <c r="BI1234"/>
  <c r="BH1234"/>
  <c r="BG1234"/>
  <c r="BF1234"/>
  <c r="T1234"/>
  <c r="R1234"/>
  <c r="P1234"/>
  <c r="BK1234"/>
  <c r="J1234"/>
  <c r="BE1234"/>
  <c r="BI1232"/>
  <c r="BH1232"/>
  <c r="BG1232"/>
  <c r="BF1232"/>
  <c r="T1232"/>
  <c r="R1232"/>
  <c r="P1232"/>
  <c r="BK1232"/>
  <c r="J1232"/>
  <c r="BE1232"/>
  <c r="BI1230"/>
  <c r="BH1230"/>
  <c r="BG1230"/>
  <c r="BF1230"/>
  <c r="T1230"/>
  <c r="R1230"/>
  <c r="P1230"/>
  <c r="BK1230"/>
  <c r="J1230"/>
  <c r="BE1230"/>
  <c r="BI1225"/>
  <c r="BH1225"/>
  <c r="BG1225"/>
  <c r="BF1225"/>
  <c r="T1225"/>
  <c r="R1225"/>
  <c r="P1225"/>
  <c r="BK1225"/>
  <c r="J1225"/>
  <c r="BE1225"/>
  <c r="BI1223"/>
  <c r="BH1223"/>
  <c r="BG1223"/>
  <c r="BF1223"/>
  <c r="T1223"/>
  <c r="R1223"/>
  <c r="P1223"/>
  <c r="BK1223"/>
  <c r="J1223"/>
  <c r="BE1223"/>
  <c r="BI1221"/>
  <c r="BH1221"/>
  <c r="BG1221"/>
  <c r="BF1221"/>
  <c r="T1221"/>
  <c r="R1221"/>
  <c r="P1221"/>
  <c r="BK1221"/>
  <c r="J1221"/>
  <c r="BE1221"/>
  <c r="BI1206"/>
  <c r="BH1206"/>
  <c r="BG1206"/>
  <c r="BF1206"/>
  <c r="T1206"/>
  <c r="R1206"/>
  <c r="P1206"/>
  <c r="BK1206"/>
  <c r="J1206"/>
  <c r="BE1206"/>
  <c r="BI1205"/>
  <c r="BH1205"/>
  <c r="BG1205"/>
  <c r="BF1205"/>
  <c r="T1205"/>
  <c r="R1205"/>
  <c r="P1205"/>
  <c r="BK1205"/>
  <c r="J1205"/>
  <c r="BE1205"/>
  <c r="BI1204"/>
  <c r="BH1204"/>
  <c r="BG1204"/>
  <c r="BF1204"/>
  <c r="T1204"/>
  <c r="R1204"/>
  <c r="P1204"/>
  <c r="BK1204"/>
  <c r="J1204"/>
  <c r="BE1204"/>
  <c r="BI1192"/>
  <c r="BH1192"/>
  <c r="BG1192"/>
  <c r="BF1192"/>
  <c r="T1192"/>
  <c r="R1192"/>
  <c r="P1192"/>
  <c r="BK1192"/>
  <c r="J1192"/>
  <c r="BE1192"/>
  <c r="BI1181"/>
  <c r="BH1181"/>
  <c r="BG1181"/>
  <c r="BF1181"/>
  <c r="T1181"/>
  <c r="T1180"/>
  <c r="R1181"/>
  <c r="R1180"/>
  <c r="P1181"/>
  <c r="P1180"/>
  <c r="BK1181"/>
  <c r="BK1180"/>
  <c r="J1180"/>
  <c r="J1181"/>
  <c r="BE1181"/>
  <c r="J82"/>
  <c r="BI1179"/>
  <c r="BH1179"/>
  <c r="BG1179"/>
  <c r="BF1179"/>
  <c r="T1179"/>
  <c r="R1179"/>
  <c r="P1179"/>
  <c r="BK1179"/>
  <c r="J1179"/>
  <c r="BE1179"/>
  <c r="BI1178"/>
  <c r="BH1178"/>
  <c r="BG1178"/>
  <c r="BF1178"/>
  <c r="T1178"/>
  <c r="R1178"/>
  <c r="P1178"/>
  <c r="BK1178"/>
  <c r="J1178"/>
  <c r="BE1178"/>
  <c r="BI1177"/>
  <c r="BH1177"/>
  <c r="BG1177"/>
  <c r="BF1177"/>
  <c r="T1177"/>
  <c r="R1177"/>
  <c r="P1177"/>
  <c r="BK1177"/>
  <c r="J1177"/>
  <c r="BE1177"/>
  <c r="BI1175"/>
  <c r="BH1175"/>
  <c r="BG1175"/>
  <c r="BF1175"/>
  <c r="T1175"/>
  <c r="R1175"/>
  <c r="P1175"/>
  <c r="BK1175"/>
  <c r="J1175"/>
  <c r="BE1175"/>
  <c r="BI1160"/>
  <c r="BH1160"/>
  <c r="BG1160"/>
  <c r="BF1160"/>
  <c r="T1160"/>
  <c r="R1160"/>
  <c r="P1160"/>
  <c r="BK1160"/>
  <c r="J1160"/>
  <c r="BE1160"/>
  <c r="BI1158"/>
  <c r="BH1158"/>
  <c r="BG1158"/>
  <c r="BF1158"/>
  <c r="T1158"/>
  <c r="R1158"/>
  <c r="P1158"/>
  <c r="BK1158"/>
  <c r="J1158"/>
  <c r="BE1158"/>
  <c r="BI1153"/>
  <c r="BH1153"/>
  <c r="BG1153"/>
  <c r="BF1153"/>
  <c r="T1153"/>
  <c r="R1153"/>
  <c r="P1153"/>
  <c r="BK1153"/>
  <c r="J1153"/>
  <c r="BE1153"/>
  <c r="BI1148"/>
  <c r="BH1148"/>
  <c r="BG1148"/>
  <c r="BF1148"/>
  <c r="T1148"/>
  <c r="R1148"/>
  <c r="P1148"/>
  <c r="BK1148"/>
  <c r="J1148"/>
  <c r="BE1148"/>
  <c r="BI1143"/>
  <c r="BH1143"/>
  <c r="BG1143"/>
  <c r="BF1143"/>
  <c r="T1143"/>
  <c r="R1143"/>
  <c r="P1143"/>
  <c r="BK1143"/>
  <c r="J1143"/>
  <c r="BE1143"/>
  <c r="BI1128"/>
  <c r="BH1128"/>
  <c r="BG1128"/>
  <c r="BF1128"/>
  <c r="T1128"/>
  <c r="R1128"/>
  <c r="P1128"/>
  <c r="BK1128"/>
  <c r="J1128"/>
  <c r="BE1128"/>
  <c r="BI1118"/>
  <c r="BH1118"/>
  <c r="BG1118"/>
  <c r="BF1118"/>
  <c r="T1118"/>
  <c r="T1117"/>
  <c r="R1118"/>
  <c r="R1117"/>
  <c r="P1118"/>
  <c r="P1117"/>
  <c r="BK1118"/>
  <c r="BK1117"/>
  <c r="J1117"/>
  <c r="J1118"/>
  <c r="BE1118"/>
  <c r="J81"/>
  <c r="BI1116"/>
  <c r="BH1116"/>
  <c r="BG1116"/>
  <c r="BF1116"/>
  <c r="T1116"/>
  <c r="R1116"/>
  <c r="P1116"/>
  <c r="BK1116"/>
  <c r="J1116"/>
  <c r="BE1116"/>
  <c r="BI1115"/>
  <c r="BH1115"/>
  <c r="BG1115"/>
  <c r="BF1115"/>
  <c r="T1115"/>
  <c r="R1115"/>
  <c r="P1115"/>
  <c r="BK1115"/>
  <c r="J1115"/>
  <c r="BE1115"/>
  <c r="BI1109"/>
  <c r="BH1109"/>
  <c r="BG1109"/>
  <c r="BF1109"/>
  <c r="T1109"/>
  <c r="R1109"/>
  <c r="P1109"/>
  <c r="BK1109"/>
  <c r="J1109"/>
  <c r="BE1109"/>
  <c r="BI1103"/>
  <c r="BH1103"/>
  <c r="BG1103"/>
  <c r="BF1103"/>
  <c r="T1103"/>
  <c r="R1103"/>
  <c r="P1103"/>
  <c r="BK1103"/>
  <c r="J1103"/>
  <c r="BE1103"/>
  <c r="BI1097"/>
  <c r="BH1097"/>
  <c r="BG1097"/>
  <c r="BF1097"/>
  <c r="T1097"/>
  <c r="R1097"/>
  <c r="P1097"/>
  <c r="BK1097"/>
  <c r="J1097"/>
  <c r="BE1097"/>
  <c r="BI1091"/>
  <c r="BH1091"/>
  <c r="BG1091"/>
  <c r="BF1091"/>
  <c r="T1091"/>
  <c r="R1091"/>
  <c r="P1091"/>
  <c r="BK1091"/>
  <c r="J1091"/>
  <c r="BE1091"/>
  <c r="BI1089"/>
  <c r="BH1089"/>
  <c r="BG1089"/>
  <c r="BF1089"/>
  <c r="T1089"/>
  <c r="R1089"/>
  <c r="P1089"/>
  <c r="BK1089"/>
  <c r="J1089"/>
  <c r="BE1089"/>
  <c r="BI1087"/>
  <c r="BH1087"/>
  <c r="BG1087"/>
  <c r="BF1087"/>
  <c r="T1087"/>
  <c r="R1087"/>
  <c r="P1087"/>
  <c r="BK1087"/>
  <c r="J1087"/>
  <c r="BE1087"/>
  <c r="BI1086"/>
  <c r="BH1086"/>
  <c r="BG1086"/>
  <c r="BF1086"/>
  <c r="T1086"/>
  <c r="R1086"/>
  <c r="P1086"/>
  <c r="BK1086"/>
  <c r="J1086"/>
  <c r="BE1086"/>
  <c r="BI1077"/>
  <c r="BH1077"/>
  <c r="BG1077"/>
  <c r="BF1077"/>
  <c r="T1077"/>
  <c r="R1077"/>
  <c r="P1077"/>
  <c r="BK1077"/>
  <c r="J1077"/>
  <c r="BE1077"/>
  <c r="BI1075"/>
  <c r="BH1075"/>
  <c r="BG1075"/>
  <c r="BF1075"/>
  <c r="T1075"/>
  <c r="R1075"/>
  <c r="P1075"/>
  <c r="BK1075"/>
  <c r="J1075"/>
  <c r="BE1075"/>
  <c r="BI1073"/>
  <c r="BH1073"/>
  <c r="BG1073"/>
  <c r="BF1073"/>
  <c r="T1073"/>
  <c r="R1073"/>
  <c r="P1073"/>
  <c r="BK1073"/>
  <c r="J1073"/>
  <c r="BE1073"/>
  <c r="BI1068"/>
  <c r="BH1068"/>
  <c r="BG1068"/>
  <c r="BF1068"/>
  <c r="T1068"/>
  <c r="R1068"/>
  <c r="P1068"/>
  <c r="BK1068"/>
  <c r="J1068"/>
  <c r="BE1068"/>
  <c r="BI1066"/>
  <c r="BH1066"/>
  <c r="BG1066"/>
  <c r="BF1066"/>
  <c r="T1066"/>
  <c r="R1066"/>
  <c r="P1066"/>
  <c r="BK1066"/>
  <c r="J1066"/>
  <c r="BE1066"/>
  <c r="BI1063"/>
  <c r="BH1063"/>
  <c r="BG1063"/>
  <c r="BF1063"/>
  <c r="T1063"/>
  <c r="R1063"/>
  <c r="P1063"/>
  <c r="BK1063"/>
  <c r="J1063"/>
  <c r="BE1063"/>
  <c r="BI1058"/>
  <c r="BH1058"/>
  <c r="BG1058"/>
  <c r="BF1058"/>
  <c r="T1058"/>
  <c r="R1058"/>
  <c r="P1058"/>
  <c r="BK1058"/>
  <c r="J1058"/>
  <c r="BE1058"/>
  <c r="BI1053"/>
  <c r="BH1053"/>
  <c r="BG1053"/>
  <c r="BF1053"/>
  <c r="T1053"/>
  <c r="R1053"/>
  <c r="P1053"/>
  <c r="BK1053"/>
  <c r="J1053"/>
  <c r="BE1053"/>
  <c r="BI1048"/>
  <c r="BH1048"/>
  <c r="BG1048"/>
  <c r="BF1048"/>
  <c r="T1048"/>
  <c r="R1048"/>
  <c r="P1048"/>
  <c r="BK1048"/>
  <c r="J1048"/>
  <c r="BE1048"/>
  <c r="BI1043"/>
  <c r="BH1043"/>
  <c r="BG1043"/>
  <c r="BF1043"/>
  <c r="T1043"/>
  <c r="R1043"/>
  <c r="P1043"/>
  <c r="BK1043"/>
  <c r="J1043"/>
  <c r="BE1043"/>
  <c r="BI1038"/>
  <c r="BH1038"/>
  <c r="BG1038"/>
  <c r="BF1038"/>
  <c r="T1038"/>
  <c r="R1038"/>
  <c r="P1038"/>
  <c r="BK1038"/>
  <c r="J1038"/>
  <c r="BE1038"/>
  <c r="BI1033"/>
  <c r="BH1033"/>
  <c r="BG1033"/>
  <c r="BF1033"/>
  <c r="T1033"/>
  <c r="R1033"/>
  <c r="P1033"/>
  <c r="BK1033"/>
  <c r="J1033"/>
  <c r="BE1033"/>
  <c r="BI1028"/>
  <c r="BH1028"/>
  <c r="BG1028"/>
  <c r="BF1028"/>
  <c r="T1028"/>
  <c r="R1028"/>
  <c r="P1028"/>
  <c r="BK1028"/>
  <c r="J1028"/>
  <c r="BE1028"/>
  <c r="BI1023"/>
  <c r="BH1023"/>
  <c r="BG1023"/>
  <c r="BF1023"/>
  <c r="T1023"/>
  <c r="R1023"/>
  <c r="P1023"/>
  <c r="BK1023"/>
  <c r="J1023"/>
  <c r="BE1023"/>
  <c r="BI1018"/>
  <c r="BH1018"/>
  <c r="BG1018"/>
  <c r="BF1018"/>
  <c r="T1018"/>
  <c r="R1018"/>
  <c r="P1018"/>
  <c r="BK1018"/>
  <c r="J1018"/>
  <c r="BE1018"/>
  <c r="BI1013"/>
  <c r="BH1013"/>
  <c r="BG1013"/>
  <c r="BF1013"/>
  <c r="T1013"/>
  <c r="R1013"/>
  <c r="P1013"/>
  <c r="BK1013"/>
  <c r="J1013"/>
  <c r="BE1013"/>
  <c r="BI1008"/>
  <c r="BH1008"/>
  <c r="BG1008"/>
  <c r="BF1008"/>
  <c r="T1008"/>
  <c r="R1008"/>
  <c r="P1008"/>
  <c r="BK1008"/>
  <c r="J1008"/>
  <c r="BE1008"/>
  <c r="BI1003"/>
  <c r="BH1003"/>
  <c r="BG1003"/>
  <c r="BF1003"/>
  <c r="T1003"/>
  <c r="R1003"/>
  <c r="P1003"/>
  <c r="BK1003"/>
  <c r="J1003"/>
  <c r="BE1003"/>
  <c r="BI1002"/>
  <c r="BH1002"/>
  <c r="BG1002"/>
  <c r="BF1002"/>
  <c r="T1002"/>
  <c r="R1002"/>
  <c r="P1002"/>
  <c r="BK1002"/>
  <c r="J1002"/>
  <c r="BE1002"/>
  <c r="BI1001"/>
  <c r="BH1001"/>
  <c r="BG1001"/>
  <c r="BF1001"/>
  <c r="T1001"/>
  <c r="R1001"/>
  <c r="P1001"/>
  <c r="BK1001"/>
  <c r="J1001"/>
  <c r="BE1001"/>
  <c r="BI1000"/>
  <c r="BH1000"/>
  <c r="BG1000"/>
  <c r="BF1000"/>
  <c r="T1000"/>
  <c r="R1000"/>
  <c r="P1000"/>
  <c r="BK1000"/>
  <c r="J1000"/>
  <c r="BE1000"/>
  <c r="BI999"/>
  <c r="BH999"/>
  <c r="BG999"/>
  <c r="BF999"/>
  <c r="T999"/>
  <c r="T998"/>
  <c r="R999"/>
  <c r="R998"/>
  <c r="P999"/>
  <c r="P998"/>
  <c r="BK999"/>
  <c r="BK998"/>
  <c r="J998"/>
  <c r="J999"/>
  <c r="BE999"/>
  <c r="J80"/>
  <c r="BI997"/>
  <c r="BH997"/>
  <c r="BG997"/>
  <c r="BF997"/>
  <c r="T997"/>
  <c r="R997"/>
  <c r="P997"/>
  <c r="BK997"/>
  <c r="J997"/>
  <c r="BE997"/>
  <c r="BI996"/>
  <c r="BH996"/>
  <c r="BG996"/>
  <c r="BF996"/>
  <c r="T996"/>
  <c r="R996"/>
  <c r="P996"/>
  <c r="BK996"/>
  <c r="J996"/>
  <c r="BE996"/>
  <c r="BI991"/>
  <c r="BH991"/>
  <c r="BG991"/>
  <c r="BF991"/>
  <c r="T991"/>
  <c r="R991"/>
  <c r="P991"/>
  <c r="BK991"/>
  <c r="J991"/>
  <c r="BE991"/>
  <c r="BI990"/>
  <c r="BH990"/>
  <c r="BG990"/>
  <c r="BF990"/>
  <c r="T990"/>
  <c r="R990"/>
  <c r="P990"/>
  <c r="BK990"/>
  <c r="J990"/>
  <c r="BE990"/>
  <c r="BI985"/>
  <c r="BH985"/>
  <c r="BG985"/>
  <c r="BF985"/>
  <c r="T985"/>
  <c r="R985"/>
  <c r="P985"/>
  <c r="BK985"/>
  <c r="J985"/>
  <c r="BE985"/>
  <c r="BI984"/>
  <c r="BH984"/>
  <c r="BG984"/>
  <c r="BF984"/>
  <c r="T984"/>
  <c r="R984"/>
  <c r="P984"/>
  <c r="BK984"/>
  <c r="J984"/>
  <c r="BE984"/>
  <c r="BI979"/>
  <c r="BH979"/>
  <c r="BG979"/>
  <c r="BF979"/>
  <c r="T979"/>
  <c r="R979"/>
  <c r="P979"/>
  <c r="BK979"/>
  <c r="J979"/>
  <c r="BE979"/>
  <c r="BI974"/>
  <c r="BH974"/>
  <c r="BG974"/>
  <c r="BF974"/>
  <c r="T974"/>
  <c r="R974"/>
  <c r="P974"/>
  <c r="BK974"/>
  <c r="J974"/>
  <c r="BE974"/>
  <c r="BI969"/>
  <c r="BH969"/>
  <c r="BG969"/>
  <c r="BF969"/>
  <c r="T969"/>
  <c r="R969"/>
  <c r="P969"/>
  <c r="BK969"/>
  <c r="J969"/>
  <c r="BE969"/>
  <c r="BI964"/>
  <c r="BH964"/>
  <c r="BG964"/>
  <c r="BF964"/>
  <c r="T964"/>
  <c r="R964"/>
  <c r="P964"/>
  <c r="BK964"/>
  <c r="J964"/>
  <c r="BE964"/>
  <c r="BI959"/>
  <c r="BH959"/>
  <c r="BG959"/>
  <c r="BF959"/>
  <c r="T959"/>
  <c r="R959"/>
  <c r="P959"/>
  <c r="BK959"/>
  <c r="J959"/>
  <c r="BE959"/>
  <c r="BI954"/>
  <c r="BH954"/>
  <c r="BG954"/>
  <c r="BF954"/>
  <c r="T954"/>
  <c r="R954"/>
  <c r="P954"/>
  <c r="BK954"/>
  <c r="J954"/>
  <c r="BE954"/>
  <c r="BI953"/>
  <c r="BH953"/>
  <c r="BG953"/>
  <c r="BF953"/>
  <c r="T953"/>
  <c r="T952"/>
  <c r="R953"/>
  <c r="R952"/>
  <c r="P953"/>
  <c r="P952"/>
  <c r="BK953"/>
  <c r="BK952"/>
  <c r="J952"/>
  <c r="J953"/>
  <c r="BE953"/>
  <c r="J79"/>
  <c r="BI951"/>
  <c r="BH951"/>
  <c r="BG951"/>
  <c r="BF951"/>
  <c r="T951"/>
  <c r="R951"/>
  <c r="P951"/>
  <c r="BK951"/>
  <c r="J951"/>
  <c r="BE951"/>
  <c r="BI950"/>
  <c r="BH950"/>
  <c r="BG950"/>
  <c r="BF950"/>
  <c r="T950"/>
  <c r="R950"/>
  <c r="P950"/>
  <c r="BK950"/>
  <c r="J950"/>
  <c r="BE950"/>
  <c r="BI946"/>
  <c r="BH946"/>
  <c r="BG946"/>
  <c r="BF946"/>
  <c r="T946"/>
  <c r="T945"/>
  <c r="R946"/>
  <c r="R945"/>
  <c r="P946"/>
  <c r="P945"/>
  <c r="BK946"/>
  <c r="BK945"/>
  <c r="J945"/>
  <c r="J946"/>
  <c r="BE946"/>
  <c r="J78"/>
  <c r="BI944"/>
  <c r="BH944"/>
  <c r="BG944"/>
  <c r="BF944"/>
  <c r="T944"/>
  <c r="R944"/>
  <c r="P944"/>
  <c r="BK944"/>
  <c r="J944"/>
  <c r="BE944"/>
  <c r="BI943"/>
  <c r="BH943"/>
  <c r="BG943"/>
  <c r="BF943"/>
  <c r="T943"/>
  <c r="R943"/>
  <c r="P943"/>
  <c r="BK943"/>
  <c r="J943"/>
  <c r="BE943"/>
  <c r="BI931"/>
  <c r="BH931"/>
  <c r="BG931"/>
  <c r="BF931"/>
  <c r="T931"/>
  <c r="R931"/>
  <c r="P931"/>
  <c r="BK931"/>
  <c r="J931"/>
  <c r="BE931"/>
  <c r="BI929"/>
  <c r="BH929"/>
  <c r="BG929"/>
  <c r="BF929"/>
  <c r="T929"/>
  <c r="R929"/>
  <c r="P929"/>
  <c r="BK929"/>
  <c r="J929"/>
  <c r="BE929"/>
  <c r="BI917"/>
  <c r="BH917"/>
  <c r="BG917"/>
  <c r="BF917"/>
  <c r="T917"/>
  <c r="R917"/>
  <c r="P917"/>
  <c r="BK917"/>
  <c r="J917"/>
  <c r="BE917"/>
  <c r="BI912"/>
  <c r="BH912"/>
  <c r="BG912"/>
  <c r="BF912"/>
  <c r="T912"/>
  <c r="R912"/>
  <c r="P912"/>
  <c r="BK912"/>
  <c r="J912"/>
  <c r="BE912"/>
  <c r="BI908"/>
  <c r="BH908"/>
  <c r="BG908"/>
  <c r="BF908"/>
  <c r="T908"/>
  <c r="R908"/>
  <c r="P908"/>
  <c r="BK908"/>
  <c r="J908"/>
  <c r="BE908"/>
  <c r="BI905"/>
  <c r="BH905"/>
  <c r="BG905"/>
  <c r="BF905"/>
  <c r="T905"/>
  <c r="R905"/>
  <c r="P905"/>
  <c r="BK905"/>
  <c r="J905"/>
  <c r="BE905"/>
  <c r="BI904"/>
  <c r="BH904"/>
  <c r="BG904"/>
  <c r="BF904"/>
  <c r="T904"/>
  <c r="R904"/>
  <c r="P904"/>
  <c r="BK904"/>
  <c r="J904"/>
  <c r="BE904"/>
  <c r="BI899"/>
  <c r="BH899"/>
  <c r="BG899"/>
  <c r="BF899"/>
  <c r="T899"/>
  <c r="R899"/>
  <c r="P899"/>
  <c r="BK899"/>
  <c r="J899"/>
  <c r="BE899"/>
  <c r="BI893"/>
  <c r="BH893"/>
  <c r="BG893"/>
  <c r="BF893"/>
  <c r="T893"/>
  <c r="R893"/>
  <c r="P893"/>
  <c r="BK893"/>
  <c r="J893"/>
  <c r="BE893"/>
  <c r="BI888"/>
  <c r="BH888"/>
  <c r="BG888"/>
  <c r="BF888"/>
  <c r="T888"/>
  <c r="R888"/>
  <c r="P888"/>
  <c r="BK888"/>
  <c r="J888"/>
  <c r="BE888"/>
  <c r="BI881"/>
  <c r="BH881"/>
  <c r="BG881"/>
  <c r="BF881"/>
  <c r="T881"/>
  <c r="R881"/>
  <c r="P881"/>
  <c r="BK881"/>
  <c r="J881"/>
  <c r="BE881"/>
  <c r="BI874"/>
  <c r="BH874"/>
  <c r="BG874"/>
  <c r="BF874"/>
  <c r="T874"/>
  <c r="R874"/>
  <c r="P874"/>
  <c r="BK874"/>
  <c r="J874"/>
  <c r="BE874"/>
  <c r="BI866"/>
  <c r="BH866"/>
  <c r="BG866"/>
  <c r="BF866"/>
  <c r="T866"/>
  <c r="R866"/>
  <c r="P866"/>
  <c r="BK866"/>
  <c r="J866"/>
  <c r="BE866"/>
  <c r="BI859"/>
  <c r="BH859"/>
  <c r="BG859"/>
  <c r="BF859"/>
  <c r="T859"/>
  <c r="R859"/>
  <c r="P859"/>
  <c r="BK859"/>
  <c r="J859"/>
  <c r="BE859"/>
  <c r="BI854"/>
  <c r="BH854"/>
  <c r="BG854"/>
  <c r="BF854"/>
  <c r="T854"/>
  <c r="R854"/>
  <c r="P854"/>
  <c r="BK854"/>
  <c r="J854"/>
  <c r="BE854"/>
  <c r="BI849"/>
  <c r="BH849"/>
  <c r="BG849"/>
  <c r="BF849"/>
  <c r="T849"/>
  <c r="R849"/>
  <c r="P849"/>
  <c r="BK849"/>
  <c r="J849"/>
  <c r="BE849"/>
  <c r="BI844"/>
  <c r="BH844"/>
  <c r="BG844"/>
  <c r="BF844"/>
  <c r="T844"/>
  <c r="T843"/>
  <c r="R844"/>
  <c r="R843"/>
  <c r="P844"/>
  <c r="P843"/>
  <c r="BK844"/>
  <c r="BK843"/>
  <c r="J843"/>
  <c r="J844"/>
  <c r="BE844"/>
  <c r="J77"/>
  <c r="BI842"/>
  <c r="BH842"/>
  <c r="BG842"/>
  <c r="BF842"/>
  <c r="T842"/>
  <c r="R842"/>
  <c r="P842"/>
  <c r="BK842"/>
  <c r="J842"/>
  <c r="BE842"/>
  <c r="BI841"/>
  <c r="BH841"/>
  <c r="BG841"/>
  <c r="BF841"/>
  <c r="T841"/>
  <c r="R841"/>
  <c r="P841"/>
  <c r="BK841"/>
  <c r="J841"/>
  <c r="BE841"/>
  <c r="BI839"/>
  <c r="BH839"/>
  <c r="BG839"/>
  <c r="BF839"/>
  <c r="T839"/>
  <c r="R839"/>
  <c r="P839"/>
  <c r="BK839"/>
  <c r="J839"/>
  <c r="BE839"/>
  <c r="BI832"/>
  <c r="BH832"/>
  <c r="BG832"/>
  <c r="BF832"/>
  <c r="T832"/>
  <c r="R832"/>
  <c r="P832"/>
  <c r="BK832"/>
  <c r="J832"/>
  <c r="BE832"/>
  <c r="BI828"/>
  <c r="BH828"/>
  <c r="BG828"/>
  <c r="BF828"/>
  <c r="T828"/>
  <c r="R828"/>
  <c r="P828"/>
  <c r="BK828"/>
  <c r="J828"/>
  <c r="BE828"/>
  <c r="BI821"/>
  <c r="BH821"/>
  <c r="BG821"/>
  <c r="BF821"/>
  <c r="T821"/>
  <c r="R821"/>
  <c r="P821"/>
  <c r="BK821"/>
  <c r="J821"/>
  <c r="BE821"/>
  <c r="BI809"/>
  <c r="BH809"/>
  <c r="BG809"/>
  <c r="BF809"/>
  <c r="T809"/>
  <c r="R809"/>
  <c r="P809"/>
  <c r="BK809"/>
  <c r="J809"/>
  <c r="BE809"/>
  <c r="BI805"/>
  <c r="BH805"/>
  <c r="BG805"/>
  <c r="BF805"/>
  <c r="T805"/>
  <c r="R805"/>
  <c r="P805"/>
  <c r="BK805"/>
  <c r="J805"/>
  <c r="BE805"/>
  <c r="BI800"/>
  <c r="BH800"/>
  <c r="BG800"/>
  <c r="BF800"/>
  <c r="T800"/>
  <c r="R800"/>
  <c r="P800"/>
  <c r="BK800"/>
  <c r="J800"/>
  <c r="BE800"/>
  <c r="BI795"/>
  <c r="BH795"/>
  <c r="BG795"/>
  <c r="BF795"/>
  <c r="T795"/>
  <c r="R795"/>
  <c r="P795"/>
  <c r="BK795"/>
  <c r="J795"/>
  <c r="BE795"/>
  <c r="BI792"/>
  <c r="BH792"/>
  <c r="BG792"/>
  <c r="BF792"/>
  <c r="T792"/>
  <c r="R792"/>
  <c r="P792"/>
  <c r="BK792"/>
  <c r="J792"/>
  <c r="BE792"/>
  <c r="BI786"/>
  <c r="BH786"/>
  <c r="BG786"/>
  <c r="BF786"/>
  <c r="T786"/>
  <c r="R786"/>
  <c r="P786"/>
  <c r="BK786"/>
  <c r="J786"/>
  <c r="BE786"/>
  <c r="BI770"/>
  <c r="BH770"/>
  <c r="BG770"/>
  <c r="BF770"/>
  <c r="T770"/>
  <c r="R770"/>
  <c r="P770"/>
  <c r="BK770"/>
  <c r="J770"/>
  <c r="BE770"/>
  <c r="BI767"/>
  <c r="BH767"/>
  <c r="BG767"/>
  <c r="BF767"/>
  <c r="T767"/>
  <c r="R767"/>
  <c r="P767"/>
  <c r="BK767"/>
  <c r="J767"/>
  <c r="BE767"/>
  <c r="BI761"/>
  <c r="BH761"/>
  <c r="BG761"/>
  <c r="BF761"/>
  <c r="T761"/>
  <c r="R761"/>
  <c r="P761"/>
  <c r="BK761"/>
  <c r="J761"/>
  <c r="BE761"/>
  <c r="BI756"/>
  <c r="BH756"/>
  <c r="BG756"/>
  <c r="BF756"/>
  <c r="T756"/>
  <c r="T755"/>
  <c r="T754"/>
  <c r="R756"/>
  <c r="R755"/>
  <c r="R754"/>
  <c r="P756"/>
  <c r="P755"/>
  <c r="P754"/>
  <c r="BK756"/>
  <c r="BK755"/>
  <c r="J755"/>
  <c r="BK754"/>
  <c r="J754"/>
  <c r="J756"/>
  <c r="BE756"/>
  <c r="J76"/>
  <c r="J75"/>
  <c r="BI753"/>
  <c r="BH753"/>
  <c r="BG753"/>
  <c r="BF753"/>
  <c r="T753"/>
  <c r="R753"/>
  <c r="P753"/>
  <c r="BK753"/>
  <c r="J753"/>
  <c r="BE753"/>
  <c r="BI752"/>
  <c r="BH752"/>
  <c r="BG752"/>
  <c r="BF752"/>
  <c r="T752"/>
  <c r="T751"/>
  <c r="R752"/>
  <c r="R751"/>
  <c r="P752"/>
  <c r="P751"/>
  <c r="BK752"/>
  <c r="BK751"/>
  <c r="J751"/>
  <c r="J752"/>
  <c r="BE752"/>
  <c r="J74"/>
  <c r="BI747"/>
  <c r="BH747"/>
  <c r="BG747"/>
  <c r="BF747"/>
  <c r="T747"/>
  <c r="R747"/>
  <c r="P747"/>
  <c r="BK747"/>
  <c r="J747"/>
  <c r="BE747"/>
  <c r="BI713"/>
  <c r="BH713"/>
  <c r="BG713"/>
  <c r="BF713"/>
  <c r="T713"/>
  <c r="R713"/>
  <c r="P713"/>
  <c r="BK713"/>
  <c r="J713"/>
  <c r="BE713"/>
  <c r="BI681"/>
  <c r="BH681"/>
  <c r="BG681"/>
  <c r="BF681"/>
  <c r="T681"/>
  <c r="R681"/>
  <c r="P681"/>
  <c r="BK681"/>
  <c r="J681"/>
  <c r="BE681"/>
  <c r="BI680"/>
  <c r="BH680"/>
  <c r="BG680"/>
  <c r="BF680"/>
  <c r="T680"/>
  <c r="R680"/>
  <c r="P680"/>
  <c r="BK680"/>
  <c r="J680"/>
  <c r="BE680"/>
  <c r="BI671"/>
  <c r="BH671"/>
  <c r="BG671"/>
  <c r="BF671"/>
  <c r="T671"/>
  <c r="R671"/>
  <c r="P671"/>
  <c r="BK671"/>
  <c r="J671"/>
  <c r="BE671"/>
  <c r="BI669"/>
  <c r="BH669"/>
  <c r="BG669"/>
  <c r="BF669"/>
  <c r="T669"/>
  <c r="R669"/>
  <c r="P669"/>
  <c r="BK669"/>
  <c r="J669"/>
  <c r="BE669"/>
  <c r="BI659"/>
  <c r="BH659"/>
  <c r="BG659"/>
  <c r="BF659"/>
  <c r="T659"/>
  <c r="T658"/>
  <c r="R659"/>
  <c r="R658"/>
  <c r="P659"/>
  <c r="P658"/>
  <c r="BK659"/>
  <c r="BK658"/>
  <c r="J658"/>
  <c r="J659"/>
  <c r="BE659"/>
  <c r="J73"/>
  <c r="BI653"/>
  <c r="BH653"/>
  <c r="BG653"/>
  <c r="BF653"/>
  <c r="T653"/>
  <c r="T652"/>
  <c r="R653"/>
  <c r="R652"/>
  <c r="P653"/>
  <c r="P652"/>
  <c r="BK653"/>
  <c r="BK652"/>
  <c r="J652"/>
  <c r="J653"/>
  <c r="BE653"/>
  <c r="J72"/>
  <c r="BI645"/>
  <c r="BH645"/>
  <c r="BG645"/>
  <c r="BF645"/>
  <c r="T645"/>
  <c r="R645"/>
  <c r="P645"/>
  <c r="BK645"/>
  <c r="J645"/>
  <c r="BE645"/>
  <c r="BI630"/>
  <c r="BH630"/>
  <c r="BG630"/>
  <c r="BF630"/>
  <c r="T630"/>
  <c r="R630"/>
  <c r="P630"/>
  <c r="BK630"/>
  <c r="J630"/>
  <c r="BE630"/>
  <c r="BI623"/>
  <c r="BH623"/>
  <c r="BG623"/>
  <c r="BF623"/>
  <c r="T623"/>
  <c r="R623"/>
  <c r="P623"/>
  <c r="BK623"/>
  <c r="J623"/>
  <c r="BE623"/>
  <c r="BI622"/>
  <c r="BH622"/>
  <c r="BG622"/>
  <c r="BF622"/>
  <c r="T622"/>
  <c r="R622"/>
  <c r="P622"/>
  <c r="BK622"/>
  <c r="J622"/>
  <c r="BE622"/>
  <c r="BI613"/>
  <c r="BH613"/>
  <c r="BG613"/>
  <c r="BF613"/>
  <c r="T613"/>
  <c r="R613"/>
  <c r="P613"/>
  <c r="BK613"/>
  <c r="J613"/>
  <c r="BE613"/>
  <c r="BI598"/>
  <c r="BH598"/>
  <c r="BG598"/>
  <c r="BF598"/>
  <c r="T598"/>
  <c r="R598"/>
  <c r="P598"/>
  <c r="BK598"/>
  <c r="J598"/>
  <c r="BE598"/>
  <c r="BI594"/>
  <c r="BH594"/>
  <c r="BG594"/>
  <c r="BF594"/>
  <c r="T594"/>
  <c r="R594"/>
  <c r="P594"/>
  <c r="BK594"/>
  <c r="J594"/>
  <c r="BE594"/>
  <c r="BI584"/>
  <c r="BH584"/>
  <c r="BG584"/>
  <c r="BF584"/>
  <c r="T584"/>
  <c r="R584"/>
  <c r="P584"/>
  <c r="BK584"/>
  <c r="J584"/>
  <c r="BE584"/>
  <c r="BI579"/>
  <c r="BH579"/>
  <c r="BG579"/>
  <c r="BF579"/>
  <c r="T579"/>
  <c r="R579"/>
  <c r="P579"/>
  <c r="BK579"/>
  <c r="J579"/>
  <c r="BE579"/>
  <c r="BI566"/>
  <c r="BH566"/>
  <c r="BG566"/>
  <c r="BF566"/>
  <c r="T566"/>
  <c r="R566"/>
  <c r="P566"/>
  <c r="BK566"/>
  <c r="J566"/>
  <c r="BE566"/>
  <c r="BI561"/>
  <c r="BH561"/>
  <c r="BG561"/>
  <c r="BF561"/>
  <c r="T561"/>
  <c r="R561"/>
  <c r="P561"/>
  <c r="BK561"/>
  <c r="J561"/>
  <c r="BE561"/>
  <c r="BI549"/>
  <c r="BH549"/>
  <c r="BG549"/>
  <c r="BF549"/>
  <c r="T549"/>
  <c r="R549"/>
  <c r="P549"/>
  <c r="BK549"/>
  <c r="J549"/>
  <c r="BE549"/>
  <c r="BI544"/>
  <c r="BH544"/>
  <c r="BG544"/>
  <c r="BF544"/>
  <c r="T544"/>
  <c r="R544"/>
  <c r="P544"/>
  <c r="BK544"/>
  <c r="J544"/>
  <c r="BE544"/>
  <c r="BI520"/>
  <c r="BH520"/>
  <c r="BG520"/>
  <c r="BF520"/>
  <c r="T520"/>
  <c r="R520"/>
  <c r="P520"/>
  <c r="BK520"/>
  <c r="J520"/>
  <c r="BE520"/>
  <c r="BI489"/>
  <c r="BH489"/>
  <c r="BG489"/>
  <c r="BF489"/>
  <c r="T489"/>
  <c r="R489"/>
  <c r="P489"/>
  <c r="BK489"/>
  <c r="J489"/>
  <c r="BE489"/>
  <c r="BI458"/>
  <c r="BH458"/>
  <c r="BG458"/>
  <c r="BF458"/>
  <c r="T458"/>
  <c r="R458"/>
  <c r="P458"/>
  <c r="BK458"/>
  <c r="J458"/>
  <c r="BE458"/>
  <c r="BI447"/>
  <c r="BH447"/>
  <c r="BG447"/>
  <c r="BF447"/>
  <c r="T447"/>
  <c r="R447"/>
  <c r="P447"/>
  <c r="BK447"/>
  <c r="J447"/>
  <c r="BE447"/>
  <c r="BI436"/>
  <c r="BH436"/>
  <c r="BG436"/>
  <c r="BF436"/>
  <c r="T436"/>
  <c r="R436"/>
  <c r="P436"/>
  <c r="BK436"/>
  <c r="J436"/>
  <c r="BE436"/>
  <c r="BI431"/>
  <c r="BH431"/>
  <c r="BG431"/>
  <c r="BF431"/>
  <c r="T431"/>
  <c r="R431"/>
  <c r="P431"/>
  <c r="BK431"/>
  <c r="J431"/>
  <c r="BE431"/>
  <c r="BI426"/>
  <c r="BH426"/>
  <c r="BG426"/>
  <c r="BF426"/>
  <c r="T426"/>
  <c r="T425"/>
  <c r="R426"/>
  <c r="R425"/>
  <c r="P426"/>
  <c r="P425"/>
  <c r="BK426"/>
  <c r="BK425"/>
  <c r="J425"/>
  <c r="J426"/>
  <c r="BE426"/>
  <c r="J71"/>
  <c r="BI423"/>
  <c r="BH423"/>
  <c r="BG423"/>
  <c r="BF423"/>
  <c r="T423"/>
  <c r="R423"/>
  <c r="P423"/>
  <c r="BK423"/>
  <c r="J423"/>
  <c r="BE423"/>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0"/>
  <c r="BH410"/>
  <c r="BG410"/>
  <c r="BF410"/>
  <c r="T410"/>
  <c r="R410"/>
  <c r="P410"/>
  <c r="BK410"/>
  <c r="J410"/>
  <c r="BE410"/>
  <c r="BI405"/>
  <c r="BH405"/>
  <c r="BG405"/>
  <c r="BF405"/>
  <c r="T405"/>
  <c r="R405"/>
  <c r="P405"/>
  <c r="BK405"/>
  <c r="J405"/>
  <c r="BE405"/>
  <c r="BI400"/>
  <c r="BH400"/>
  <c r="BG400"/>
  <c r="BF400"/>
  <c r="T400"/>
  <c r="R400"/>
  <c r="P400"/>
  <c r="BK400"/>
  <c r="J400"/>
  <c r="BE400"/>
  <c r="BI395"/>
  <c r="BH395"/>
  <c r="BG395"/>
  <c r="BF395"/>
  <c r="T395"/>
  <c r="R395"/>
  <c r="P395"/>
  <c r="BK395"/>
  <c r="J395"/>
  <c r="BE395"/>
  <c r="BI390"/>
  <c r="BH390"/>
  <c r="BG390"/>
  <c r="BF390"/>
  <c r="T390"/>
  <c r="R390"/>
  <c r="P390"/>
  <c r="BK390"/>
  <c r="J390"/>
  <c r="BE390"/>
  <c r="BI385"/>
  <c r="BH385"/>
  <c r="BG385"/>
  <c r="BF385"/>
  <c r="T385"/>
  <c r="T384"/>
  <c r="R385"/>
  <c r="R384"/>
  <c r="P385"/>
  <c r="P384"/>
  <c r="BK385"/>
  <c r="BK384"/>
  <c r="J384"/>
  <c r="J385"/>
  <c r="BE385"/>
  <c r="J70"/>
  <c r="BI379"/>
  <c r="BH379"/>
  <c r="BG379"/>
  <c r="BF379"/>
  <c r="T379"/>
  <c r="T378"/>
  <c r="R379"/>
  <c r="R378"/>
  <c r="P379"/>
  <c r="P378"/>
  <c r="BK379"/>
  <c r="BK378"/>
  <c r="J378"/>
  <c r="J379"/>
  <c r="BE379"/>
  <c r="J69"/>
  <c r="BI373"/>
  <c r="BH373"/>
  <c r="BG373"/>
  <c r="BF373"/>
  <c r="T373"/>
  <c r="R373"/>
  <c r="P373"/>
  <c r="BK373"/>
  <c r="J373"/>
  <c r="BE373"/>
  <c r="BI371"/>
  <c r="BH371"/>
  <c r="BG371"/>
  <c r="BF371"/>
  <c r="T371"/>
  <c r="R371"/>
  <c r="P371"/>
  <c r="BK371"/>
  <c r="J371"/>
  <c r="BE371"/>
  <c r="BI369"/>
  <c r="BH369"/>
  <c r="BG369"/>
  <c r="BF369"/>
  <c r="T369"/>
  <c r="R369"/>
  <c r="P369"/>
  <c r="BK369"/>
  <c r="J369"/>
  <c r="BE369"/>
  <c r="BI364"/>
  <c r="BH364"/>
  <c r="BG364"/>
  <c r="BF364"/>
  <c r="T364"/>
  <c r="R364"/>
  <c r="P364"/>
  <c r="BK364"/>
  <c r="J364"/>
  <c r="BE364"/>
  <c r="BI362"/>
  <c r="BH362"/>
  <c r="BG362"/>
  <c r="BF362"/>
  <c r="T362"/>
  <c r="R362"/>
  <c r="P362"/>
  <c r="BK362"/>
  <c r="J362"/>
  <c r="BE362"/>
  <c r="BI361"/>
  <c r="BH361"/>
  <c r="BG361"/>
  <c r="BF361"/>
  <c r="T361"/>
  <c r="R361"/>
  <c r="P361"/>
  <c r="BK361"/>
  <c r="J361"/>
  <c r="BE361"/>
  <c r="BI351"/>
  <c r="BH351"/>
  <c r="BG351"/>
  <c r="BF351"/>
  <c r="T351"/>
  <c r="R351"/>
  <c r="P351"/>
  <c r="BK351"/>
  <c r="J351"/>
  <c r="BE351"/>
  <c r="BI334"/>
  <c r="BH334"/>
  <c r="BG334"/>
  <c r="BF334"/>
  <c r="T334"/>
  <c r="R334"/>
  <c r="P334"/>
  <c r="BK334"/>
  <c r="J334"/>
  <c r="BE334"/>
  <c r="BI308"/>
  <c r="BH308"/>
  <c r="BG308"/>
  <c r="BF308"/>
  <c r="T308"/>
  <c r="R308"/>
  <c r="P308"/>
  <c r="BK308"/>
  <c r="J308"/>
  <c r="BE308"/>
  <c r="BI298"/>
  <c r="BH298"/>
  <c r="BG298"/>
  <c r="BF298"/>
  <c r="T298"/>
  <c r="R298"/>
  <c r="P298"/>
  <c r="BK298"/>
  <c r="J298"/>
  <c r="BE298"/>
  <c r="BI274"/>
  <c r="BH274"/>
  <c r="BG274"/>
  <c r="BF274"/>
  <c r="T274"/>
  <c r="R274"/>
  <c r="P274"/>
  <c r="BK274"/>
  <c r="J274"/>
  <c r="BE274"/>
  <c r="BI268"/>
  <c r="BH268"/>
  <c r="BG268"/>
  <c r="BF268"/>
  <c r="T268"/>
  <c r="R268"/>
  <c r="P268"/>
  <c r="BK268"/>
  <c r="J268"/>
  <c r="BE268"/>
  <c r="BI258"/>
  <c r="BH258"/>
  <c r="BG258"/>
  <c r="BF258"/>
  <c r="T258"/>
  <c r="R258"/>
  <c r="P258"/>
  <c r="BK258"/>
  <c r="J258"/>
  <c r="BE258"/>
  <c r="BI252"/>
  <c r="BH252"/>
  <c r="BG252"/>
  <c r="BF252"/>
  <c r="T252"/>
  <c r="R252"/>
  <c r="P252"/>
  <c r="BK252"/>
  <c r="J252"/>
  <c r="BE252"/>
  <c r="BI247"/>
  <c r="BH247"/>
  <c r="BG247"/>
  <c r="BF247"/>
  <c r="T247"/>
  <c r="R247"/>
  <c r="P247"/>
  <c r="BK247"/>
  <c r="J247"/>
  <c r="BE247"/>
  <c r="BI242"/>
  <c r="BH242"/>
  <c r="BG242"/>
  <c r="BF242"/>
  <c r="T242"/>
  <c r="R242"/>
  <c r="P242"/>
  <c r="BK242"/>
  <c r="J242"/>
  <c r="BE242"/>
  <c r="BI241"/>
  <c r="BH241"/>
  <c r="BG241"/>
  <c r="BF241"/>
  <c r="T241"/>
  <c r="R241"/>
  <c r="P241"/>
  <c r="BK241"/>
  <c r="J241"/>
  <c r="BE241"/>
  <c r="BI240"/>
  <c r="BH240"/>
  <c r="BG240"/>
  <c r="BF240"/>
  <c r="T240"/>
  <c r="R240"/>
  <c r="P240"/>
  <c r="BK240"/>
  <c r="J240"/>
  <c r="BE240"/>
  <c r="BI235"/>
  <c r="BH235"/>
  <c r="BG235"/>
  <c r="BF235"/>
  <c r="T235"/>
  <c r="R235"/>
  <c r="P235"/>
  <c r="BK235"/>
  <c r="J235"/>
  <c r="BE235"/>
  <c r="BI230"/>
  <c r="BH230"/>
  <c r="BG230"/>
  <c r="BF230"/>
  <c r="T230"/>
  <c r="R230"/>
  <c r="P230"/>
  <c r="BK230"/>
  <c r="J230"/>
  <c r="BE230"/>
  <c r="BI225"/>
  <c r="BH225"/>
  <c r="BG225"/>
  <c r="BF225"/>
  <c r="T225"/>
  <c r="R225"/>
  <c r="P225"/>
  <c r="BK225"/>
  <c r="J225"/>
  <c r="BE225"/>
  <c r="BI220"/>
  <c r="BH220"/>
  <c r="BG220"/>
  <c r="BF220"/>
  <c r="T220"/>
  <c r="R220"/>
  <c r="P220"/>
  <c r="BK220"/>
  <c r="J220"/>
  <c r="BE220"/>
  <c r="BI215"/>
  <c r="BH215"/>
  <c r="BG215"/>
  <c r="BF215"/>
  <c r="T215"/>
  <c r="R215"/>
  <c r="P215"/>
  <c r="BK215"/>
  <c r="J215"/>
  <c r="BE215"/>
  <c r="BI210"/>
  <c r="BH210"/>
  <c r="BG210"/>
  <c r="BF210"/>
  <c r="T210"/>
  <c r="R210"/>
  <c r="P210"/>
  <c r="BK210"/>
  <c r="J210"/>
  <c r="BE210"/>
  <c r="BI205"/>
  <c r="BH205"/>
  <c r="BG205"/>
  <c r="BF205"/>
  <c r="T205"/>
  <c r="T204"/>
  <c r="R205"/>
  <c r="R204"/>
  <c r="P205"/>
  <c r="P204"/>
  <c r="BK205"/>
  <c r="BK204"/>
  <c r="J204"/>
  <c r="J205"/>
  <c r="BE205"/>
  <c r="J68"/>
  <c r="BI192"/>
  <c r="BH192"/>
  <c r="BG192"/>
  <c r="BF192"/>
  <c r="T192"/>
  <c r="R192"/>
  <c r="P192"/>
  <c r="BK192"/>
  <c r="J192"/>
  <c r="BE192"/>
  <c r="BI187"/>
  <c r="BH187"/>
  <c r="BG187"/>
  <c r="BF187"/>
  <c r="T187"/>
  <c r="R187"/>
  <c r="P187"/>
  <c r="BK187"/>
  <c r="J187"/>
  <c r="BE187"/>
  <c r="BI182"/>
  <c r="BH182"/>
  <c r="BG182"/>
  <c r="BF182"/>
  <c r="T182"/>
  <c r="R182"/>
  <c r="P182"/>
  <c r="BK182"/>
  <c r="J182"/>
  <c r="BE182"/>
  <c r="BI181"/>
  <c r="BH181"/>
  <c r="BG181"/>
  <c r="BF181"/>
  <c r="T181"/>
  <c r="R181"/>
  <c r="P181"/>
  <c r="BK181"/>
  <c r="J181"/>
  <c r="BE181"/>
  <c r="BI175"/>
  <c r="BH175"/>
  <c r="BG175"/>
  <c r="BF175"/>
  <c r="T175"/>
  <c r="R175"/>
  <c r="P175"/>
  <c r="BK175"/>
  <c r="J175"/>
  <c r="BE175"/>
  <c r="BI170"/>
  <c r="BH170"/>
  <c r="BG170"/>
  <c r="BF170"/>
  <c r="T170"/>
  <c r="R170"/>
  <c r="P170"/>
  <c r="BK170"/>
  <c r="J170"/>
  <c r="BE170"/>
  <c r="BI165"/>
  <c r="BH165"/>
  <c r="BG165"/>
  <c r="BF165"/>
  <c r="T165"/>
  <c r="R165"/>
  <c r="P165"/>
  <c r="BK165"/>
  <c r="J165"/>
  <c r="BE165"/>
  <c r="BI159"/>
  <c r="BH159"/>
  <c r="BG159"/>
  <c r="BF159"/>
  <c r="T159"/>
  <c r="R159"/>
  <c r="P159"/>
  <c r="BK159"/>
  <c r="J159"/>
  <c r="BE159"/>
  <c r="BI158"/>
  <c r="BH158"/>
  <c r="BG158"/>
  <c r="BF158"/>
  <c r="T158"/>
  <c r="R158"/>
  <c r="P158"/>
  <c r="BK158"/>
  <c r="J158"/>
  <c r="BE158"/>
  <c r="BI153"/>
  <c r="BH153"/>
  <c r="BG153"/>
  <c r="BF153"/>
  <c r="T153"/>
  <c r="R153"/>
  <c r="P153"/>
  <c r="BK153"/>
  <c r="J153"/>
  <c r="BE153"/>
  <c r="BI148"/>
  <c r="BH148"/>
  <c r="BG148"/>
  <c r="BF148"/>
  <c r="T148"/>
  <c r="R148"/>
  <c r="P148"/>
  <c r="BK148"/>
  <c r="J148"/>
  <c r="BE148"/>
  <c r="BI143"/>
  <c r="BH143"/>
  <c r="BG143"/>
  <c r="BF143"/>
  <c r="T143"/>
  <c r="R143"/>
  <c r="P143"/>
  <c r="BK143"/>
  <c r="J143"/>
  <c r="BE143"/>
  <c r="BI141"/>
  <c r="BH141"/>
  <c r="BG141"/>
  <c r="BF141"/>
  <c r="T141"/>
  <c r="R141"/>
  <c r="P141"/>
  <c r="BK141"/>
  <c r="J141"/>
  <c r="BE141"/>
  <c r="BI136"/>
  <c r="BH136"/>
  <c r="BG136"/>
  <c r="BF136"/>
  <c r="T136"/>
  <c r="T135"/>
  <c r="R136"/>
  <c r="R135"/>
  <c r="P136"/>
  <c r="P135"/>
  <c r="BK136"/>
  <c r="BK135"/>
  <c r="J135"/>
  <c r="J136"/>
  <c r="BE136"/>
  <c r="J67"/>
  <c r="BI133"/>
  <c r="BH133"/>
  <c r="BG133"/>
  <c r="BF133"/>
  <c r="T133"/>
  <c r="R133"/>
  <c r="P133"/>
  <c r="BK133"/>
  <c r="J133"/>
  <c r="BE133"/>
  <c r="BI130"/>
  <c r="BH130"/>
  <c r="BG130"/>
  <c r="BF130"/>
  <c r="T130"/>
  <c r="R130"/>
  <c r="P130"/>
  <c r="BK130"/>
  <c r="J130"/>
  <c r="BE130"/>
  <c r="BI124"/>
  <c r="BH124"/>
  <c r="BG124"/>
  <c r="BF124"/>
  <c r="T124"/>
  <c r="R124"/>
  <c r="P124"/>
  <c r="BK124"/>
  <c r="J124"/>
  <c r="BE124"/>
  <c r="BI121"/>
  <c r="BH121"/>
  <c r="BG121"/>
  <c r="BF121"/>
  <c r="T121"/>
  <c r="R121"/>
  <c r="P121"/>
  <c r="BK121"/>
  <c r="J121"/>
  <c r="BE121"/>
  <c r="BI119"/>
  <c r="BH119"/>
  <c r="BG119"/>
  <c r="BF119"/>
  <c r="T119"/>
  <c r="R119"/>
  <c r="P119"/>
  <c r="BK119"/>
  <c r="J119"/>
  <c r="BE119"/>
  <c r="BI113"/>
  <c r="F38"/>
  <c i="1" r="BD56"/>
  <c i="4" r="BH113"/>
  <c r="F37"/>
  <c i="1" r="BC56"/>
  <c i="4" r="BG113"/>
  <c r="F36"/>
  <c i="1" r="BB56"/>
  <c i="4" r="BF113"/>
  <c r="J35"/>
  <c i="1" r="AW56"/>
  <c i="4" r="F35"/>
  <c i="1" r="BA56"/>
  <c i="4" r="T113"/>
  <c r="T112"/>
  <c r="T111"/>
  <c r="T110"/>
  <c r="R113"/>
  <c r="R112"/>
  <c r="R111"/>
  <c r="R110"/>
  <c r="P113"/>
  <c r="P112"/>
  <c r="P111"/>
  <c r="P110"/>
  <c i="1" r="AU56"/>
  <c i="4" r="BK113"/>
  <c r="BK112"/>
  <c r="J112"/>
  <c r="BK111"/>
  <c r="J111"/>
  <c r="BK110"/>
  <c r="J110"/>
  <c r="J64"/>
  <c r="J31"/>
  <c i="1" r="AG56"/>
  <c i="4" r="J113"/>
  <c r="BE113"/>
  <c r="J34"/>
  <c i="1" r="AV56"/>
  <c i="4" r="F34"/>
  <c i="1" r="AZ56"/>
  <c i="4" r="J66"/>
  <c r="J65"/>
  <c r="J106"/>
  <c r="F106"/>
  <c r="F104"/>
  <c r="E102"/>
  <c r="J59"/>
  <c r="F59"/>
  <c r="F57"/>
  <c r="E55"/>
  <c r="J40"/>
  <c r="J22"/>
  <c r="E22"/>
  <c r="F107"/>
  <c r="F60"/>
  <c r="J21"/>
  <c r="J16"/>
  <c r="J104"/>
  <c r="J57"/>
  <c r="E7"/>
  <c r="E96"/>
  <c r="E49"/>
  <c i="1" r="AY55"/>
  <c r="AX55"/>
  <c i="3" r="BI612"/>
  <c r="BH612"/>
  <c r="BG612"/>
  <c r="BF612"/>
  <c r="T612"/>
  <c r="T611"/>
  <c r="R612"/>
  <c r="R611"/>
  <c r="P612"/>
  <c r="P611"/>
  <c r="BK612"/>
  <c r="BK611"/>
  <c r="J611"/>
  <c r="J612"/>
  <c r="BE612"/>
  <c r="J82"/>
  <c r="BI601"/>
  <c r="BH601"/>
  <c r="BG601"/>
  <c r="BF601"/>
  <c r="T601"/>
  <c r="T600"/>
  <c r="R601"/>
  <c r="R600"/>
  <c r="P601"/>
  <c r="P600"/>
  <c r="BK601"/>
  <c r="BK600"/>
  <c r="J600"/>
  <c r="J601"/>
  <c r="BE601"/>
  <c r="J81"/>
  <c r="BI595"/>
  <c r="BH595"/>
  <c r="BG595"/>
  <c r="BF595"/>
  <c r="T595"/>
  <c r="R595"/>
  <c r="P595"/>
  <c r="BK595"/>
  <c r="J595"/>
  <c r="BE595"/>
  <c r="BI580"/>
  <c r="BH580"/>
  <c r="BG580"/>
  <c r="BF580"/>
  <c r="T580"/>
  <c r="T579"/>
  <c r="R580"/>
  <c r="R579"/>
  <c r="P580"/>
  <c r="P579"/>
  <c r="BK580"/>
  <c r="BK579"/>
  <c r="J579"/>
  <c r="J580"/>
  <c r="BE580"/>
  <c r="J80"/>
  <c r="BI572"/>
  <c r="BH572"/>
  <c r="BG572"/>
  <c r="BF572"/>
  <c r="T572"/>
  <c r="R572"/>
  <c r="P572"/>
  <c r="BK572"/>
  <c r="J572"/>
  <c r="BE572"/>
  <c r="BI564"/>
  <c r="BH564"/>
  <c r="BG564"/>
  <c r="BF564"/>
  <c r="T564"/>
  <c r="R564"/>
  <c r="P564"/>
  <c r="BK564"/>
  <c r="J564"/>
  <c r="BE564"/>
  <c r="BI557"/>
  <c r="BH557"/>
  <c r="BG557"/>
  <c r="BF557"/>
  <c r="T557"/>
  <c r="R557"/>
  <c r="P557"/>
  <c r="BK557"/>
  <c r="J557"/>
  <c r="BE557"/>
  <c r="BI551"/>
  <c r="BH551"/>
  <c r="BG551"/>
  <c r="BF551"/>
  <c r="T551"/>
  <c r="T550"/>
  <c r="R551"/>
  <c r="R550"/>
  <c r="P551"/>
  <c r="P550"/>
  <c r="BK551"/>
  <c r="BK550"/>
  <c r="J550"/>
  <c r="J551"/>
  <c r="BE551"/>
  <c r="J79"/>
  <c r="BI544"/>
  <c r="BH544"/>
  <c r="BG544"/>
  <c r="BF544"/>
  <c r="T544"/>
  <c r="T543"/>
  <c r="R544"/>
  <c r="R543"/>
  <c r="P544"/>
  <c r="P543"/>
  <c r="BK544"/>
  <c r="BK543"/>
  <c r="J543"/>
  <c r="J544"/>
  <c r="BE544"/>
  <c r="J78"/>
  <c r="BI537"/>
  <c r="BH537"/>
  <c r="BG537"/>
  <c r="BF537"/>
  <c r="T537"/>
  <c r="R537"/>
  <c r="P537"/>
  <c r="BK537"/>
  <c r="J537"/>
  <c r="BE537"/>
  <c r="BI532"/>
  <c r="BH532"/>
  <c r="BG532"/>
  <c r="BF532"/>
  <c r="T532"/>
  <c r="T531"/>
  <c r="R532"/>
  <c r="R531"/>
  <c r="P532"/>
  <c r="P531"/>
  <c r="BK532"/>
  <c r="BK531"/>
  <c r="J531"/>
  <c r="J532"/>
  <c r="BE532"/>
  <c r="J77"/>
  <c r="BI526"/>
  <c r="BH526"/>
  <c r="BG526"/>
  <c r="BF526"/>
  <c r="T526"/>
  <c r="T525"/>
  <c r="R526"/>
  <c r="R525"/>
  <c r="P526"/>
  <c r="P525"/>
  <c r="BK526"/>
  <c r="BK525"/>
  <c r="J525"/>
  <c r="J526"/>
  <c r="BE526"/>
  <c r="J76"/>
  <c r="BI524"/>
  <c r="BH524"/>
  <c r="BG524"/>
  <c r="BF524"/>
  <c r="T524"/>
  <c r="R524"/>
  <c r="P524"/>
  <c r="BK524"/>
  <c r="J524"/>
  <c r="BE524"/>
  <c r="BI519"/>
  <c r="BH519"/>
  <c r="BG519"/>
  <c r="BF519"/>
  <c r="T519"/>
  <c r="R519"/>
  <c r="P519"/>
  <c r="BK519"/>
  <c r="J519"/>
  <c r="BE519"/>
  <c r="BI514"/>
  <c r="BH514"/>
  <c r="BG514"/>
  <c r="BF514"/>
  <c r="T514"/>
  <c r="R514"/>
  <c r="P514"/>
  <c r="BK514"/>
  <c r="J514"/>
  <c r="BE514"/>
  <c r="BI513"/>
  <c r="BH513"/>
  <c r="BG513"/>
  <c r="BF513"/>
  <c r="T513"/>
  <c r="R513"/>
  <c r="P513"/>
  <c r="BK513"/>
  <c r="J513"/>
  <c r="BE513"/>
  <c r="BI508"/>
  <c r="BH508"/>
  <c r="BG508"/>
  <c r="BF508"/>
  <c r="T508"/>
  <c r="R508"/>
  <c r="P508"/>
  <c r="BK508"/>
  <c r="J508"/>
  <c r="BE508"/>
  <c r="BI503"/>
  <c r="BH503"/>
  <c r="BG503"/>
  <c r="BF503"/>
  <c r="T503"/>
  <c r="R503"/>
  <c r="P503"/>
  <c r="BK503"/>
  <c r="J503"/>
  <c r="BE503"/>
  <c r="BI498"/>
  <c r="BH498"/>
  <c r="BG498"/>
  <c r="BF498"/>
  <c r="T498"/>
  <c r="T497"/>
  <c r="R498"/>
  <c r="R497"/>
  <c r="P498"/>
  <c r="P497"/>
  <c r="BK498"/>
  <c r="BK497"/>
  <c r="J497"/>
  <c r="J498"/>
  <c r="BE498"/>
  <c r="J75"/>
  <c r="BI492"/>
  <c r="BH492"/>
  <c r="BG492"/>
  <c r="BF492"/>
  <c r="T492"/>
  <c r="T491"/>
  <c r="T490"/>
  <c r="R492"/>
  <c r="R491"/>
  <c r="R490"/>
  <c r="P492"/>
  <c r="P491"/>
  <c r="P490"/>
  <c r="BK492"/>
  <c r="BK491"/>
  <c r="J491"/>
  <c r="BK490"/>
  <c r="J490"/>
  <c r="J492"/>
  <c r="BE492"/>
  <c r="J74"/>
  <c r="J73"/>
  <c r="BI489"/>
  <c r="BH489"/>
  <c r="BG489"/>
  <c r="BF489"/>
  <c r="T489"/>
  <c r="R489"/>
  <c r="P489"/>
  <c r="BK489"/>
  <c r="J489"/>
  <c r="BE489"/>
  <c r="BI488"/>
  <c r="BH488"/>
  <c r="BG488"/>
  <c r="BF488"/>
  <c r="T488"/>
  <c r="T487"/>
  <c r="R488"/>
  <c r="R487"/>
  <c r="P488"/>
  <c r="P487"/>
  <c r="BK488"/>
  <c r="BK487"/>
  <c r="J487"/>
  <c r="J488"/>
  <c r="BE488"/>
  <c r="J72"/>
  <c r="BI486"/>
  <c r="BH486"/>
  <c r="BG486"/>
  <c r="BF486"/>
  <c r="T486"/>
  <c r="R486"/>
  <c r="P486"/>
  <c r="BK486"/>
  <c r="J486"/>
  <c r="BE486"/>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T480"/>
  <c r="R481"/>
  <c r="R480"/>
  <c r="P481"/>
  <c r="P480"/>
  <c r="BK481"/>
  <c r="BK480"/>
  <c r="J480"/>
  <c r="J481"/>
  <c r="BE481"/>
  <c r="J71"/>
  <c r="BI479"/>
  <c r="BH479"/>
  <c r="BG479"/>
  <c r="BF479"/>
  <c r="T479"/>
  <c r="R479"/>
  <c r="P479"/>
  <c r="BK479"/>
  <c r="J479"/>
  <c r="BE479"/>
  <c r="BI478"/>
  <c r="BH478"/>
  <c r="BG478"/>
  <c r="BF478"/>
  <c r="T478"/>
  <c r="R478"/>
  <c r="P478"/>
  <c r="BK478"/>
  <c r="J478"/>
  <c r="BE478"/>
  <c r="BI473"/>
  <c r="BH473"/>
  <c r="BG473"/>
  <c r="BF473"/>
  <c r="T473"/>
  <c r="R473"/>
  <c r="P473"/>
  <c r="BK473"/>
  <c r="J473"/>
  <c r="BE473"/>
  <c r="BI468"/>
  <c r="BH468"/>
  <c r="BG468"/>
  <c r="BF468"/>
  <c r="T468"/>
  <c r="R468"/>
  <c r="P468"/>
  <c r="BK468"/>
  <c r="J468"/>
  <c r="BE468"/>
  <c r="BI464"/>
  <c r="BH464"/>
  <c r="BG464"/>
  <c r="BF464"/>
  <c r="T464"/>
  <c r="R464"/>
  <c r="P464"/>
  <c r="BK464"/>
  <c r="J464"/>
  <c r="BE464"/>
  <c r="BI457"/>
  <c r="BH457"/>
  <c r="BG457"/>
  <c r="BF457"/>
  <c r="T457"/>
  <c r="R457"/>
  <c r="P457"/>
  <c r="BK457"/>
  <c r="J457"/>
  <c r="BE457"/>
  <c r="BI433"/>
  <c r="BH433"/>
  <c r="BG433"/>
  <c r="BF433"/>
  <c r="T433"/>
  <c r="R433"/>
  <c r="P433"/>
  <c r="BK433"/>
  <c r="J433"/>
  <c r="BE433"/>
  <c r="BI422"/>
  <c r="BH422"/>
  <c r="BG422"/>
  <c r="BF422"/>
  <c r="T422"/>
  <c r="R422"/>
  <c r="P422"/>
  <c r="BK422"/>
  <c r="J422"/>
  <c r="BE422"/>
  <c r="BI415"/>
  <c r="BH415"/>
  <c r="BG415"/>
  <c r="BF415"/>
  <c r="T415"/>
  <c r="R415"/>
  <c r="P415"/>
  <c r="BK415"/>
  <c r="J415"/>
  <c r="BE415"/>
  <c r="BI411"/>
  <c r="BH411"/>
  <c r="BG411"/>
  <c r="BF411"/>
  <c r="T411"/>
  <c r="R411"/>
  <c r="P411"/>
  <c r="BK411"/>
  <c r="J411"/>
  <c r="BE411"/>
  <c r="BI401"/>
  <c r="BH401"/>
  <c r="BG401"/>
  <c r="BF401"/>
  <c r="T401"/>
  <c r="R401"/>
  <c r="P401"/>
  <c r="BK401"/>
  <c r="J401"/>
  <c r="BE401"/>
  <c r="BI395"/>
  <c r="BH395"/>
  <c r="BG395"/>
  <c r="BF395"/>
  <c r="T395"/>
  <c r="R395"/>
  <c r="P395"/>
  <c r="BK395"/>
  <c r="J395"/>
  <c r="BE395"/>
  <c r="BI390"/>
  <c r="BH390"/>
  <c r="BG390"/>
  <c r="BF390"/>
  <c r="T390"/>
  <c r="R390"/>
  <c r="P390"/>
  <c r="BK390"/>
  <c r="J390"/>
  <c r="BE390"/>
  <c r="BI385"/>
  <c r="BH385"/>
  <c r="BG385"/>
  <c r="BF385"/>
  <c r="T385"/>
  <c r="R385"/>
  <c r="P385"/>
  <c r="BK385"/>
  <c r="J385"/>
  <c r="BE385"/>
  <c r="BI379"/>
  <c r="BH379"/>
  <c r="BG379"/>
  <c r="BF379"/>
  <c r="T379"/>
  <c r="R379"/>
  <c r="P379"/>
  <c r="BK379"/>
  <c r="J379"/>
  <c r="BE379"/>
  <c r="BI374"/>
  <c r="BH374"/>
  <c r="BG374"/>
  <c r="BF374"/>
  <c r="T374"/>
  <c r="R374"/>
  <c r="P374"/>
  <c r="BK374"/>
  <c r="J374"/>
  <c r="BE374"/>
  <c r="BI368"/>
  <c r="BH368"/>
  <c r="BG368"/>
  <c r="BF368"/>
  <c r="T368"/>
  <c r="R368"/>
  <c r="P368"/>
  <c r="BK368"/>
  <c r="J368"/>
  <c r="BE368"/>
  <c r="BI362"/>
  <c r="BH362"/>
  <c r="BG362"/>
  <c r="BF362"/>
  <c r="T362"/>
  <c r="R362"/>
  <c r="P362"/>
  <c r="BK362"/>
  <c r="J362"/>
  <c r="BE362"/>
  <c r="BI350"/>
  <c r="BH350"/>
  <c r="BG350"/>
  <c r="BF350"/>
  <c r="T350"/>
  <c r="R350"/>
  <c r="P350"/>
  <c r="BK350"/>
  <c r="J350"/>
  <c r="BE350"/>
  <c r="BI345"/>
  <c r="BH345"/>
  <c r="BG345"/>
  <c r="BF345"/>
  <c r="T345"/>
  <c r="R345"/>
  <c r="P345"/>
  <c r="BK345"/>
  <c r="J345"/>
  <c r="BE345"/>
  <c r="BI340"/>
  <c r="BH340"/>
  <c r="BG340"/>
  <c r="BF340"/>
  <c r="T340"/>
  <c r="R340"/>
  <c r="P340"/>
  <c r="BK340"/>
  <c r="J340"/>
  <c r="BE340"/>
  <c r="BI333"/>
  <c r="BH333"/>
  <c r="BG333"/>
  <c r="BF333"/>
  <c r="T333"/>
  <c r="R333"/>
  <c r="P333"/>
  <c r="BK333"/>
  <c r="J333"/>
  <c r="BE333"/>
  <c r="BI328"/>
  <c r="BH328"/>
  <c r="BG328"/>
  <c r="BF328"/>
  <c r="T328"/>
  <c r="R328"/>
  <c r="P328"/>
  <c r="BK328"/>
  <c r="J328"/>
  <c r="BE328"/>
  <c r="BI323"/>
  <c r="BH323"/>
  <c r="BG323"/>
  <c r="BF323"/>
  <c r="T323"/>
  <c r="R323"/>
  <c r="P323"/>
  <c r="BK323"/>
  <c r="J323"/>
  <c r="BE323"/>
  <c r="BI319"/>
  <c r="BH319"/>
  <c r="BG319"/>
  <c r="BF319"/>
  <c r="T319"/>
  <c r="R319"/>
  <c r="P319"/>
  <c r="BK319"/>
  <c r="J319"/>
  <c r="BE319"/>
  <c r="BI310"/>
  <c r="BH310"/>
  <c r="BG310"/>
  <c r="BF310"/>
  <c r="T310"/>
  <c r="R310"/>
  <c r="P310"/>
  <c r="BK310"/>
  <c r="J310"/>
  <c r="BE310"/>
  <c r="BI299"/>
  <c r="BH299"/>
  <c r="BG299"/>
  <c r="BF299"/>
  <c r="T299"/>
  <c r="R299"/>
  <c r="P299"/>
  <c r="BK299"/>
  <c r="J299"/>
  <c r="BE299"/>
  <c r="BI295"/>
  <c r="BH295"/>
  <c r="BG295"/>
  <c r="BF295"/>
  <c r="T295"/>
  <c r="R295"/>
  <c r="P295"/>
  <c r="BK295"/>
  <c r="J295"/>
  <c r="BE295"/>
  <c r="BI286"/>
  <c r="BH286"/>
  <c r="BG286"/>
  <c r="BF286"/>
  <c r="T286"/>
  <c r="R286"/>
  <c r="P286"/>
  <c r="BK286"/>
  <c r="J286"/>
  <c r="BE286"/>
  <c r="BI279"/>
  <c r="BH279"/>
  <c r="BG279"/>
  <c r="BF279"/>
  <c r="T279"/>
  <c r="R279"/>
  <c r="P279"/>
  <c r="BK279"/>
  <c r="J279"/>
  <c r="BE279"/>
  <c r="BI272"/>
  <c r="BH272"/>
  <c r="BG272"/>
  <c r="BF272"/>
  <c r="T272"/>
  <c r="R272"/>
  <c r="P272"/>
  <c r="BK272"/>
  <c r="J272"/>
  <c r="BE272"/>
  <c r="BI267"/>
  <c r="BH267"/>
  <c r="BG267"/>
  <c r="BF267"/>
  <c r="T267"/>
  <c r="R267"/>
  <c r="P267"/>
  <c r="BK267"/>
  <c r="J267"/>
  <c r="BE267"/>
  <c r="BI261"/>
  <c r="BH261"/>
  <c r="BG261"/>
  <c r="BF261"/>
  <c r="T261"/>
  <c r="R261"/>
  <c r="P261"/>
  <c r="BK261"/>
  <c r="J261"/>
  <c r="BE261"/>
  <c r="BI251"/>
  <c r="BH251"/>
  <c r="BG251"/>
  <c r="BF251"/>
  <c r="T251"/>
  <c r="R251"/>
  <c r="P251"/>
  <c r="BK251"/>
  <c r="J251"/>
  <c r="BE251"/>
  <c r="BI250"/>
  <c r="BH250"/>
  <c r="BG250"/>
  <c r="BF250"/>
  <c r="T250"/>
  <c r="R250"/>
  <c r="P250"/>
  <c r="BK250"/>
  <c r="J250"/>
  <c r="BE250"/>
  <c r="BI245"/>
  <c r="BH245"/>
  <c r="BG245"/>
  <c r="BF245"/>
  <c r="T245"/>
  <c r="R245"/>
  <c r="P245"/>
  <c r="BK245"/>
  <c r="J245"/>
  <c r="BE245"/>
  <c r="BI240"/>
  <c r="BH240"/>
  <c r="BG240"/>
  <c r="BF240"/>
  <c r="T240"/>
  <c r="R240"/>
  <c r="P240"/>
  <c r="BK240"/>
  <c r="J240"/>
  <c r="BE240"/>
  <c r="BI235"/>
  <c r="BH235"/>
  <c r="BG235"/>
  <c r="BF235"/>
  <c r="T235"/>
  <c r="T234"/>
  <c r="R235"/>
  <c r="R234"/>
  <c r="P235"/>
  <c r="P234"/>
  <c r="BK235"/>
  <c r="BK234"/>
  <c r="J234"/>
  <c r="J235"/>
  <c r="BE235"/>
  <c r="J70"/>
  <c r="BI222"/>
  <c r="BH222"/>
  <c r="BG222"/>
  <c r="BF222"/>
  <c r="T222"/>
  <c r="T221"/>
  <c r="R222"/>
  <c r="R221"/>
  <c r="P222"/>
  <c r="P221"/>
  <c r="BK222"/>
  <c r="BK221"/>
  <c r="J221"/>
  <c r="J222"/>
  <c r="BE222"/>
  <c r="J69"/>
  <c r="BI216"/>
  <c r="BH216"/>
  <c r="BG216"/>
  <c r="BF216"/>
  <c r="T216"/>
  <c r="R216"/>
  <c r="P216"/>
  <c r="BK216"/>
  <c r="J216"/>
  <c r="BE216"/>
  <c r="BI210"/>
  <c r="BH210"/>
  <c r="BG210"/>
  <c r="BF210"/>
  <c r="T210"/>
  <c r="R210"/>
  <c r="P210"/>
  <c r="BK210"/>
  <c r="J210"/>
  <c r="BE210"/>
  <c r="BI198"/>
  <c r="BH198"/>
  <c r="BG198"/>
  <c r="BF198"/>
  <c r="T198"/>
  <c r="R198"/>
  <c r="P198"/>
  <c r="BK198"/>
  <c r="J198"/>
  <c r="BE198"/>
  <c r="BI186"/>
  <c r="BH186"/>
  <c r="BG186"/>
  <c r="BF186"/>
  <c r="T186"/>
  <c r="T185"/>
  <c r="R186"/>
  <c r="R185"/>
  <c r="P186"/>
  <c r="P185"/>
  <c r="BK186"/>
  <c r="BK185"/>
  <c r="J185"/>
  <c r="J186"/>
  <c r="BE186"/>
  <c r="J68"/>
  <c r="BI180"/>
  <c r="BH180"/>
  <c r="BG180"/>
  <c r="BF180"/>
  <c r="T180"/>
  <c r="T179"/>
  <c r="R180"/>
  <c r="R179"/>
  <c r="P180"/>
  <c r="P179"/>
  <c r="BK180"/>
  <c r="BK179"/>
  <c r="J179"/>
  <c r="J180"/>
  <c r="BE180"/>
  <c r="J67"/>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67"/>
  <c r="BH167"/>
  <c r="BG167"/>
  <c r="BF167"/>
  <c r="T167"/>
  <c r="R167"/>
  <c r="P167"/>
  <c r="BK167"/>
  <c r="J167"/>
  <c r="BE167"/>
  <c r="BI162"/>
  <c r="BH162"/>
  <c r="BG162"/>
  <c r="BF162"/>
  <c r="T162"/>
  <c r="R162"/>
  <c r="P162"/>
  <c r="BK162"/>
  <c r="J162"/>
  <c r="BE162"/>
  <c r="BI161"/>
  <c r="BH161"/>
  <c r="BG161"/>
  <c r="BF161"/>
  <c r="T161"/>
  <c r="R161"/>
  <c r="P161"/>
  <c r="BK161"/>
  <c r="J161"/>
  <c r="BE161"/>
  <c r="BI155"/>
  <c r="BH155"/>
  <c r="BG155"/>
  <c r="BF155"/>
  <c r="T155"/>
  <c r="R155"/>
  <c r="P155"/>
  <c r="BK155"/>
  <c r="J155"/>
  <c r="BE155"/>
  <c r="BI150"/>
  <c r="BH150"/>
  <c r="BG150"/>
  <c r="BF150"/>
  <c r="T150"/>
  <c r="R150"/>
  <c r="P150"/>
  <c r="BK150"/>
  <c r="J150"/>
  <c r="BE150"/>
  <c r="BI144"/>
  <c r="BH144"/>
  <c r="BG144"/>
  <c r="BF144"/>
  <c r="T144"/>
  <c r="R144"/>
  <c r="P144"/>
  <c r="BK144"/>
  <c r="J144"/>
  <c r="BE144"/>
  <c r="BI139"/>
  <c r="BH139"/>
  <c r="BG139"/>
  <c r="BF139"/>
  <c r="T139"/>
  <c r="R139"/>
  <c r="P139"/>
  <c r="BK139"/>
  <c r="J139"/>
  <c r="BE139"/>
  <c r="BI134"/>
  <c r="BH134"/>
  <c r="BG134"/>
  <c r="BF134"/>
  <c r="T134"/>
  <c r="R134"/>
  <c r="P134"/>
  <c r="BK134"/>
  <c r="J134"/>
  <c r="BE134"/>
  <c r="BI129"/>
  <c r="BH129"/>
  <c r="BG129"/>
  <c r="BF129"/>
  <c r="T129"/>
  <c r="R129"/>
  <c r="P129"/>
  <c r="BK129"/>
  <c r="J129"/>
  <c r="BE129"/>
  <c r="BI120"/>
  <c r="BH120"/>
  <c r="BG120"/>
  <c r="BF120"/>
  <c r="T120"/>
  <c r="R120"/>
  <c r="P120"/>
  <c r="BK120"/>
  <c r="J120"/>
  <c r="BE120"/>
  <c r="BI119"/>
  <c r="BH119"/>
  <c r="BG119"/>
  <c r="BF119"/>
  <c r="T119"/>
  <c r="R119"/>
  <c r="P119"/>
  <c r="BK119"/>
  <c r="J119"/>
  <c r="BE119"/>
  <c r="BI118"/>
  <c r="BH118"/>
  <c r="BG118"/>
  <c r="BF118"/>
  <c r="T118"/>
  <c r="R118"/>
  <c r="P118"/>
  <c r="BK118"/>
  <c r="J118"/>
  <c r="BE118"/>
  <c r="BI114"/>
  <c r="BH114"/>
  <c r="BG114"/>
  <c r="BF114"/>
  <c r="T114"/>
  <c r="R114"/>
  <c r="P114"/>
  <c r="BK114"/>
  <c r="J114"/>
  <c r="BE114"/>
  <c r="BI109"/>
  <c r="F38"/>
  <c i="1" r="BD55"/>
  <c i="3" r="BH109"/>
  <c r="F37"/>
  <c i="1" r="BC55"/>
  <c i="3" r="BG109"/>
  <c r="F36"/>
  <c i="1" r="BB55"/>
  <c i="3" r="BF109"/>
  <c r="J35"/>
  <c i="1" r="AW55"/>
  <c i="3" r="F35"/>
  <c i="1" r="BA55"/>
  <c i="3" r="T109"/>
  <c r="T108"/>
  <c r="T107"/>
  <c r="T106"/>
  <c r="R109"/>
  <c r="R108"/>
  <c r="R107"/>
  <c r="R106"/>
  <c r="P109"/>
  <c r="P108"/>
  <c r="P107"/>
  <c r="P106"/>
  <c i="1" r="AU55"/>
  <c i="3" r="BK109"/>
  <c r="BK108"/>
  <c r="J108"/>
  <c r="BK107"/>
  <c r="J107"/>
  <c r="BK106"/>
  <c r="J106"/>
  <c r="J64"/>
  <c r="J31"/>
  <c i="1" r="AG55"/>
  <c i="3" r="J109"/>
  <c r="BE109"/>
  <c r="J34"/>
  <c i="1" r="AV55"/>
  <c i="3" r="F34"/>
  <c i="1" r="AZ55"/>
  <c i="3" r="J66"/>
  <c r="J65"/>
  <c r="J102"/>
  <c r="F102"/>
  <c r="F100"/>
  <c r="E98"/>
  <c r="J59"/>
  <c r="F59"/>
  <c r="F57"/>
  <c r="E55"/>
  <c r="J40"/>
  <c r="J22"/>
  <c r="E22"/>
  <c r="F103"/>
  <c r="F60"/>
  <c r="J21"/>
  <c r="J16"/>
  <c r="J100"/>
  <c r="J57"/>
  <c r="E7"/>
  <c r="E92"/>
  <c r="E49"/>
  <c i="1" r="AY53"/>
  <c r="AX53"/>
  <c i="2" r="BI101"/>
  <c r="BH101"/>
  <c r="BG101"/>
  <c r="BF101"/>
  <c r="T101"/>
  <c r="T100"/>
  <c r="R101"/>
  <c r="R100"/>
  <c r="P101"/>
  <c r="P100"/>
  <c r="BK101"/>
  <c r="BK100"/>
  <c r="J100"/>
  <c r="J101"/>
  <c r="BE101"/>
  <c r="J65"/>
  <c r="BI99"/>
  <c r="BH99"/>
  <c r="BG99"/>
  <c r="BF99"/>
  <c r="T99"/>
  <c r="R99"/>
  <c r="P99"/>
  <c r="BK99"/>
  <c r="J99"/>
  <c r="BE99"/>
  <c r="BI97"/>
  <c r="BH97"/>
  <c r="BG97"/>
  <c r="BF97"/>
  <c r="T97"/>
  <c r="R97"/>
  <c r="P97"/>
  <c r="BK97"/>
  <c r="J97"/>
  <c r="BE97"/>
  <c r="BI95"/>
  <c r="BH95"/>
  <c r="BG95"/>
  <c r="BF95"/>
  <c r="T95"/>
  <c r="T94"/>
  <c r="R95"/>
  <c r="R94"/>
  <c r="P95"/>
  <c r="P94"/>
  <c r="BK95"/>
  <c r="BK94"/>
  <c r="J94"/>
  <c r="J95"/>
  <c r="BE95"/>
  <c r="J64"/>
  <c r="BI92"/>
  <c r="BH92"/>
  <c r="BG92"/>
  <c r="BF92"/>
  <c r="T92"/>
  <c r="T91"/>
  <c r="R92"/>
  <c r="R91"/>
  <c r="P92"/>
  <c r="P91"/>
  <c r="BK92"/>
  <c r="BK91"/>
  <c r="J91"/>
  <c r="J92"/>
  <c r="BE92"/>
  <c r="J63"/>
  <c r="BI90"/>
  <c r="F36"/>
  <c i="1" r="BD53"/>
  <c i="2" r="BH90"/>
  <c r="F35"/>
  <c i="1" r="BC53"/>
  <c i="2" r="BG90"/>
  <c r="F34"/>
  <c i="1" r="BB53"/>
  <c i="2" r="BF90"/>
  <c r="J33"/>
  <c i="1" r="AW53"/>
  <c i="2" r="F33"/>
  <c i="1" r="BA53"/>
  <c i="2" r="T90"/>
  <c r="T89"/>
  <c r="T88"/>
  <c r="T87"/>
  <c r="R90"/>
  <c r="R89"/>
  <c r="R88"/>
  <c r="R87"/>
  <c r="P90"/>
  <c r="P89"/>
  <c r="P88"/>
  <c r="P87"/>
  <c i="1" r="AU53"/>
  <c i="2" r="BK90"/>
  <c r="BK89"/>
  <c r="J89"/>
  <c r="BK88"/>
  <c r="J88"/>
  <c r="BK87"/>
  <c r="J87"/>
  <c r="J60"/>
  <c r="J29"/>
  <c i="1" r="AG53"/>
  <c i="2" r="J90"/>
  <c r="BE90"/>
  <c r="J32"/>
  <c i="1" r="AV53"/>
  <c i="2" r="F32"/>
  <c i="1" r="AZ53"/>
  <c i="2" r="J62"/>
  <c r="J61"/>
  <c r="J83"/>
  <c r="F83"/>
  <c r="F81"/>
  <c r="E79"/>
  <c r="J55"/>
  <c r="F55"/>
  <c r="F53"/>
  <c r="E51"/>
  <c r="J38"/>
  <c r="J20"/>
  <c r="E20"/>
  <c r="F84"/>
  <c r="F56"/>
  <c r="J19"/>
  <c r="J14"/>
  <c r="J81"/>
  <c r="J53"/>
  <c r="E7"/>
  <c r="E75"/>
  <c r="E47"/>
  <c i="1" r="BD65"/>
  <c r="BC65"/>
  <c r="BB65"/>
  <c r="BA65"/>
  <c r="AZ65"/>
  <c r="AY65"/>
  <c r="AX65"/>
  <c r="AW65"/>
  <c r="AV65"/>
  <c r="AU65"/>
  <c r="AT65"/>
  <c r="AS65"/>
  <c r="AG65"/>
  <c r="BD54"/>
  <c r="BC54"/>
  <c r="BB54"/>
  <c r="BA54"/>
  <c r="AZ54"/>
  <c r="AY54"/>
  <c r="AX54"/>
  <c r="AW54"/>
  <c r="AV54"/>
  <c r="AU54"/>
  <c r="AT54"/>
  <c r="AS54"/>
  <c r="AG54"/>
  <c r="BD52"/>
  <c r="BC52"/>
  <c r="BB52"/>
  <c r="BA52"/>
  <c r="AZ52"/>
  <c r="AY52"/>
  <c r="AX52"/>
  <c r="AW52"/>
  <c r="AV52"/>
  <c r="AU52"/>
  <c r="AT52"/>
  <c r="AS52"/>
  <c r="AG52"/>
  <c r="BD51"/>
  <c r="W30"/>
  <c r="BC51"/>
  <c r="W29"/>
  <c r="BB51"/>
  <c r="W28"/>
  <c r="BA51"/>
  <c r="W27"/>
  <c r="AZ51"/>
  <c r="W26"/>
  <c r="AY51"/>
  <c r="AX51"/>
  <c r="AW51"/>
  <c r="AK27"/>
  <c r="AV51"/>
  <c r="AK26"/>
  <c r="AU51"/>
  <c r="AT51"/>
  <c r="AS51"/>
  <c r="AG51"/>
  <c r="AK23"/>
  <c r="AT67"/>
  <c r="AN67"/>
  <c r="AT66"/>
  <c r="AN66"/>
  <c r="AN65"/>
  <c r="AT64"/>
  <c r="AN64"/>
  <c r="AT63"/>
  <c r="AN63"/>
  <c r="AT62"/>
  <c r="AN62"/>
  <c r="AT61"/>
  <c r="AN61"/>
  <c r="AT60"/>
  <c r="AN60"/>
  <c r="AT59"/>
  <c r="AN59"/>
  <c r="AT58"/>
  <c r="AN58"/>
  <c r="AT57"/>
  <c r="AN57"/>
  <c r="AT56"/>
  <c r="AN56"/>
  <c r="AT55"/>
  <c r="AN55"/>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<sst xmlns="http://schemas.openxmlformats.org/spreadsheetml/2006/main">
  <si>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</si>
  <si>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</si>
  <si>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</si>
  <si>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</si>
  <si>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</si>
  <si>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</si>
  <si>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</si>
  <si>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{13983943-fd43-46dd-b080-8435ee3d21e8}</t>
  </si>
  <si>
    <t>0,01</t>
  </si>
  <si>
    <t>21</t>
  </si>
  <si>
    <t>15</t>
  </si>
  <si>
    <t>REKAPITULACE STAVBY</t>
  </si>
  <si>
    <t xml:space="preserve">v ---  níže se nacházejí doplnkové a pomocné údaje k sestavám  --- v</t>
  </si>
  <si>
    <t>Návod na vyplnění</t>
  </si>
  <si>
    <t>0,001</t>
  </si>
  <si>
    <t>Kód:</t>
  </si>
  <si>
    <t>S-19-003_r01a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</si>
  <si>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</si>
  <si>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</si>
  <si>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Nové pracoviště magnetické rezonance, Krajská zdravotní, a.s. - Nemocnice Most - projektové práce IV</t>
  </si>
  <si>
    <t>KSO:</t>
  </si>
  <si>
    <t/>
  </si>
  <si>
    <t>CC-CZ:</t>
  </si>
  <si>
    <t>Místo:</t>
  </si>
  <si>
    <t>J.E. Purkyně 270/5, Most</t>
  </si>
  <si>
    <t>Datum:</t>
  </si>
  <si>
    <t>15. 5. 2019</t>
  </si>
  <si>
    <t>Zadavatel:</t>
  </si>
  <si>
    <t>IČ:</t>
  </si>
  <si>
    <t>254886627</t>
  </si>
  <si>
    <t>Krajská zdravotní, a.s.</t>
  </si>
  <si>
    <t>DIČ:</t>
  </si>
  <si>
    <t>CZ25488627</t>
  </si>
  <si>
    <t>Uchazeč:</t>
  </si>
  <si>
    <t>Vyplň údaj</t>
  </si>
  <si>
    <t>Projektant:</t>
  </si>
  <si>
    <t>27305350</t>
  </si>
  <si>
    <t>SPECTA, s.r.o.</t>
  </si>
  <si>
    <t>CZ27305350</t>
  </si>
  <si>
    <t>True</t>
  </si>
  <si>
    <t>Poznámka:</t>
  </si>
  <si>
    <t xml:space="preserve">Soupis prací je sestaven za využití položek Cenové soustavy ÚRS - CÚ 2018/II.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</si>
  <si>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</si>
  <si>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</si>
  <si>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</si>
  <si>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</si>
  <si>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</si>
  <si>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</si>
  <si>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</si>
  <si>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</si>
  <si>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</si>
  <si>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</si>
  <si>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</si>
  <si>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</si>
  <si>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</si>
  <si>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</si>
  <si>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</si>
  <si>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</si>
  <si>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</si>
  <si>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</si>
  <si>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</si>
  <si>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</si>
  <si>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</si>
  <si>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</si>
  <si>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</si>
  <si>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</si>
  <si>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</si>
  <si>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</si>
  <si>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</si>
  <si>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</si>
  <si>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</si>
  <si>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</si>
  <si>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</si>
  <si>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</si>
  <si>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</si>
  <si>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</si>
  <si>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</si>
  <si>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</si>
  <si>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</si>
  <si>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</si>
  <si>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</si>
  <si>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Nové pracoviště magnetické rezonance</t>
  </si>
  <si>
    <t>STA</t>
  </si>
  <si>
    <t>1</t>
  </si>
  <si>
    <t>{5799ef04-74d3-4d29-bb45-7938e38ee92f}</t>
  </si>
  <si>
    <t>2</t>
  </si>
  <si>
    <t>/</t>
  </si>
  <si>
    <t>99</t>
  </si>
  <si>
    <t>Vedlejší a ostatní náklady</t>
  </si>
  <si>
    <t>Soupis</t>
  </si>
  <si>
    <t>{561fd456-d47c-4937-8395-c9a915ca6adb}</t>
  </si>
  <si>
    <t>D.1</t>
  </si>
  <si>
    <t>Stavební úpravy objektu</t>
  </si>
  <si>
    <t>{fb1a2345-95c2-4d37-9fe3-7f10fc79f05a}</t>
  </si>
  <si>
    <t>D.1.1.a</t>
  </si>
  <si>
    <t>Architektonicko-stavební řešení - Bourací práce</t>
  </si>
  <si>
    <t>3</t>
  </si>
  <si>
    <t>{6ece7df7-d4c3-4be3-aeb4-7a66beb3815d}</t>
  </si>
  <si>
    <t>D.1.1.b</t>
  </si>
  <si>
    <t>Architektonicko-stavební řešení - Stavební úpravy</t>
  </si>
  <si>
    <t>{8ccb9ada-c930-4a0e-ad84-ed162499ce81}</t>
  </si>
  <si>
    <t>D.1.4.1</t>
  </si>
  <si>
    <t>Zařízení vzduchotechniky a klimatizace</t>
  </si>
  <si>
    <t>{fc24e61a-ddcd-4395-aa08-bbdf4deacde0}</t>
  </si>
  <si>
    <t>D.1.4.2</t>
  </si>
  <si>
    <t>Zařízení pro vytápění</t>
  </si>
  <si>
    <t>{42df0db9-468e-4a4c-b5b5-f8aacb8d746a}</t>
  </si>
  <si>
    <t>D.1.4.3</t>
  </si>
  <si>
    <t>Zařízení chlazení</t>
  </si>
  <si>
    <t>{58e607b2-65e1-4efb-9f16-c29289b4189d}</t>
  </si>
  <si>
    <t>D.1.4.4</t>
  </si>
  <si>
    <t>Zařízení zdravotně technických instalací</t>
  </si>
  <si>
    <t>{1d87bef9-2ad3-4dfa-8d86-7a9c9e5f9e14}</t>
  </si>
  <si>
    <t>D.1.4.5</t>
  </si>
  <si>
    <t>Zařízení pro mediplyny</t>
  </si>
  <si>
    <t>{a51303dc-8a47-446b-84bd-54c0843266d9}</t>
  </si>
  <si>
    <t>D.1.4.6</t>
  </si>
  <si>
    <t>Zařízení silnoproudé elektrotechniky vč. bleskosvodů</t>
  </si>
  <si>
    <t>{fabb36d8-8127-4da5-9a66-a91bb68bec71}</t>
  </si>
  <si>
    <t>D.1.4.7</t>
  </si>
  <si>
    <t>Zařízení slaboproudé elektrotechniky</t>
  </si>
  <si>
    <t>{8357b421-d1a5-408e-98c6-8982880e14c2}</t>
  </si>
  <si>
    <t>D.1.4.8</t>
  </si>
  <si>
    <t>Zařízení měření a regulace</t>
  </si>
  <si>
    <t>{a6012701-02ed-4d7a-9c8c-f8f1f94d7127}</t>
  </si>
  <si>
    <t>D.3</t>
  </si>
  <si>
    <t>Provozní soubory</t>
  </si>
  <si>
    <t>{0ec03b3a-1db6-47b2-be4e-8a06952693ef}</t>
  </si>
  <si>
    <t>D.3.1</t>
  </si>
  <si>
    <t>Magnetická rezonance</t>
  </si>
  <si>
    <t>{840e8ef8-96e8-4c90-ade1-3f9bb0b1f0f8}</t>
  </si>
  <si>
    <t>D.3.2</t>
  </si>
  <si>
    <t>PS 02 - Vybavení interiéru</t>
  </si>
  <si>
    <t>{ff828079-9b46-4078-9d77-87a000a6ef16}</t>
  </si>
  <si>
    <t>1) Krycí list soupisu</t>
  </si>
  <si>
    <t>2) Rekapitulace</t>
  </si>
  <si>
    <t>3) Soupis prací</t>
  </si>
  <si>
    <t>Zpět na list:</t>
  </si>
  <si>
    <t>Rekapitulace stavby</t>
  </si>
  <si>
    <t>KRYCÍ LIST SOUPISU</t>
  </si>
  <si>
    <t>Objekt:</t>
  </si>
  <si>
    <t>01 - Nové pracoviště magnetické rezonance</t>
  </si>
  <si>
    <t>Soupis:</t>
  </si>
  <si>
    <t>99 - Vedlejší a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</si>
  <si>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</si>
  <si>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</si>
  <si>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</si>
  <si>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</si>
  <si>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</si>
  <si>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</si>
  <si>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</si>
  <si>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</si>
  <si>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</si>
  <si>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a provozní vlivy </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</si>
  <si>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</si>
  <si>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</si>
  <si>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</si>
  <si>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</si>
  <si>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</si>
  <si>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</si>
  <si>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</si>
  <si>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</si>
  <si>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</si>
  <si>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</si>
  <si>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</si>
  <si>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</si>
  <si>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</si>
  <si>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</si>
  <si>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</si>
  <si>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</si>
  <si>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</si>
  <si>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</si>
  <si>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</si>
  <si>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</si>
  <si>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</si>
  <si>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013254000</t>
  </si>
  <si>
    <t>Dokumentace skutečného provedení stavby</t>
  </si>
  <si>
    <t>kpl</t>
  </si>
  <si>
    <t>CS ÚRS 2014 01</t>
  </si>
  <si>
    <t>1024</t>
  </si>
  <si>
    <t>693463531</t>
  </si>
  <si>
    <t>VRN3</t>
  </si>
  <si>
    <t>Zařízení staveniště</t>
  </si>
  <si>
    <t>034203000</t>
  </si>
  <si>
    <t>CS ÚRS 2015 01</t>
  </si>
  <si>
    <t>-718580884</t>
  </si>
  <si>
    <t>P</t>
  </si>
  <si>
    <t xml:space="preserve">Poznámka k položce:
- oplocení staveniště
- staveništní buňka
- příruční sklad
- ohrazení a označení stavby
- připojení na IS
</t>
  </si>
  <si>
    <t>VRN4</t>
  </si>
  <si>
    <t>Inženýrská činnost</t>
  </si>
  <si>
    <t>043002000</t>
  </si>
  <si>
    <t>Koordinace s dodavatelem technologie MR (Philips)</t>
  </si>
  <si>
    <t>-1213565502</t>
  </si>
  <si>
    <t xml:space="preserve">Poznámka k položce:
</t>
  </si>
  <si>
    <t>4</t>
  </si>
  <si>
    <t>0430020001</t>
  </si>
  <si>
    <t>Koordinátor BOZP - neoceňovat - dodávka investora!</t>
  </si>
  <si>
    <t>-2040322402</t>
  </si>
  <si>
    <t>Poznámka k položce:
 - neoceňovat - dodávka investora!</t>
  </si>
  <si>
    <t>043203000_3</t>
  </si>
  <si>
    <t>Měření hluku</t>
  </si>
  <si>
    <t>-288033978</t>
  </si>
  <si>
    <t>VRN6</t>
  </si>
  <si>
    <t xml:space="preserve">Územní a provozní vlivy </t>
  </si>
  <si>
    <t>6</t>
  </si>
  <si>
    <t>060001000</t>
  </si>
  <si>
    <t>Územní a provozní vlivy</t>
  </si>
  <si>
    <t>2075974232</t>
  </si>
  <si>
    <t xml:space="preserve">Poznámka k položce:
- ztížená doprava materiálu na staveniště s ohledem na chod nemocnice
- práce v noci + přesuny zaměstnanců
- požární hlídky
- ostraha staveniště
</t>
  </si>
  <si>
    <t>D.1 - Stavební úpravy objektu</t>
  </si>
  <si>
    <t>Úroveň 3:</t>
  </si>
  <si>
    <t>D.1.1.a - Architektonicko-stavební řešení - Bourací práce</t>
  </si>
  <si>
    <t>HSV - Práce a dodávky HSV</t>
  </si>
  <si>
    <t xml:space="preserve">    1 - Zemní práce</t>
  </si>
  <si>
    <t xml:space="preserve">    2 - Zakládání</t>
  </si>
  <si>
    <t xml:space="preserve">    3 - Svislé a kompletní konstrukce</t>
  </si>
  <si>
    <t xml:space="preserve">    4 - Vodorovné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</si>
  <si>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</si>
  <si>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</si>
  <si>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</si>
  <si>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</si>
  <si>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</si>
  <si>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</si>
  <si>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735 - Ústřední vytápění - otopná tělesa</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</si>
  <si>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</si>
  <si>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</si>
  <si>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</si>
  <si>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</si>
  <si>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</si>
  <si>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</si>
  <si>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HSV</t>
  </si>
  <si>
    <t>Práce a dodávky HSV</t>
  </si>
  <si>
    <t>Zemní práce</t>
  </si>
  <si>
    <t>113107111</t>
  </si>
  <si>
    <t>Odstranění podkladů nebo krytů ručně s přemístěním hmot na skládku na vzdálenost do 3 m nebo s naložením na dopravní prostředek z kameniva těženého, o tl. vrstvy do 100 mm</t>
  </si>
  <si>
    <t>m2</t>
  </si>
  <si>
    <t>CS ÚRS 2018 02</t>
  </si>
  <si>
    <t>-184867443</t>
  </si>
  <si>
    <t>VV</t>
  </si>
  <si>
    <t>"viz výkresy bouracích prací"</t>
  </si>
  <si>
    <t>"venkovní prostor"</t>
  </si>
  <si>
    <t xml:space="preserve">"okapový chodník"     5,0*0,5</t>
  </si>
  <si>
    <t>Součet</t>
  </si>
  <si>
    <t>113107122</t>
  </si>
  <si>
    <t>Odstranění podkladů nebo krytů ručně s přemístěním hmot na skládku na vzdálenost do 3 m nebo s naložením na dopravní prostředek z kameniva hrubého drceného, o tl. vrstvy přes 100 do 200 mm</t>
  </si>
  <si>
    <t>1298877462</t>
  </si>
  <si>
    <t>"viz výkresy bouracích prací -VENKOVNÍ ÚPRAVY CHODNÍKU A RAMPY - BOURÁNÍ"</t>
  </si>
  <si>
    <t xml:space="preserve">"vstup do 1.PP"     38,6</t>
  </si>
  <si>
    <t>113107130</t>
  </si>
  <si>
    <t>Odstranění podkladů nebo krytů ručně s přemístěním hmot na skládku na vzdálenost do 3 m nebo s naložením na dopravní prostředek z betonu prostého, o tl. vrstvy do 100 mm</t>
  </si>
  <si>
    <t>-798083201</t>
  </si>
  <si>
    <t>113107141</t>
  </si>
  <si>
    <t>Odstranění podkladů nebo krytů ručně s přemístěním hmot na skládku na vzdálenost do 3 m nebo s naložením na dopravní prostředek živičných, o tl. vrstvy do 50 mm</t>
  </si>
  <si>
    <t>1462035066</t>
  </si>
  <si>
    <t>113204111</t>
  </si>
  <si>
    <t xml:space="preserve">Vytrhání obrub  s vybouráním lože, s přemístěním hmot na skládku na vzdálenost do 3 m nebo s naložením na dopravní prostředek záhonových</t>
  </si>
  <si>
    <t>m</t>
  </si>
  <si>
    <t>-923747808</t>
  </si>
  <si>
    <t xml:space="preserve">"okapový chodník"     5,0</t>
  </si>
  <si>
    <t>Mezisoučet</t>
  </si>
  <si>
    <t>"VENKOVNÍ ÚPRAVY CHODNÍKU A RAMPY - BOURÁNÍ"</t>
  </si>
  <si>
    <t>121112012</t>
  </si>
  <si>
    <t xml:space="preserve">Sejmutí ornice ručně  bez vodorovného přemístění s naložením na dopravní prostředek nebo s odhozením do 3 m tloušťky vrstvy přes 150 mm</t>
  </si>
  <si>
    <t>m3</t>
  </si>
  <si>
    <t>-1158949825</t>
  </si>
  <si>
    <t xml:space="preserve">"jáma pro helium"     4,15*4,6*0,3</t>
  </si>
  <si>
    <t>7</t>
  </si>
  <si>
    <t>131101201</t>
  </si>
  <si>
    <t xml:space="preserve">Hloubení zapažených jam a zářezů  s urovnáním dna do předepsaného profilu a spádu v horninách tř. 1 a 2 do 100 m3</t>
  </si>
  <si>
    <t>1288103136</t>
  </si>
  <si>
    <t xml:space="preserve">"jáma pro helium"     4,65*4,6*(1,75-0,375-0,3)</t>
  </si>
  <si>
    <t>8</t>
  </si>
  <si>
    <t>132101101</t>
  </si>
  <si>
    <t xml:space="preserve">Hloubení zapažených i nezapažených rýh šířky do 600 mm  s urovnáním dna do předepsaného profilu a spádu v horninách tř. 1 a 2 do 100 m3</t>
  </si>
  <si>
    <t>127262901</t>
  </si>
  <si>
    <t xml:space="preserve">"jáma pro helium - pas"     (PI*0,5*(1,8*1,8-1,4*1,4))</t>
  </si>
  <si>
    <t>9</t>
  </si>
  <si>
    <t>133101101</t>
  </si>
  <si>
    <t xml:space="preserve">Hloubení zapažených i nezapažených šachet  s případným nutným přemístěním výkopku ve výkopišti v horninách tř. 1 a 2 do 100 m3</t>
  </si>
  <si>
    <t>-555605601</t>
  </si>
  <si>
    <t xml:space="preserve">"jáma pro helium - základ"     0,6*0,88*(0,375-(-0,375))</t>
  </si>
  <si>
    <t xml:space="preserve">"oplocení"           8*0,3*0,3*0,6</t>
  </si>
  <si>
    <t>10</t>
  </si>
  <si>
    <t>151711111</t>
  </si>
  <si>
    <t xml:space="preserve">Osazení ocelových zápor pro pažení hloubených vykopávek  do předem provedených vrtů se zabetonováním spodního konce, s příp. nutným obsypem zápory pískem délky od 0 do 8 m</t>
  </si>
  <si>
    <t>-1747419879</t>
  </si>
  <si>
    <t xml:space="preserve">"jáma pro helium - páporové pažení"     18*2,7</t>
  </si>
  <si>
    <t>11</t>
  </si>
  <si>
    <t>M</t>
  </si>
  <si>
    <t>13010950</t>
  </si>
  <si>
    <t>ocel profilová HE-A 100 jakost 11 375</t>
  </si>
  <si>
    <t>t</t>
  </si>
  <si>
    <t>-1126856589</t>
  </si>
  <si>
    <t>Poznámka k položce:
Hmotnost: 17,10 kg/m</t>
  </si>
  <si>
    <t xml:space="preserve">"jáma pro helium - páporové pažení"     18*2,7*16,7/1000*1,05</t>
  </si>
  <si>
    <t>12</t>
  </si>
  <si>
    <t>151711131</t>
  </si>
  <si>
    <t>Vytažení ocelových zápor pro pažení délky od 0 do 8 m</t>
  </si>
  <si>
    <t>2129976947</t>
  </si>
  <si>
    <t>13</t>
  </si>
  <si>
    <t>151721111</t>
  </si>
  <si>
    <t xml:space="preserve">Pažení do ocelových zápor  bez ohledu na druh pažin, s odstraněním pažení, hloubky výkopu do 4 m</t>
  </si>
  <si>
    <t>797774285</t>
  </si>
  <si>
    <t xml:space="preserve">"jáma pro helium - záporové pažení"     (4,1*2+4,6)*1,6</t>
  </si>
  <si>
    <t>14</t>
  </si>
  <si>
    <t>161101101</t>
  </si>
  <si>
    <t xml:space="preserve">Svislé přemístění výkopku  bez naložení do dopravní nádoby avšak s vyprázdněním dopravní nádoby na hromadu nebo do dopravního prostředku z horniny tř. 1 až 4, při hloubce výkopu přes 1 do 2,5 m</t>
  </si>
  <si>
    <t>516714430</t>
  </si>
  <si>
    <t>2,5*0,1+5,727+22,994+2,011+0,828</t>
  </si>
  <si>
    <t>"odpočet ornice pro zpětné použití"</t>
  </si>
  <si>
    <t>-11,2*0,2</t>
  </si>
  <si>
    <t>162601102</t>
  </si>
  <si>
    <t xml:space="preserve">Vodorovné přemístění výkopku nebo sypaniny po suchu  na obvyklém dopravním prostředku, bez naložení výkopku, avšak se složením bez rozhrnutí z horniny tř. 1 až 4 na vzdálenost přes 4 000 do 5 000 m</t>
  </si>
  <si>
    <t>553272101</t>
  </si>
  <si>
    <t>16</t>
  </si>
  <si>
    <t>167101101</t>
  </si>
  <si>
    <t xml:space="preserve">Nakládání, skládání a překládání neulehlého výkopku nebo sypaniny  nakládání, množství do 100 m3, z hornin tř. 1 až 4</t>
  </si>
  <si>
    <t>-1071587078</t>
  </si>
  <si>
    <t>17</t>
  </si>
  <si>
    <t>171201201</t>
  </si>
  <si>
    <t xml:space="preserve">Uložení sypaniny  na skládky</t>
  </si>
  <si>
    <t>2129937889</t>
  </si>
  <si>
    <t>18</t>
  </si>
  <si>
    <t>171201211</t>
  </si>
  <si>
    <t>Poplatek za uložení stavebního odpadu na skládce (skládkovné) zeminy a kameniva zatříděného do Katalogu odpadů pod kódem 170 504</t>
  </si>
  <si>
    <t>-752589005</t>
  </si>
  <si>
    <t>29,57*1,7 'Přepočtené koeficientem množství</t>
  </si>
  <si>
    <t>Zakládání</t>
  </si>
  <si>
    <t>19</t>
  </si>
  <si>
    <t>225311112</t>
  </si>
  <si>
    <t xml:space="preserve">Maloprofilové vrty jádrové  průměru přes 93 do 156 mm do úklonu 45° v hl 0 až 25 m v hornině tř. I a II</t>
  </si>
  <si>
    <t>-237690331</t>
  </si>
  <si>
    <t>Svislé a kompletní konstrukce</t>
  </si>
  <si>
    <t>20</t>
  </si>
  <si>
    <t>317234410</t>
  </si>
  <si>
    <t xml:space="preserve">Vyzdívka mezi nosníky cihlami pálenými  na maltu cementovou</t>
  </si>
  <si>
    <t>2006550531</t>
  </si>
  <si>
    <t>"2.PP"</t>
  </si>
  <si>
    <t xml:space="preserve">"3.13a - L50x50x5"     1,3*0,17*0,07</t>
  </si>
  <si>
    <t>"1.PP"</t>
  </si>
  <si>
    <t xml:space="preserve">"3.20 - L50x50x5"     (1,2+1,3)*0,15*0,2</t>
  </si>
  <si>
    <t xml:space="preserve">"3.20 - L75x50x5"     1,9*0,15*0,2</t>
  </si>
  <si>
    <t xml:space="preserve">"3.20 - I120"     1,5*0,15*0,2</t>
  </si>
  <si>
    <t xml:space="preserve">"3.20 - I120"     2,3*0,15*0,2</t>
  </si>
  <si>
    <t>317944321</t>
  </si>
  <si>
    <t xml:space="preserve">Válcované nosníky dodatečně osazované do připravených otvorů  bez zazdění hlav do č. 12</t>
  </si>
  <si>
    <t>-1332149064</t>
  </si>
  <si>
    <t xml:space="preserve">"3.13a - L50x50x5"     1,3*2*3,77/1000*1,1</t>
  </si>
  <si>
    <t xml:space="preserve">"3.20 - L50x50x5"     (1,2 + 1,3)*2*3,77/1000*1,1</t>
  </si>
  <si>
    <t xml:space="preserve">"3.20 - L75x50x5"     1,9*2*4,75/1000*1,1</t>
  </si>
  <si>
    <t xml:space="preserve">"3.20 - I120"     1,5*2*11,1/1000*1,1</t>
  </si>
  <si>
    <t xml:space="preserve">"3.20 - I120"     2,3*2*11,1/1000*1,1</t>
  </si>
  <si>
    <t>22</t>
  </si>
  <si>
    <t>13611220</t>
  </si>
  <si>
    <t>plech ocelový hladký jakost S 235 JR tl 6mm tabule</t>
  </si>
  <si>
    <t>-1078004329</t>
  </si>
  <si>
    <t>Poznámka k položce:
Hmotnost 96 kg/kus</t>
  </si>
  <si>
    <t xml:space="preserve">"3.20 - P6 - 150x150"     0,15*0,15*6*7,8/1000*1,1</t>
  </si>
  <si>
    <t>23</t>
  </si>
  <si>
    <t>331231129</t>
  </si>
  <si>
    <t xml:space="preserve">Pilíře volně stojící z cihel pálených  čtyřhranné až osmihranné (průřezu čtverce, T nebo kříže) pravoúhlé pod omítku nebo režné, bez spárování z cihel plných dl. 290 mm P 20 až P 25 M I, na maltu MC-15</t>
  </si>
  <si>
    <t>-807686415</t>
  </si>
  <si>
    <t xml:space="preserve">"3.23 x 3.26"     0,3*0,3*2,8</t>
  </si>
  <si>
    <t>Vodorovné konstrukce</t>
  </si>
  <si>
    <t>24</t>
  </si>
  <si>
    <t>413232211</t>
  </si>
  <si>
    <t xml:space="preserve">Zazdívka zhlaví stropních trámů nebo válcovaných nosníků pálenými cihlami  válcovaných nosníků, výšky do 150 mm</t>
  </si>
  <si>
    <t>kus</t>
  </si>
  <si>
    <t>-758852760</t>
  </si>
  <si>
    <t xml:space="preserve">"3.13a - L50x50x5"     2*2</t>
  </si>
  <si>
    <t xml:space="preserve">"3.20 - L50x50x5"     2*2</t>
  </si>
  <si>
    <t xml:space="preserve">"3.20 - L75x50x5"     2*2</t>
  </si>
  <si>
    <t xml:space="preserve">"3.20 - I120"     2*2</t>
  </si>
  <si>
    <t>Ostatní konstrukce a práce, bourání</t>
  </si>
  <si>
    <t>25</t>
  </si>
  <si>
    <t>919735111</t>
  </si>
  <si>
    <t xml:space="preserve">Řezání stávajícího živičného krytu nebo podkladu  hloubky do 50 mm</t>
  </si>
  <si>
    <t>1573219108</t>
  </si>
  <si>
    <t xml:space="preserve">"vstup do 1.PP"     3,5+2,0+0,8</t>
  </si>
  <si>
    <t>26</t>
  </si>
  <si>
    <t>952902121</t>
  </si>
  <si>
    <t xml:space="preserve">Čištění budov při provádění oprav a udržovacích prací  podlah drsných nebo chodníků zametením</t>
  </si>
  <si>
    <t>-1821708547</t>
  </si>
  <si>
    <t xml:space="preserve">"vstup do 1.PP"     8,1</t>
  </si>
  <si>
    <t>27</t>
  </si>
  <si>
    <t>953961113</t>
  </si>
  <si>
    <t xml:space="preserve">Kotvy chemické s vyvrtáním otvoru  do betonu, železobetonu nebo tvrdého kamene tmel, velikost M 12, hloubka 110 mm</t>
  </si>
  <si>
    <t>51716947</t>
  </si>
  <si>
    <t xml:space="preserve">"3.20 - I120"     2</t>
  </si>
  <si>
    <t>28</t>
  </si>
  <si>
    <t>953961213</t>
  </si>
  <si>
    <t xml:space="preserve">Kotvy chemické s vyvrtáním otvoru  do betonu, železobetonu nebo tvrdého kamene chemická patrona, velikost M 12, hloubka 110 mm</t>
  </si>
  <si>
    <t>-1226064272</t>
  </si>
  <si>
    <t>29</t>
  </si>
  <si>
    <t>962031132</t>
  </si>
  <si>
    <t xml:space="preserve">Bourání příček z cihel, tvárnic nebo příčkovek  z cihel pálených, plných nebo dutých na maltu vápennou nebo vápenocementovou, tl. do 100 mm</t>
  </si>
  <si>
    <t>444909989</t>
  </si>
  <si>
    <t xml:space="preserve">"3.04-09"     ((3,02+1,8+1,2+1,2)*2,8)-(0,6*1,97*3)</t>
  </si>
  <si>
    <t xml:space="preserve">"3.22"     (0,525+0,6+0,525)*2,8</t>
  </si>
  <si>
    <t xml:space="preserve">"3.22 x 3.23"     (0,655+0,5+0,655)*2,8</t>
  </si>
  <si>
    <t xml:space="preserve">"3.23"     (0,575+0,5+0,575)*2,8</t>
  </si>
  <si>
    <t xml:space="preserve">"3.23 x 3.26"     (0,75+0,6+0,75)*2,8</t>
  </si>
  <si>
    <t xml:space="preserve">"3.26 x 3.27"     (0,75+0,6+0,75)*2,8</t>
  </si>
  <si>
    <t>30</t>
  </si>
  <si>
    <t>962031133</t>
  </si>
  <si>
    <t xml:space="preserve">Bourání příček z cihel, tvárnic nebo příčkovek  z cihel pálených, plných nebo dutých na maltu vápennou nebo vápenocementovou, tl. do 150 mm</t>
  </si>
  <si>
    <t>1435987156</t>
  </si>
  <si>
    <t xml:space="preserve">"3.24 x 3.24A"    0,75*2,8</t>
  </si>
  <si>
    <t xml:space="preserve">"3.26 x 3.27"     4,75*2,8</t>
  </si>
  <si>
    <t>31</t>
  </si>
  <si>
    <t>962032231</t>
  </si>
  <si>
    <t xml:space="preserve">Bourání zdiva nadzákladového z cihel nebo tvárnic  z cihel pálených nebo vápenopískových, na maltu vápennou nebo vápenocementovou, objemu přes 1 m3</t>
  </si>
  <si>
    <t>-1555998466</t>
  </si>
  <si>
    <t xml:space="preserve">"3.23 x 3.26"     ((4,775*2,8)-(0,9*1,97))*0,25</t>
  </si>
  <si>
    <t>32</t>
  </si>
  <si>
    <t>965 R 041341</t>
  </si>
  <si>
    <t>Bourání mazanin polystyrenbetonových tl do 100 mm pl přes 4 m2</t>
  </si>
  <si>
    <t>2027690106</t>
  </si>
  <si>
    <t xml:space="preserve">"3.23"     (2,885*1,765+2,685*3,235+0,52+0,435)*0,075</t>
  </si>
  <si>
    <t xml:space="preserve">"3.26"     (33,85+4,75*0,15)*0,075</t>
  </si>
  <si>
    <t xml:space="preserve">"3.27"     3,1*4,85*0,075</t>
  </si>
  <si>
    <t>33</t>
  </si>
  <si>
    <t>965042141</t>
  </si>
  <si>
    <t>Bourání mazanin betonových nebo z litého asfaltu tl. do 100 mm, plochy přes 4 m2</t>
  </si>
  <si>
    <t>-616712869</t>
  </si>
  <si>
    <t xml:space="preserve">"3.23"     (2,885*1,765+2,685*3,235+0,52+0,435)*0,06</t>
  </si>
  <si>
    <t xml:space="preserve">"3.26"     (33,85+4,75*0,15)*0,06</t>
  </si>
  <si>
    <t xml:space="preserve">"3.27"     3,1*4,85*0,06</t>
  </si>
  <si>
    <t>34</t>
  </si>
  <si>
    <t>965042241</t>
  </si>
  <si>
    <t>Bourání mazanin betonových nebo z litého asfaltu tl. přes 100 mm, plochy přes 4 m2</t>
  </si>
  <si>
    <t>1464803002</t>
  </si>
  <si>
    <t xml:space="preserve">"3.13a"     37,75*0,16</t>
  </si>
  <si>
    <t xml:space="preserve">"vstup do 1.NP"     (50,9+40,5)*0,15</t>
  </si>
  <si>
    <t>35</t>
  </si>
  <si>
    <t>965081343</t>
  </si>
  <si>
    <t>Bourání podlah z dlaždic bez podkladního lože nebo mazaniny, s jakoukoliv výplní spár betonových, teracových nebo čedičových tl. do 40 mm, plochy přes 1 m2</t>
  </si>
  <si>
    <t>-457840732</t>
  </si>
  <si>
    <t xml:space="preserve">"vstup do 1.NP"     50,9+40,5</t>
  </si>
  <si>
    <t>36</t>
  </si>
  <si>
    <t>965081513</t>
  </si>
  <si>
    <t>Bourání litých podlah epoxidových, polyuretanových nebo silikátových tl. do 10 mm, plochy přes 1 m2</t>
  </si>
  <si>
    <t>-1942912451</t>
  </si>
  <si>
    <t xml:space="preserve">"3.10"     3,0*3,3</t>
  </si>
  <si>
    <t xml:space="preserve">"3.13a"     37,75</t>
  </si>
  <si>
    <t xml:space="preserve">"3.26"     33,85</t>
  </si>
  <si>
    <t xml:space="preserve">"3.27"     3,1*4,85</t>
  </si>
  <si>
    <t>37</t>
  </si>
  <si>
    <t>965082941</t>
  </si>
  <si>
    <t>Odstranění násypu pod podlahami nebo ochranného násypu na střechách tl. přes 200 mm jakékoliv plochy</t>
  </si>
  <si>
    <t>332183043</t>
  </si>
  <si>
    <t xml:space="preserve">"3.13a"     0,9*0,9*0,7</t>
  </si>
  <si>
    <t xml:space="preserve">"vstup do 1.NP"     50,9*0,35</t>
  </si>
  <si>
    <t>38</t>
  </si>
  <si>
    <t>966001311</t>
  </si>
  <si>
    <t xml:space="preserve">Odstranění odpadkového koše  s betonovou patkou</t>
  </si>
  <si>
    <t>-1259516489</t>
  </si>
  <si>
    <t xml:space="preserve">"vstup do 1.PP"     1</t>
  </si>
  <si>
    <t>39</t>
  </si>
  <si>
    <t>966008221</t>
  </si>
  <si>
    <t>Bourání odvodňovacího žlabu s odklizením a uložením vybouraného materiálu na skládku na vzdálenost do 10 m nebo s naložením na dopravní prostředek betonového nebo polymerbetonového s krycím roštem šířky do 200 mm</t>
  </si>
  <si>
    <t>-1732455046</t>
  </si>
  <si>
    <t xml:space="preserve">"vstup do 1.NP - u schodiště"     8,5</t>
  </si>
  <si>
    <t>40</t>
  </si>
  <si>
    <t>968019541</t>
  </si>
  <si>
    <t xml:space="preserve">Vybourání prefabrikovaných betonových okenních rámů  včetně vyvěšení křídel, plochy do 1 m2</t>
  </si>
  <si>
    <t>-1003573876</t>
  </si>
  <si>
    <t xml:space="preserve">"3.09"     (PI*0,25*0,25)</t>
  </si>
  <si>
    <t>41</t>
  </si>
  <si>
    <t>968072455</t>
  </si>
  <si>
    <t xml:space="preserve">Vybourání kovových rámů oken s křídly, dveřních zárubní, vrat, stěn, ostění nebo obkladů  dveřních zárubní, plochy do 2 m2</t>
  </si>
  <si>
    <t>-1981403056</t>
  </si>
  <si>
    <t xml:space="preserve">"600 x 1970mm"     0,6*1,97*7</t>
  </si>
  <si>
    <t xml:space="preserve">"800 x 1970mm"     0,8*1,97*5</t>
  </si>
  <si>
    <t xml:space="preserve">"900 x 1970mm"     0,9*1,97*1</t>
  </si>
  <si>
    <t>42</t>
  </si>
  <si>
    <t>968072456</t>
  </si>
  <si>
    <t xml:space="preserve">Vybourání kovových rámů oken s křídly, dveřních zárubní, vrat, stěn, ostění nebo obkladů  dveřních zárubní, plochy přes 2 m2</t>
  </si>
  <si>
    <t>-1696074678</t>
  </si>
  <si>
    <t xml:space="preserve">"3.13a x 3.09"     1,45*1,97</t>
  </si>
  <si>
    <t>43</t>
  </si>
  <si>
    <t>971033361</t>
  </si>
  <si>
    <t xml:space="preserve">Vybourání otvorů ve zdivu základovém nebo nadzákladovém z cihel, tvárnic, příčkovek  z cihel pálených na maltu vápennou nebo vápenocementovou plochy do 0,09 m2, tl. do 600 mm</t>
  </si>
  <si>
    <t>301107552</t>
  </si>
  <si>
    <t>"průraz obvodovou stěnou - trasa chlazení"</t>
  </si>
  <si>
    <t>44</t>
  </si>
  <si>
    <t>971033641</t>
  </si>
  <si>
    <t xml:space="preserve">Vybourání otvorů ve zdivu základovém nebo nadzákladovém z cihel, tvárnic, příčkovek  z cihel pálených na maltu vápennou nebo vápenocementovou plochy do 4 m2, tl. do 300 mm</t>
  </si>
  <si>
    <t>423604939</t>
  </si>
  <si>
    <t xml:space="preserve">"3.13a x 3.09"     1,0*2,05*0,17</t>
  </si>
  <si>
    <t xml:space="preserve">"3.23 x 3.20"     1,6*2,18*0,15</t>
  </si>
  <si>
    <t xml:space="preserve">"3.27 x 3.20"     0,9*2,05*0,15</t>
  </si>
  <si>
    <t xml:space="preserve">"3.27 x 3.20"     1,0*2,18*0,15</t>
  </si>
  <si>
    <t xml:space="preserve">"3.05-06 x 3.20"     (2,07*2,18-(0,6*1,97*2))*0,18</t>
  </si>
  <si>
    <t>45</t>
  </si>
  <si>
    <t>971052651</t>
  </si>
  <si>
    <t xml:space="preserve">Vybourání a prorážení otvorů v železobetonových příčkách a zdech  základových nebo nadzákladových, plochy do 4 m2, tl. do 600 mm</t>
  </si>
  <si>
    <t>81790110</t>
  </si>
  <si>
    <t xml:space="preserve">"3.22 x 3.20"     1,2*2,18*0,24</t>
  </si>
  <si>
    <t>46</t>
  </si>
  <si>
    <t>972054491</t>
  </si>
  <si>
    <t xml:space="preserve">Vybourání otvorů ve stropech nebo klenbách železobetonových  bez odstranění podlahy a násypu, plochy do 1 m2, tl. přes 80 mm</t>
  </si>
  <si>
    <t>-1428847576</t>
  </si>
  <si>
    <t xml:space="preserve">"3.10"     0,35*1,2*0,25</t>
  </si>
  <si>
    <t xml:space="preserve">"3.13a"     0,5*0,4*0,25*4</t>
  </si>
  <si>
    <t>47</t>
  </si>
  <si>
    <t>974031142</t>
  </si>
  <si>
    <t xml:space="preserve">Vysekání rýh ve zdivu cihelném na maltu vápennou nebo vápenocementovou  do hl. 70 mm a šířky do 70 mm</t>
  </si>
  <si>
    <t>-2069714746</t>
  </si>
  <si>
    <t xml:space="preserve">"3.13a"     1,3*2</t>
  </si>
  <si>
    <t>48</t>
  </si>
  <si>
    <t>974031155</t>
  </si>
  <si>
    <t xml:space="preserve">Vysekání rýh ve zdivu cihelném na maltu vápennou nebo vápenocementovou  do hl. 100 mm a šířky do 200 mm</t>
  </si>
  <si>
    <t>1571807111</t>
  </si>
  <si>
    <t xml:space="preserve">"3.20"     2,4*2</t>
  </si>
  <si>
    <t xml:space="preserve">"3.22"     1,5*2</t>
  </si>
  <si>
    <t>49</t>
  </si>
  <si>
    <t>974031164</t>
  </si>
  <si>
    <t xml:space="preserve">Vysekání rýh ve zdivu cihelném na maltu vápennou nebo vápenocementovou  do hl. 150 mm a šířky do 150 mm</t>
  </si>
  <si>
    <t>1508333512</t>
  </si>
  <si>
    <t xml:space="preserve">"3.20"     1,3+1,9+1,2</t>
  </si>
  <si>
    <t>50</t>
  </si>
  <si>
    <t>977151123</t>
  </si>
  <si>
    <t>Jádrové vrty diamantovými korunkami do stavebních materiálů (železobetonu, betonu, cihel, obkladů, dlažeb, kamene) průměru přes 130 do 150 mm</t>
  </si>
  <si>
    <t>-1346005570</t>
  </si>
  <si>
    <t xml:space="preserve">"3.10"     0,25*4</t>
  </si>
  <si>
    <t>51</t>
  </si>
  <si>
    <t>977211112</t>
  </si>
  <si>
    <t>Řezání konstrukcí stěnovou pilou železobetonových průměru řezané výztuže do 16 mm hloubka řezu přes 200 do 350 mm</t>
  </si>
  <si>
    <t>1163418715</t>
  </si>
  <si>
    <t xml:space="preserve">"3.22"     (1,5+0,15)*2</t>
  </si>
  <si>
    <t xml:space="preserve">"3.22"     2,18*2</t>
  </si>
  <si>
    <t>52</t>
  </si>
  <si>
    <t>977311111</t>
  </si>
  <si>
    <t>Řezání stávajících betonových mazanin bez vyztužení hloubky do 50 mm</t>
  </si>
  <si>
    <t>849155442</t>
  </si>
  <si>
    <t xml:space="preserve">"3.10"     (3,0+3,3)*2</t>
  </si>
  <si>
    <t xml:space="preserve">"3.23"     2,9+1,8+0,4+2,7</t>
  </si>
  <si>
    <t xml:space="preserve">"3.27"     3,4+4,9</t>
  </si>
  <si>
    <t>53</t>
  </si>
  <si>
    <t>977311113</t>
  </si>
  <si>
    <t>Řezání stávajících betonových mazanin bez vyztužení hloubky přes 100 do 150 mm</t>
  </si>
  <si>
    <t>887885210</t>
  </si>
  <si>
    <t xml:space="preserve">"vstup do 1.NP - napojení na stávající asfaltobeton"     6,5</t>
  </si>
  <si>
    <t>54</t>
  </si>
  <si>
    <t>977312114</t>
  </si>
  <si>
    <t>Řezání stávajících betonových mazanin s vyztužením hloubky přes 150 do 200 mm</t>
  </si>
  <si>
    <t>-1890333340</t>
  </si>
  <si>
    <t xml:space="preserve">"3.10"     (0,35+1,2)*2</t>
  </si>
  <si>
    <t xml:space="preserve">"3.13a"     (0,5+0,4)*2*4</t>
  </si>
  <si>
    <t xml:space="preserve">"3.13a"     0,9*4</t>
  </si>
  <si>
    <t>55</t>
  </si>
  <si>
    <t>978011121</t>
  </si>
  <si>
    <t>Otlučení vápenných nebo vápenocementových omítek vnitřních ploch stropů, v rozsahu přes 5 do 10 %</t>
  </si>
  <si>
    <t>1765942767</t>
  </si>
  <si>
    <t xml:space="preserve">"3.04"     1,15</t>
  </si>
  <si>
    <t xml:space="preserve">"3.05"     7,51</t>
  </si>
  <si>
    <t xml:space="preserve">"3.09"     1,15</t>
  </si>
  <si>
    <t xml:space="preserve">"3.M.01"     14,36</t>
  </si>
  <si>
    <t xml:space="preserve">"3.M.10"     12,32</t>
  </si>
  <si>
    <t xml:space="preserve">"3.M.12"     15,67</t>
  </si>
  <si>
    <t xml:space="preserve">"3.M.13"     3,11</t>
  </si>
  <si>
    <t>56</t>
  </si>
  <si>
    <t>978013141</t>
  </si>
  <si>
    <t>Otlučení vápenných nebo vápenocementových omítek vnitřních ploch stěn s vyškrabáním spar, s očištěním zdiva, v rozsahu přes 10 do 30 %</t>
  </si>
  <si>
    <t>2089134304</t>
  </si>
  <si>
    <t xml:space="preserve">"3.13a"     20,9*2,9</t>
  </si>
  <si>
    <t xml:space="preserve">"3.13b"     3,8*2,9</t>
  </si>
  <si>
    <t xml:space="preserve">"3.04"     1,2*(2,9-2,02)</t>
  </si>
  <si>
    <t xml:space="preserve">"3.05"     (7,8+2,8)*(2,9-2,02)</t>
  </si>
  <si>
    <t xml:space="preserve">"3.06"     5,5*(2,9-2,02)</t>
  </si>
  <si>
    <t xml:space="preserve">"3.07"     (0,9+1,8)*(2,9-2,02)</t>
  </si>
  <si>
    <t xml:space="preserve">"3.08"     0,9*(2,9-2,02)</t>
  </si>
  <si>
    <t xml:space="preserve">"3.09"     0,5*(2,9-2,02)</t>
  </si>
  <si>
    <t xml:space="preserve">"3.M.01"     3,03*2,9</t>
  </si>
  <si>
    <t xml:space="preserve">"3.M.02"     (1,5+0,6+0,6+3,1)*2,9</t>
  </si>
  <si>
    <t xml:space="preserve">"3.M.05"     3,2*2,9</t>
  </si>
  <si>
    <t xml:space="preserve">"3.M.08"     (5,45+4,2+0,6)*2,9</t>
  </si>
  <si>
    <t xml:space="preserve">"3.M.09"     6,7*2,9</t>
  </si>
  <si>
    <t xml:space="preserve">"3.M.10"     4,4*2,9</t>
  </si>
  <si>
    <t xml:space="preserve">"3.M.10"     (5,4+9,1)*2,9</t>
  </si>
  <si>
    <t xml:space="preserve">"3.M.12"     11,2*2,9</t>
  </si>
  <si>
    <t xml:space="preserve">"3.M.13"     2,2*2,9</t>
  </si>
  <si>
    <t>57</t>
  </si>
  <si>
    <t>978035127</t>
  </si>
  <si>
    <t>Odstranění tenkovrstvých omítek nebo štuku tloušťky přes 2 mm odsekáním, rozsahu přes 50 do 100%</t>
  </si>
  <si>
    <t>955840561</t>
  </si>
  <si>
    <t>"venkovní zeď u vstupu do 1.PP"</t>
  </si>
  <si>
    <t>4,2*4,1</t>
  </si>
  <si>
    <t>33,9</t>
  </si>
  <si>
    <t>8,1</t>
  </si>
  <si>
    <t>58</t>
  </si>
  <si>
    <t>978059241</t>
  </si>
  <si>
    <t xml:space="preserve">Odsekání obkladů  stěn včetně otlučení podkladní omítky až na zdivo z kamene přes 1 m2</t>
  </si>
  <si>
    <t>-1949520954</t>
  </si>
  <si>
    <t xml:space="preserve">"vstup do 1.NP - žulový obklad parapetu"     20,8*0,3</t>
  </si>
  <si>
    <t>59</t>
  </si>
  <si>
    <t>978071611</t>
  </si>
  <si>
    <t xml:space="preserve">Odsekání omítky (včetně podkladní) a odstranění tepelné nebo vodotěsné izolace  z desek, objemové hmotnosti do 120 kg/m3, tl. přes 50 mm, plochy do 1 m2</t>
  </si>
  <si>
    <t>253519435</t>
  </si>
  <si>
    <t>60</t>
  </si>
  <si>
    <t>985341124</t>
  </si>
  <si>
    <t>Uhlíkové lamely pro zesílení nosných železobetonových konstrukcí tloušťky do 1,4 mm modulu pružnosti do 170 kN/mm2, lepené na povrch, šířky 120 mm</t>
  </si>
  <si>
    <t>-1816307645</t>
  </si>
  <si>
    <t xml:space="preserve">"3.13a"     3,0*2+1,5*5</t>
  </si>
  <si>
    <t>61</t>
  </si>
  <si>
    <t>985341911</t>
  </si>
  <si>
    <t>Uhlíkové lamely pro zesílení nosných železobetonových konstrukcí tloušťky do 1,4 mm Příplatek k cenám za práci ve stísněném prostoru</t>
  </si>
  <si>
    <t>-1471260542</t>
  </si>
  <si>
    <t>62</t>
  </si>
  <si>
    <t>985341912</t>
  </si>
  <si>
    <t>Uhlíkové lamely pro zesílení nosných železobetonových konstrukcí tloušťky do 1,4 mm Příplatek k cenám za plochu do 10 m2 jednotlivě</t>
  </si>
  <si>
    <t>-555471855</t>
  </si>
  <si>
    <t>997</t>
  </si>
  <si>
    <t>Přesun sutě</t>
  </si>
  <si>
    <t>63</t>
  </si>
  <si>
    <t>997013113</t>
  </si>
  <si>
    <t xml:space="preserve">Vnitrostaveništní doprava suti a vybouraných hmot  vodorovně do 50 m svisle s použitím mechanizace pro budovy a haly výšky přes 9 do 12 m</t>
  </si>
  <si>
    <t>-923638682</t>
  </si>
  <si>
    <t>64</t>
  </si>
  <si>
    <t>997013219</t>
  </si>
  <si>
    <t xml:space="preserve">Vnitrostaveništní doprava suti a vybouraných hmot  vodorovně do 50 m Příplatek k cenám -3111 až -3217 za zvětšenou vodorovnou dopravu přes vymezenou dopravní vzdálenost za každých dalších i započatých 10 m</t>
  </si>
  <si>
    <t>-835865242</t>
  </si>
  <si>
    <t>65</t>
  </si>
  <si>
    <t>997013501</t>
  </si>
  <si>
    <t xml:space="preserve">Odvoz suti a vybouraných hmot na skládku nebo meziskládku  se složením, na vzdálenost do 1 km</t>
  </si>
  <si>
    <t>-1397000314</t>
  </si>
  <si>
    <t>66</t>
  </si>
  <si>
    <t>997013509</t>
  </si>
  <si>
    <t xml:space="preserve">Odvoz suti a vybouraných hmot na skládku nebo meziskládku  se složením, na vzdálenost Příplatek k ceně za každý další i započatý 1 km přes 1 km</t>
  </si>
  <si>
    <t>434582252</t>
  </si>
  <si>
    <t>192,706*5 'Přepočtené koeficientem množství</t>
  </si>
  <si>
    <t>67</t>
  </si>
  <si>
    <t>997013831</t>
  </si>
  <si>
    <t>Poplatek za uložení stavebního odpadu na skládce (skládkovné) směsného stavebního a demoličního zatříděného do Katalogu odpadů pod kódem 170 904</t>
  </si>
  <si>
    <t>-1061804008</t>
  </si>
  <si>
    <t>998</t>
  </si>
  <si>
    <t>Přesun hmot</t>
  </si>
  <si>
    <t>68</t>
  </si>
  <si>
    <t>998011002</t>
  </si>
  <si>
    <t xml:space="preserve">Přesun hmot pro budovy občanské výstavby, bydlení, výrobu a služby  s nosnou svislou konstrukcí zděnou z cihel, tvárnic nebo kamene vodorovná dopravní vzdálenost do 100 m pro budovy výšky přes 6 do 12 m</t>
  </si>
  <si>
    <t>-79268566</t>
  </si>
  <si>
    <t>69</t>
  </si>
  <si>
    <t>998011014</t>
  </si>
  <si>
    <t xml:space="preserve">Přesun hmot pro budovy občanské výstavby, bydlení, výrobu a služby  s nosnou svislou konstrukcí zděnou z cihel, tvárnic nebo kamene Příplatek k cenám za zvětšený přesun přes vymezenou největší dopravní vzdálenost do 500 m</t>
  </si>
  <si>
    <t>-1539136291</t>
  </si>
  <si>
    <t>PSV</t>
  </si>
  <si>
    <t>Práce a dodávky PSV</t>
  </si>
  <si>
    <t>711</t>
  </si>
  <si>
    <t>Izolace proti vodě, vlhkosti a plynům</t>
  </si>
  <si>
    <t>70</t>
  </si>
  <si>
    <t>711131811</t>
  </si>
  <si>
    <t xml:space="preserve">Odstranění izolace proti zemní vlhkosti  na ploše vodorovné V</t>
  </si>
  <si>
    <t>-390545970</t>
  </si>
  <si>
    <t xml:space="preserve">"vstup do 1.NP"     40,5</t>
  </si>
  <si>
    <t>725</t>
  </si>
  <si>
    <t>Zdravotechnika - zařizovací předměty</t>
  </si>
  <si>
    <t>71</t>
  </si>
  <si>
    <t>725110814</t>
  </si>
  <si>
    <t xml:space="preserve">Demontáž klozetů  odsávacích nebo kombinačních</t>
  </si>
  <si>
    <t>soubor</t>
  </si>
  <si>
    <t>-727650420</t>
  </si>
  <si>
    <t xml:space="preserve">"WC"     3</t>
  </si>
  <si>
    <t>72</t>
  </si>
  <si>
    <t>725210821</t>
  </si>
  <si>
    <t xml:space="preserve">Demontáž umyvadel  bez výtokových armatur umyvadel</t>
  </si>
  <si>
    <t>1968414892</t>
  </si>
  <si>
    <t xml:space="preserve">"U"     3</t>
  </si>
  <si>
    <t>73</t>
  </si>
  <si>
    <t>725210826</t>
  </si>
  <si>
    <t xml:space="preserve">Demontáž umyvadel  bez výtokových armatur umývátek</t>
  </si>
  <si>
    <t>533846586</t>
  </si>
  <si>
    <t xml:space="preserve">"UM"     1</t>
  </si>
  <si>
    <t>74</t>
  </si>
  <si>
    <t>725590812</t>
  </si>
  <si>
    <t xml:space="preserve">Vnitrostaveništní přemístění vybouraných (demontovaných) hmot  zařizovacích předmětů vodorovně do 100 m v objektech výšky přes 6 do 12 m</t>
  </si>
  <si>
    <t>-1119275065</t>
  </si>
  <si>
    <t>75</t>
  </si>
  <si>
    <t>725820801</t>
  </si>
  <si>
    <t xml:space="preserve">Demontáž baterií  nástěnných do G 3/4</t>
  </si>
  <si>
    <t>907242675</t>
  </si>
  <si>
    <t>76</t>
  </si>
  <si>
    <t>725820802</t>
  </si>
  <si>
    <t xml:space="preserve">Demontáž baterií  stojánkových do 1 otvoru</t>
  </si>
  <si>
    <t>-1900684742</t>
  </si>
  <si>
    <t>77</t>
  </si>
  <si>
    <t>725840850</t>
  </si>
  <si>
    <t xml:space="preserve">Demontáž baterií sprchových  diferenciálních do G 3/4 x 1</t>
  </si>
  <si>
    <t>485723191</t>
  </si>
  <si>
    <t>735</t>
  </si>
  <si>
    <t>Ústřední vytápění - otopná tělesa</t>
  </si>
  <si>
    <t>78</t>
  </si>
  <si>
    <t>735151821</t>
  </si>
  <si>
    <t xml:space="preserve">Demontáž otopných těles panelových  dvouřadých stavební délky do 1500 mm</t>
  </si>
  <si>
    <t>931924041</t>
  </si>
  <si>
    <t xml:space="preserve">"3.23"     3</t>
  </si>
  <si>
    <t>763</t>
  </si>
  <si>
    <t>Konstrukce suché výstavby</t>
  </si>
  <si>
    <t>79</t>
  </si>
  <si>
    <t>763111811</t>
  </si>
  <si>
    <t xml:space="preserve">Demontáž příček ze sádrokartonových desek  s nosnou konstrukcí z ocelových profilů jednoduchých, opláštění jednoduché</t>
  </si>
  <si>
    <t>2048198837</t>
  </si>
  <si>
    <t xml:space="preserve">"3.23"     ((2,86+1,62)*2,15)-(0,8*1,97+0,6*1,97)</t>
  </si>
  <si>
    <t>80</t>
  </si>
  <si>
    <t>763431801</t>
  </si>
  <si>
    <t xml:space="preserve">Demontáž podhledu minerálního  na zavěšeném na roštu viditelném</t>
  </si>
  <si>
    <t>944077107</t>
  </si>
  <si>
    <t xml:space="preserve">"3.22"     35,58</t>
  </si>
  <si>
    <t xml:space="preserve">"3.23"     68,4</t>
  </si>
  <si>
    <t>766</t>
  </si>
  <si>
    <t>Konstrukce truhlářské</t>
  </si>
  <si>
    <t>81</t>
  </si>
  <si>
    <t>766622832</t>
  </si>
  <si>
    <t>Demontáž okenních konstrukcí k opětovnému použití rámu zdvojených dřevěných nebo plastových, plochy otvoru přes 1 do 2 m2</t>
  </si>
  <si>
    <t>1675080585</t>
  </si>
  <si>
    <t xml:space="preserve">"3.26"     2,4*0,7*2</t>
  </si>
  <si>
    <t xml:space="preserve">"3.27"     2,4*0,7*2</t>
  </si>
  <si>
    <t>767</t>
  </si>
  <si>
    <t>Konstrukce zámečnické</t>
  </si>
  <si>
    <t>82</t>
  </si>
  <si>
    <t>767 R 151810</t>
  </si>
  <si>
    <t>Demontáž regálů pojízdných vč. kolejí výšky do 3 m</t>
  </si>
  <si>
    <t>1226566835</t>
  </si>
  <si>
    <t xml:space="preserve">"3.10"     6,25*2,3*8</t>
  </si>
  <si>
    <t xml:space="preserve">"3.13a"     2,4*2,3*12</t>
  </si>
  <si>
    <t>83</t>
  </si>
  <si>
    <t>767112811</t>
  </si>
  <si>
    <t xml:space="preserve">Demontáž stěn a příček pro zasklení  šroubovaných</t>
  </si>
  <si>
    <t>964622947</t>
  </si>
  <si>
    <t xml:space="preserve">"3.22 x 3.23"     5,44*2,8</t>
  </si>
  <si>
    <t xml:space="preserve">"3.24 x 3.24A"     4,85*2,8</t>
  </si>
  <si>
    <t xml:space="preserve">"3.24A x ext"     3,0*2,8</t>
  </si>
  <si>
    <t>84</t>
  </si>
  <si>
    <t>767581802</t>
  </si>
  <si>
    <t xml:space="preserve">Demontáž podhledů  lamel - pro opětovné použití</t>
  </si>
  <si>
    <t>1677203249</t>
  </si>
  <si>
    <t>"3.20"</t>
  </si>
  <si>
    <t>(13,93+0,6+7,12)*0,6</t>
  </si>
  <si>
    <t>1,65*0,6</t>
  </si>
  <si>
    <t>85</t>
  </si>
  <si>
    <t>767641805</t>
  </si>
  <si>
    <t xml:space="preserve">Demontáž dveřních zárubní  odřezáním od upevnění, plochy dveří přes 2,5 do 4,5 m2</t>
  </si>
  <si>
    <t>-1455155704</t>
  </si>
  <si>
    <t xml:space="preserve">"3.22 x 3.23"     1</t>
  </si>
  <si>
    <t xml:space="preserve">"3.24 x 3.24A"     1</t>
  </si>
  <si>
    <t xml:space="preserve">"3.24A x ext"     1</t>
  </si>
  <si>
    <t>771</t>
  </si>
  <si>
    <t>Podlahy z dlaždic</t>
  </si>
  <si>
    <t>86</t>
  </si>
  <si>
    <t>771571810</t>
  </si>
  <si>
    <t xml:space="preserve">Demontáž podlah z dlaždic keramických  kladených do malty</t>
  </si>
  <si>
    <t>351206619</t>
  </si>
  <si>
    <t xml:space="preserve">"3.04"     3,91</t>
  </si>
  <si>
    <t xml:space="preserve">"3.05"     5,65</t>
  </si>
  <si>
    <t xml:space="preserve">"3.06"     2,48</t>
  </si>
  <si>
    <t xml:space="preserve">"3.07"     1,08</t>
  </si>
  <si>
    <t xml:space="preserve">"3.08"     1,08</t>
  </si>
  <si>
    <t xml:space="preserve">"3.09"     1,08</t>
  </si>
  <si>
    <t xml:space="preserve">"3.24"     11,81</t>
  </si>
  <si>
    <t xml:space="preserve">"3.24A"     16,01</t>
  </si>
  <si>
    <t xml:space="preserve">"3.25"     4,13</t>
  </si>
  <si>
    <t>87</t>
  </si>
  <si>
    <t>771573810</t>
  </si>
  <si>
    <t xml:space="preserve">Demontáž podlah z dlaždic keramických  lepených</t>
  </si>
  <si>
    <t>-953097085</t>
  </si>
  <si>
    <t>776</t>
  </si>
  <si>
    <t>Podlahy povlakové</t>
  </si>
  <si>
    <t>88</t>
  </si>
  <si>
    <t>776991821</t>
  </si>
  <si>
    <t>Ostatní práce odstranění lepidla ručně z podlah</t>
  </si>
  <si>
    <t>-1501910280</t>
  </si>
  <si>
    <t>781</t>
  </si>
  <si>
    <t>Dokončovací práce - obklady</t>
  </si>
  <si>
    <t>89</t>
  </si>
  <si>
    <t>781411810</t>
  </si>
  <si>
    <t xml:space="preserve">Demontáž obkladů z obkladaček pórovinových  kladených do malty</t>
  </si>
  <si>
    <t>954468321</t>
  </si>
  <si>
    <t xml:space="preserve">"3.04"     (3,02+1,305+3,02+1,305-0,6)*2,02</t>
  </si>
  <si>
    <t xml:space="preserve">"3.05"     (4,57+1,05+4,57+1,05+0,3-0,6*4)*2,02</t>
  </si>
  <si>
    <t xml:space="preserve">"3.06"     (1,57*2+1,54*2-0,6*2)*2,02</t>
  </si>
  <si>
    <t xml:space="preserve">"3.07"     (0,9*2+1,2*2-0,6)*2,02</t>
  </si>
  <si>
    <t xml:space="preserve">"3.08"     (0,9*2+1,2*2-0,6)*2,02</t>
  </si>
  <si>
    <t xml:space="preserve">"3.09"     (0,9*2+1,2*2-0,6)*2,02</t>
  </si>
  <si>
    <t xml:space="preserve">"3.27"     1,98*0,6</t>
  </si>
  <si>
    <t>D.1.1.b - Architektonicko-stavební řešení - Stavební úpravy</t>
  </si>
  <si>
    <t xml:space="preserve">    5 - Komunikace pozemní</t>
  </si>
  <si>
    <t xml:space="preserve">    6 - Úpravy povrchů, podlahy a osazování výplní</t>
  </si>
  <si>
    <t xml:space="preserve">    8 - Trubní vedení</t>
  </si>
  <si>
    <t xml:space="preserve">    764 - Konstrukce klempířské</t>
  </si>
  <si>
    <t xml:space="preserve">    783 - Dokončovací práce - nátěry </t>
  </si>
  <si>
    <t xml:space="preserve">    784 - Dokončovací práce - malby a tapety</t>
  </si>
  <si>
    <t xml:space="preserve">    799 - Vybavení interiéru</t>
  </si>
  <si>
    <t>174101101</t>
  </si>
  <si>
    <t xml:space="preserve">Zásyp sypaninou z jakékoliv horniny  s uložením výkopku ve vrstvách se zhutněním jam, šachet, rýh nebo kolem objektů v těchto vykopávkách</t>
  </si>
  <si>
    <t>-1084844545</t>
  </si>
  <si>
    <t xml:space="preserve">"odpočet jímky"     -PI*1,7*1,7*1,3</t>
  </si>
  <si>
    <t>58331200</t>
  </si>
  <si>
    <t>štěrkopísek netříděný zásypový materiál</t>
  </si>
  <si>
    <t>-178068807</t>
  </si>
  <si>
    <t>11,191*2 'Přepočtené koeficientem množství</t>
  </si>
  <si>
    <t>181111111</t>
  </si>
  <si>
    <t>Plošná úprava terénu v zemině tř. 1 až 4 s urovnáním povrchu bez doplnění ornice souvislé plochy do 500 m2 při nerovnostech terénu přes 50 do 100 mm v rovině nebo na svahu do 1:5</t>
  </si>
  <si>
    <t>1971397443</t>
  </si>
  <si>
    <t xml:space="preserve">"odhad - oprava poškozeného zatravnění"  100,0</t>
  </si>
  <si>
    <t>181301103</t>
  </si>
  <si>
    <t>Rozprostření a urovnání ornice v rovině nebo ve svahu sklonu do 1:5 při souvislé ploše do 500 m2, tl. vrstvy přes 150 do 200 mm</t>
  </si>
  <si>
    <t>-635589435</t>
  </si>
  <si>
    <t xml:space="preserve">"jáma pro helium"     21,4</t>
  </si>
  <si>
    <t xml:space="preserve">"odpočet jímky"     -10,2</t>
  </si>
  <si>
    <t>181411131</t>
  </si>
  <si>
    <t>Založení trávníku na půdě předem připravené plochy do 1000 m2 výsevem včetně utažení parkového v rovině nebo na svahu do 1:5</t>
  </si>
  <si>
    <t>106929867</t>
  </si>
  <si>
    <t>00572410</t>
  </si>
  <si>
    <t>osivo směs travní parková</t>
  </si>
  <si>
    <t>kg</t>
  </si>
  <si>
    <t>1047502355</t>
  </si>
  <si>
    <t>100*0,015 'Přepočtené koeficientem množství</t>
  </si>
  <si>
    <t>213141111</t>
  </si>
  <si>
    <t xml:space="preserve">Zřízení vrstvy z geotextilie  filtrační, separační, odvodňovací, ochranné, výztužné nebo protierozní v rovině nebo ve sklonu do 1:5, šířky do 3 m</t>
  </si>
  <si>
    <t>-693298274</t>
  </si>
  <si>
    <t>"viz výkresy stavebních úprav"</t>
  </si>
  <si>
    <t xml:space="preserve">"jáma pro helium"     PI*1,5*1,5</t>
  </si>
  <si>
    <t>69311199</t>
  </si>
  <si>
    <t>geotextilie netkaná PES+PP 300g/m2</t>
  </si>
  <si>
    <t>-1363989966</t>
  </si>
  <si>
    <t>7,1*1,15 'Přepočtené koeficientem množství</t>
  </si>
  <si>
    <t>215901101</t>
  </si>
  <si>
    <t xml:space="preserve">Zhutnění podloží pod násypy z rostlé horniny tř. 1 až 4  z hornin soudružných do 92 % PS a nesoudržných sypkých relativní ulehlosti I(d) do 0,8</t>
  </si>
  <si>
    <t>-1416300334</t>
  </si>
  <si>
    <t xml:space="preserve">"jáma pro helium"     4,65*4,6</t>
  </si>
  <si>
    <t>273313811</t>
  </si>
  <si>
    <t>Základy z betonu prostého desky z betonu kamenem neprokládaného tř. C 25/30</t>
  </si>
  <si>
    <t>-873462287</t>
  </si>
  <si>
    <t>"podchycení stropu v 2.PP"</t>
  </si>
  <si>
    <t>3,0*3,3*0,2</t>
  </si>
  <si>
    <t>273351121</t>
  </si>
  <si>
    <t>Bednění základů desek zřízení</t>
  </si>
  <si>
    <t>151285189</t>
  </si>
  <si>
    <t>(3,0+3,3)*2*0,2</t>
  </si>
  <si>
    <t>273351122</t>
  </si>
  <si>
    <t>Bednění základů desek odstranění</t>
  </si>
  <si>
    <t>1221202695</t>
  </si>
  <si>
    <t>273361821</t>
  </si>
  <si>
    <t>Výztuž základů desek z betonářské oceli 10 505 (R) nebo BSt 500</t>
  </si>
  <si>
    <t>422383761</t>
  </si>
  <si>
    <t>"podchycení stropu v 2.PP - deska"</t>
  </si>
  <si>
    <t xml:space="preserve">"R12"      2*3,0*4*0,89/1000*1,05</t>
  </si>
  <si>
    <t xml:space="preserve">"R12"      2*3,3*4*0,89/1000*1,05</t>
  </si>
  <si>
    <t>273362021</t>
  </si>
  <si>
    <t>Výztuž základů desek ze svařovaných sítí z drátů typu KARI</t>
  </si>
  <si>
    <t>1509479052</t>
  </si>
  <si>
    <t xml:space="preserve">"KY 85 - 100/8 x 100/8"      2*3,0*3,3*7,9/1000*1,2</t>
  </si>
  <si>
    <t>274313711</t>
  </si>
  <si>
    <t>Základy z betonu prostého pasy betonu kamenem neprokládaného tř. C 20/25</t>
  </si>
  <si>
    <t>1281107173</t>
  </si>
  <si>
    <t xml:space="preserve">"jáma pro helium - pas pro opěrnou zeď"     (PI*0,5*(1,8*1,8-1,4*1,4))</t>
  </si>
  <si>
    <t>275313711</t>
  </si>
  <si>
    <t>Základy z betonu prostého patky a bloky z betonu kamenem neprokládaného tř. C 20/25</t>
  </si>
  <si>
    <t>-2131524080</t>
  </si>
  <si>
    <t xml:space="preserve">"jáma pro helium - patka pro OK"     0,6*0,88*0,7</t>
  </si>
  <si>
    <t xml:space="preserve">"oplocení"      8*0,3*0,3*0,6</t>
  </si>
  <si>
    <t>275353141</t>
  </si>
  <si>
    <t>Bednění kotevních otvorů a prostupů v základových konstrukcích v patkách včetně polohového zajištění a odbednění, popř. ztraceného bednění z pletiva apod. průřezu přes 0,10 do 0,17 m2, hl. do 1,00 m</t>
  </si>
  <si>
    <t>-184841579</t>
  </si>
  <si>
    <t>279113152</t>
  </si>
  <si>
    <t xml:space="preserve">Základové zdi z tvárnic ztraceného bednění včetně výplně z betonu  bez zvláštních nároků na vliv prostředí třídy C 25/30, tloušťky zdiva přes 150 do 200 mm</t>
  </si>
  <si>
    <t>-709996917</t>
  </si>
  <si>
    <t xml:space="preserve">"jáma pro helium - opěrná zeď"     (PI*1,6*(1,7*1,7))</t>
  </si>
  <si>
    <t>279113156</t>
  </si>
  <si>
    <t xml:space="preserve">Základové zdi z tvárnic ztraceného bednění včetně výplně z betonu  bez zvláštních nároků na vliv prostředí třídy C 25/30, tloušťky zdiva přes 400 do 500 mm</t>
  </si>
  <si>
    <t>-1264251114</t>
  </si>
  <si>
    <t>0,4*2,7*4</t>
  </si>
  <si>
    <t>279361821</t>
  </si>
  <si>
    <t xml:space="preserve">Výztuž základových zdí nosných  svislých nebo odkloněných od svislice, rovinných nebo oblých, deskových nebo žebrových, včetně výztuže jejich žeber z betonářské oceli 10 505 (R) nebo BSt 500</t>
  </si>
  <si>
    <t>-1923334093</t>
  </si>
  <si>
    <t>"jáma pro helium - opěrná zeď"</t>
  </si>
  <si>
    <t xml:space="preserve">"R12"      26*1,9*0,89/1000*1,1</t>
  </si>
  <si>
    <t xml:space="preserve">"R10"      PI*3,2*6*0,617/1000*1,1</t>
  </si>
  <si>
    <t xml:space="preserve">"R12"      4*8*3,0*1,5*0,89/1000*1,1</t>
  </si>
  <si>
    <t xml:space="preserve">"R8"      4*3,0/0,25*2,5*0,395/1000*1,1</t>
  </si>
  <si>
    <t>310279842</t>
  </si>
  <si>
    <t xml:space="preserve">Zazdívka otvorů ve zdivu nadzákladovém nepálenými tvárnicemi  plochy přes 1 m2 do 4 m2 , ve zdi tl. do 300 mm</t>
  </si>
  <si>
    <t>2081176080</t>
  </si>
  <si>
    <t>2,355*0,7*0,4*4</t>
  </si>
  <si>
    <t>317142420</t>
  </si>
  <si>
    <t>Překlady nenosné z pórobetonu osazené do tenkého maltového lože, výšky do 250 mm, šířky překladu 100 mm, délky překladu do 1000 mm</t>
  </si>
  <si>
    <t>-2124039352</t>
  </si>
  <si>
    <t xml:space="preserve">"700 x 1970"     3+2</t>
  </si>
  <si>
    <t>317142422</t>
  </si>
  <si>
    <t>Překlady nenosné z pórobetonu osazené do tenkého maltového lože, výšky do 250 mm, šířky překladu 100 mm, délky překladu přes 1000 do 1250 mm</t>
  </si>
  <si>
    <t>2017414712</t>
  </si>
  <si>
    <t xml:space="preserve">"800 x 1970"     7</t>
  </si>
  <si>
    <t>317142424</t>
  </si>
  <si>
    <t>Překlady nenosné z pórobetonu osazené do tenkého maltového lože, výšky do 250 mm, šířky překladu 100 mm, délky překladu přes 1250 do 1500 mm</t>
  </si>
  <si>
    <t>-1034675580</t>
  </si>
  <si>
    <t xml:space="preserve">"1000 x 2000"     1</t>
  </si>
  <si>
    <t>317142442</t>
  </si>
  <si>
    <t>Překlady nenosné z pórobetonu osazené do tenkého maltového lože, výšky do 250 mm, šířky překladu 150 mm, délky překladu přes 1000 do 1250 mm</t>
  </si>
  <si>
    <t>-837164686</t>
  </si>
  <si>
    <t xml:space="preserve">"800 x 1970"     2</t>
  </si>
  <si>
    <t>317142444</t>
  </si>
  <si>
    <t>Překlady nenosné z pórobetonu osazené do tenkého maltového lože, výšky do 250 mm, šířky překladu 150 mm, délky překladu přes 1250 do 1500 mm</t>
  </si>
  <si>
    <t>-221474426</t>
  </si>
  <si>
    <t xml:space="preserve">"1200 x 2100"     1</t>
  </si>
  <si>
    <t>338171123</t>
  </si>
  <si>
    <t xml:space="preserve">Osazování sloupků a vzpěr plotových ocelových  trubkových nebo profilovaných výšky do 2,60 m se zabetonováním (tř. C 25/30) do 0,08 m3 do připravených jamek</t>
  </si>
  <si>
    <t>252921007</t>
  </si>
  <si>
    <t>"oplocení"</t>
  </si>
  <si>
    <t>7+4</t>
  </si>
  <si>
    <t>55342255</t>
  </si>
  <si>
    <t>sloupek plotový průběžný Pz a komaxitový 2500/38x1,5mm</t>
  </si>
  <si>
    <t>-1870370939</t>
  </si>
  <si>
    <t>55342256</t>
  </si>
  <si>
    <t>sloupek plotový průběžný Pz a komaxitový 2750/38x1,5mm</t>
  </si>
  <si>
    <t>124429566</t>
  </si>
  <si>
    <t>340271021</t>
  </si>
  <si>
    <t>Zazdívka otvorů v příčkách nebo stěnách pórobetonovými tvárnicemi plochy přes 0,025 m2 do 1 m2, objemová hmotnost 500 kg/m3, tloušťka příčky 100 mm</t>
  </si>
  <si>
    <t>540800488</t>
  </si>
  <si>
    <t>1,2*2,2-0,9*2,1</t>
  </si>
  <si>
    <t>340271041</t>
  </si>
  <si>
    <t>Zazdívka otvorů v příčkách nebo stěnách pórobetonovými tvárnicemi plochy přes 0,025 m2 do 1 m2, objemová hmotnost 500 kg/m3, tloušťka příčky 150 mm</t>
  </si>
  <si>
    <t>-1954688497</t>
  </si>
  <si>
    <t>0,9*2,05+1,0*2,05+2,1*2,9</t>
  </si>
  <si>
    <t>342271322</t>
  </si>
  <si>
    <t>Příčky z přesných vápenopískových tvárnic na tenkovrstvou maltu, tloušťka příčky 100 mm, formát a rozměr tvárnic P10 498x100x248 mm plných, penost tvárnic do P15</t>
  </si>
  <si>
    <t>564758781</t>
  </si>
  <si>
    <t>(0,8+0,8+0,6)*2,9</t>
  </si>
  <si>
    <t>(0,8+3,4+1,1)*2,9</t>
  </si>
  <si>
    <t>342271531</t>
  </si>
  <si>
    <t>Příčky z přesných vápenopískových tvárnic na tenkovrstvou maltu, tloušťka příčky 150 mm, formát a rozměr tvárnic 5DF 248x150x248 mm plných, pevnost tvárnic přes P15 do P25</t>
  </si>
  <si>
    <t>1518341506</t>
  </si>
  <si>
    <t>(6,0+2,25+0,3)*2,9</t>
  </si>
  <si>
    <t>-1,2*2,1</t>
  </si>
  <si>
    <t>"zazdívka otvorů"</t>
  </si>
  <si>
    <t>0,9*2,0*2</t>
  </si>
  <si>
    <t>342272215</t>
  </si>
  <si>
    <t>Příčky z pórobetonových tvárnic hladkých na tenké maltové lože objemová hmotnost do 500 kg/m3, tloušťka příčky 75 mm</t>
  </si>
  <si>
    <t>1708473976</t>
  </si>
  <si>
    <t>"3.05-09"</t>
  </si>
  <si>
    <t>1,5*2,92</t>
  </si>
  <si>
    <t>342272225</t>
  </si>
  <si>
    <t>Příčky z pórobetonových tvárnic hladkých na tenké maltové lože objemová hmotnost do 500 kg/m3, tloušťka příčky 100 mm</t>
  </si>
  <si>
    <t>1968153052</t>
  </si>
  <si>
    <t xml:space="preserve">"3.10a"     (6,7+4,74)*2,9</t>
  </si>
  <si>
    <t xml:space="preserve">"3.13b"     (1,4+2,6)*2,9</t>
  </si>
  <si>
    <t>(1,305+1,2+1,9)*2,92</t>
  </si>
  <si>
    <t>(1,2+1,2)*2,26</t>
  </si>
  <si>
    <t xml:space="preserve">"2.20"     (0,6+0,6+0,6)*2,9</t>
  </si>
  <si>
    <t xml:space="preserve">"3.M.03"     (2,95+1,15+1,05+1,1)*2,9</t>
  </si>
  <si>
    <t xml:space="preserve">"3.M.05"     (1,05+1,05+1,1)*2,9</t>
  </si>
  <si>
    <t xml:space="preserve">"3.M.04"     1,9*2,9</t>
  </si>
  <si>
    <t xml:space="preserve">"odpočet - dveře"      -0,8*2,0*5</t>
  </si>
  <si>
    <t>"3.M.08-09"</t>
  </si>
  <si>
    <t>(0,8+0,6+0,8)*2,92</t>
  </si>
  <si>
    <t>(1,0+0,6+0,6)*2,92</t>
  </si>
  <si>
    <t>(3,0+1,6+1,8+3,4+3,4)*2,92</t>
  </si>
  <si>
    <t>(2,95+2,2+0,5*3)*2,92</t>
  </si>
  <si>
    <t xml:space="preserve">"odpočet - dveře"      -(0,8*2,0*2+0,7*2,0*2+1,0*2,0)</t>
  </si>
  <si>
    <t>342272245</t>
  </si>
  <si>
    <t>Příčky z pórobetonových tvárnic hladkých na tenké maltové lože objemová hmotnost do 500 kg/m3, tloušťka příčky 150 mm</t>
  </si>
  <si>
    <t>142496958</t>
  </si>
  <si>
    <t xml:space="preserve">"2.20 x 3.M.02"     5,0*2,9</t>
  </si>
  <si>
    <t xml:space="preserve">"3.M.04"     (1,6+1,6+1,9)*2,9</t>
  </si>
  <si>
    <t xml:space="preserve">"3.M.01"     (5,8+0,3+0,2)*2,9</t>
  </si>
  <si>
    <t xml:space="preserve">"3.M.10"     (0,2+0,5+1,1)*2,9</t>
  </si>
  <si>
    <t xml:space="preserve">"3.M.08 x 3.M.09"     (3,535+2,535)*2,9</t>
  </si>
  <si>
    <t xml:space="preserve">"odpočet - dveře"     -0,8*2,0*2</t>
  </si>
  <si>
    <t>342291111</t>
  </si>
  <si>
    <t xml:space="preserve">Ukotvení příček  polyuretanovou pěnou, tl. příčky do 100 mm</t>
  </si>
  <si>
    <t>1459086373</t>
  </si>
  <si>
    <t>"pórobeton"</t>
  </si>
  <si>
    <t xml:space="preserve">"3.10a"     (6,7+4,74)</t>
  </si>
  <si>
    <t xml:space="preserve">"3.13b"     (1,4+2,6)</t>
  </si>
  <si>
    <t>(1,305+1,2+1,9)</t>
  </si>
  <si>
    <t>(1,2+1,2)</t>
  </si>
  <si>
    <t xml:space="preserve">"2.20"     (0,6+0,6+0,6)</t>
  </si>
  <si>
    <t xml:space="preserve">"3.M.03"     (2,95+1,15+1,05+1,1)</t>
  </si>
  <si>
    <t xml:space="preserve">"3.M.05"     (1,05+1,05+1,1)</t>
  </si>
  <si>
    <t xml:space="preserve">"3.M.04"     1,9</t>
  </si>
  <si>
    <t>(0,8+0,6+0,8)</t>
  </si>
  <si>
    <t>(1,0+0,6+0,6)</t>
  </si>
  <si>
    <t>(3,0+1,6+1,8+3,4+3,4)</t>
  </si>
  <si>
    <t>(2,95+2,2+0,5*3)</t>
  </si>
  <si>
    <t>"vápenopískové"</t>
  </si>
  <si>
    <t>(0,8+0,8+0,6)</t>
  </si>
  <si>
    <t>(0,8+3,4+1,1)</t>
  </si>
  <si>
    <t>342291112</t>
  </si>
  <si>
    <t xml:space="preserve">Ukotvení příček  polyuretanovou pěnou, tl. příčky přes 100 mm</t>
  </si>
  <si>
    <t>704031754</t>
  </si>
  <si>
    <t xml:space="preserve">"2.20 x 3.M.02"     5,0</t>
  </si>
  <si>
    <t xml:space="preserve">"3.M.04"     (1,6+1,6+1,9)</t>
  </si>
  <si>
    <t xml:space="preserve">"3.M.01"     (5,8+0,3+0,2)</t>
  </si>
  <si>
    <t xml:space="preserve">"3.M.10"     (0,2+0,5+1,1)</t>
  </si>
  <si>
    <t xml:space="preserve">"3.M.08 x 3.M.09"     (3,535+2,535)</t>
  </si>
  <si>
    <t>(6,0+2,25+0,3)</t>
  </si>
  <si>
    <t>0,9*2</t>
  </si>
  <si>
    <t>342291131</t>
  </si>
  <si>
    <t xml:space="preserve">Ukotvení příček  plochými kotvami, do konstrukce betonové</t>
  </si>
  <si>
    <t>-2117042351</t>
  </si>
  <si>
    <t>2,9*4</t>
  </si>
  <si>
    <t>2,9*22</t>
  </si>
  <si>
    <t>2,05*10</t>
  </si>
  <si>
    <t>348101210</t>
  </si>
  <si>
    <t>Osazení vrat a vrátek k oplocení na sloupky ocelové, plochy jednotlivě do 2 m2</t>
  </si>
  <si>
    <t>437323840</t>
  </si>
  <si>
    <t>553R 42321</t>
  </si>
  <si>
    <t>branka vchodová kovová 1000x1700mm</t>
  </si>
  <si>
    <t>-2142958020</t>
  </si>
  <si>
    <t>Poznámka k položce:
vč. kování a zámku</t>
  </si>
  <si>
    <t>348171130</t>
  </si>
  <si>
    <t xml:space="preserve">Osazení oplocení z dílců  kovových rámových, na ocelové sloupky do 15° sklonu svahu, výšky přes 1,5 do 2,0 m</t>
  </si>
  <si>
    <t>-1517394233</t>
  </si>
  <si>
    <t>5,4+6,0+5,4</t>
  </si>
  <si>
    <t>59233120</t>
  </si>
  <si>
    <t>deska plotová betonová 290x5x29 cm</t>
  </si>
  <si>
    <t>1096603260</t>
  </si>
  <si>
    <t>Poznámka k položce:
podhrabová deska vč. úprav rozměrů a úchytek</t>
  </si>
  <si>
    <t>313R 91108</t>
  </si>
  <si>
    <t>Panel plotový drátěný GLX, extra silný drát, pozinkovaný 1730 x 2510mm</t>
  </si>
  <si>
    <t>1514582345</t>
  </si>
  <si>
    <t>348272515</t>
  </si>
  <si>
    <t xml:space="preserve">Ploty z tvárnic betonových  plotová stříška lepená mrazuvzdorným lepidlem z tvarovek hladkých nebo štípaných, sedlového tvaru přírodních, tloušťka zdiva 295 mm</t>
  </si>
  <si>
    <t>-735664841</t>
  </si>
  <si>
    <t xml:space="preserve">"jáma pro helium - opěrná zeď"     (PI*(1,7*1,7))</t>
  </si>
  <si>
    <t>411 R 354317</t>
  </si>
  <si>
    <t>Provizorní podchycení stropů (po dobu transportu zařízení MR, výšky do 4 m včetně demontáže</t>
  </si>
  <si>
    <t>-2048645828</t>
  </si>
  <si>
    <t>35,0</t>
  </si>
  <si>
    <t>Komunikace pozemní</t>
  </si>
  <si>
    <t>564251111</t>
  </si>
  <si>
    <t xml:space="preserve">Podklad nebo podsyp ze štěrkopísku ŠP  s rozprostřením, vlhčením a zhutněním, po zhutnění tl. 150 mm</t>
  </si>
  <si>
    <t>-188576776</t>
  </si>
  <si>
    <t>"VENKOVNÍ ÚPRAVY CHODNÍKU A RAMPY"</t>
  </si>
  <si>
    <t>"Vstup do 1.PP - chodník"</t>
  </si>
  <si>
    <t>38,2</t>
  </si>
  <si>
    <t>564710013</t>
  </si>
  <si>
    <t xml:space="preserve">Podklad nebo kryt z kameniva hrubého drceného  vel. 8-16 mm s rozprostřením a zhutněním, po zhutnění tl. 70 mm</t>
  </si>
  <si>
    <t>-2121777845</t>
  </si>
  <si>
    <t>"Vstup do 1.NP - nad stropem"</t>
  </si>
  <si>
    <t>564730011</t>
  </si>
  <si>
    <t xml:space="preserve">Podklad nebo kryt z kameniva hrubého drceného  vel. 8-16 mm s rozprostřením a zhutněním, po zhutnění tl. 100 mm</t>
  </si>
  <si>
    <t>-1978571555</t>
  </si>
  <si>
    <t>"Vstup do 1.NP - mimo strop"</t>
  </si>
  <si>
    <t>564751111</t>
  </si>
  <si>
    <t xml:space="preserve">Podklad nebo kryt z kameniva hrubého drceného  vel. 32-63 mm s rozprostřením a zhutněním, po zhutnění tl. 150 mm</t>
  </si>
  <si>
    <t>1640510932</t>
  </si>
  <si>
    <t>564761111</t>
  </si>
  <si>
    <t xml:space="preserve">Podklad nebo kryt z kameniva hrubého drceného  vel. 32-63 mm s rozprostřením a zhutněním, po zhutnění tl. 200 mm</t>
  </si>
  <si>
    <t>-220420349</t>
  </si>
  <si>
    <t>572131111</t>
  </si>
  <si>
    <t xml:space="preserve">Vyrovnání povrchu dosavadních krytů  s rozprostřením hmot a zhutněním živičnou směsí pro asfaltový koberec otevřený AKO tl. od 20 do 40 mm</t>
  </si>
  <si>
    <t>1078803785</t>
  </si>
  <si>
    <t xml:space="preserve">"Vstup do 1.PP - vyrovná napojení chodníku"  2</t>
  </si>
  <si>
    <t>573211107</t>
  </si>
  <si>
    <t>Postřik spojovací PS bez posypu kamenivem z asfaltu silničního, v množství 0,30 kg/m2</t>
  </si>
  <si>
    <t>-785966956</t>
  </si>
  <si>
    <t>577143111</t>
  </si>
  <si>
    <t xml:space="preserve">Asfaltový beton vrstva obrusná ACO 8 (ABJ)  s rozprostřením a se zhutněním z nemodifikovaného asfaltu v pruhu šířky do 3 m, po zhutnění tl. 50 mm</t>
  </si>
  <si>
    <t>-1136961603</t>
  </si>
  <si>
    <t>581114113</t>
  </si>
  <si>
    <t xml:space="preserve">Kryt z prostého betonu komunikací pro pěší  tl. 100 mm</t>
  </si>
  <si>
    <t>-873916056</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</si>
  <si>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</si>
  <si>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</si>
  <si>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785605131</t>
  </si>
  <si>
    <t xml:space="preserve">"Vstup do 1.NP - nad stropem"     41</t>
  </si>
  <si>
    <t xml:space="preserve">"Vstup do 1.NP - mimo strop"     51</t>
  </si>
  <si>
    <t xml:space="preserve">"Vstup do 1.NP - parapetní zídka"     20,5*0,4</t>
  </si>
  <si>
    <t>59245320</t>
  </si>
  <si>
    <t>dlažba skladebná betonová 40x40x4,5 cm přírodní</t>
  </si>
  <si>
    <t>-1189740397</t>
  </si>
  <si>
    <t>100,2*1,1 'Přepočtené koeficientem množství</t>
  </si>
  <si>
    <t>Úpravy povrchů, podlahy a osazování výplní</t>
  </si>
  <si>
    <t>611142001</t>
  </si>
  <si>
    <t xml:space="preserve">Potažení vnitřních ploch pletivem  v ploše nebo pruzích, na plném podkladu sklovláknitým vtlačením do tmelu stropů</t>
  </si>
  <si>
    <t>1712787037</t>
  </si>
  <si>
    <t>611321111</t>
  </si>
  <si>
    <t xml:space="preserve">Omítka vápenocementová vnitřních ploch  nanášená ručně jednovrstvá, tloušťky do 10 mm hrubá zatřená vodorovných konstrukcí stropů rovných</t>
  </si>
  <si>
    <t>412242241</t>
  </si>
  <si>
    <t>611325421</t>
  </si>
  <si>
    <t>Oprava vápenocementové omítky vnitřních ploch štukové dvouvrstvé, tloušťky do 20 mm a tloušťky štuku do 3 mm stropů, v rozsahu opravované plochy do 10%</t>
  </si>
  <si>
    <t>1560698619</t>
  </si>
  <si>
    <t>612135001</t>
  </si>
  <si>
    <t xml:space="preserve">Vyrovnání nerovností podkladu vnitřních omítaných ploch  maltou, tloušťky do 10 mm vápenocementovou stěn</t>
  </si>
  <si>
    <t>-138109162</t>
  </si>
  <si>
    <t>"po osekaných obkladech"</t>
  </si>
  <si>
    <t>612142001</t>
  </si>
  <si>
    <t xml:space="preserve">Potažení vnitřních ploch pletivem  v ploše nebo pruzích, na plném podkladu sklovláknitým vtlačením do tmelu stěn</t>
  </si>
  <si>
    <t>1741590872</t>
  </si>
  <si>
    <t xml:space="preserve">"3.10"     11,4*2,9</t>
  </si>
  <si>
    <t xml:space="preserve">"3.10a"     11,205*2,9</t>
  </si>
  <si>
    <t xml:space="preserve">"3.13a"     4,0*2,9</t>
  </si>
  <si>
    <t xml:space="preserve">"3.13b"     3,8*2,14</t>
  </si>
  <si>
    <t xml:space="preserve">"3.04"     3,0*2,9</t>
  </si>
  <si>
    <t xml:space="preserve">"3.05"     3,2*2,9</t>
  </si>
  <si>
    <t xml:space="preserve">"3.06"     0</t>
  </si>
  <si>
    <t xml:space="preserve">"3.07"     1,6*2,9</t>
  </si>
  <si>
    <t xml:space="preserve">"3.08"     3,3*2,9</t>
  </si>
  <si>
    <t xml:space="preserve">"3.09"     3,7*2,9</t>
  </si>
  <si>
    <t xml:space="preserve">"3.20"     0,9*2,05*3+1,0*2,05*1</t>
  </si>
  <si>
    <t xml:space="preserve">"3.M.01"     (2,9+0,275)*2,9</t>
  </si>
  <si>
    <t xml:space="preserve">"3.M.02"     (8,6+8,9)*2,9</t>
  </si>
  <si>
    <t xml:space="preserve">"3.M.03"     (5,8+5,4)*2,9</t>
  </si>
  <si>
    <t xml:space="preserve">"3.M.04"     6,4*2,9</t>
  </si>
  <si>
    <t xml:space="preserve">"3.M.05"     (4,5+3,8)*2,9</t>
  </si>
  <si>
    <t xml:space="preserve">"3.M.06"     5,8*2,9</t>
  </si>
  <si>
    <t xml:space="preserve">"3.M.07"     6,8*2,9</t>
  </si>
  <si>
    <t xml:space="preserve">"3.M.08"     20,4*2,9+0,9*2,05+1,0*2,05+2,2*2,9</t>
  </si>
  <si>
    <t xml:space="preserve">"3.M.09"     (12,7+1,0)*2,9</t>
  </si>
  <si>
    <t xml:space="preserve">"3.M.10"     (3,2+1,6+0,3)*2,9</t>
  </si>
  <si>
    <t xml:space="preserve">"3.M.11"     (3,0+9,0)*2,9</t>
  </si>
  <si>
    <t xml:space="preserve">"3.M.12"     6,2*2,9</t>
  </si>
  <si>
    <t xml:space="preserve">"3.M.13"     5,5*2,9</t>
  </si>
  <si>
    <t>612311131</t>
  </si>
  <si>
    <t>Potažení vnitřních ploch štukem tloušťky do 3 mm svislých konstrukcí stěn</t>
  </si>
  <si>
    <t>-840258990</t>
  </si>
  <si>
    <t xml:space="preserve">"3.10"     11,5*2,9</t>
  </si>
  <si>
    <t xml:space="preserve">"3.10a"     (11,4+11,2)*2,9</t>
  </si>
  <si>
    <t xml:space="preserve">"3.13a"     (20,9+4,0)*2,9</t>
  </si>
  <si>
    <t xml:space="preserve">"3.13b"     3,8*2*2,14</t>
  </si>
  <si>
    <t xml:space="preserve">"3.04"     (3,0+1,2)*(2,9-2,02)</t>
  </si>
  <si>
    <t xml:space="preserve">"3.05"     (7,7+3,2+2,8+1,05)*(2,9-2,02)</t>
  </si>
  <si>
    <t xml:space="preserve">"3.06"     5,5*(2,6-2,02)</t>
  </si>
  <si>
    <t xml:space="preserve">"3.07"     4,5*(2,6-2,02)</t>
  </si>
  <si>
    <t xml:space="preserve">"3.08"     4,2*(2,6-2,02)</t>
  </si>
  <si>
    <t xml:space="preserve">"3.09"     4,2*(2,6-2,02)</t>
  </si>
  <si>
    <t xml:space="preserve">"3.M.01"     (2,9+3,3)*2,8</t>
  </si>
  <si>
    <t xml:space="preserve">"3.M.02"     (8,6+8,9+3,1+0,6+1,5)*2,7</t>
  </si>
  <si>
    <t xml:space="preserve">"3.M.03"     (5,8+5,4)*(2,6-2,02)</t>
  </si>
  <si>
    <t xml:space="preserve">"3.M.04"     6,4*(2,6-2,02)</t>
  </si>
  <si>
    <t xml:space="preserve">"3.M.05"     (5,9+5,4)*(2,6-2,02)</t>
  </si>
  <si>
    <t xml:space="preserve">"3.M.06"     5,8*2,6</t>
  </si>
  <si>
    <t xml:space="preserve">"3.M.07"     6,8*2,6</t>
  </si>
  <si>
    <t xml:space="preserve">"3.M.08"     (6,3+2,2+4,2+1,0+0,6+20,4)*2,7</t>
  </si>
  <si>
    <t xml:space="preserve">"3.M.09"     (12,7+1,0+6,7)*2,85</t>
  </si>
  <si>
    <t xml:space="preserve">"3.M.10"     (3,2+1,6+0,3+4,4)*2,8</t>
  </si>
  <si>
    <t xml:space="preserve">"3.M.11"     29,7*2,9</t>
  </si>
  <si>
    <t xml:space="preserve">"3.M.12"     (11,2+6,2)*2,9</t>
  </si>
  <si>
    <t xml:space="preserve">"3.M.13"     7,7*(2,9-2,02)</t>
  </si>
  <si>
    <t>612325412</t>
  </si>
  <si>
    <t>Oprava vápenocementové omítky vnitřních ploch hladké, tloušťky do 20 mm stěn, v rozsahu opravované plochy přes 10 do 30%</t>
  </si>
  <si>
    <t>-2018597940</t>
  </si>
  <si>
    <t>621511011</t>
  </si>
  <si>
    <t xml:space="preserve">Omítka tenkovrstvá akrylátová vnějších ploch  probarvená, včetně penetrace podkladu zrnitá, tloušťky 1,5 mm podhledů</t>
  </si>
  <si>
    <t>-81014246</t>
  </si>
  <si>
    <t>"venkovní podhled u vstupu do 1.PP"</t>
  </si>
  <si>
    <t>8,2</t>
  </si>
  <si>
    <t>622142001</t>
  </si>
  <si>
    <t xml:space="preserve">Potažení vnějších ploch pletivem  v ploše nebo pruzích, na plném podkladu sklovláknitým vtlačením do tmelu stěn</t>
  </si>
  <si>
    <t>-1136642195</t>
  </si>
  <si>
    <t>(10,7+4,2+3,6)*4,1</t>
  </si>
  <si>
    <t>"1.PP - zazdívka oken"</t>
  </si>
  <si>
    <t>2,355*0,7*4</t>
  </si>
  <si>
    <t>"1.PP - zapravení prostupu pro trasu chladiva - zadní fasáda"</t>
  </si>
  <si>
    <t>0,4*0,4</t>
  </si>
  <si>
    <t>622511011</t>
  </si>
  <si>
    <t xml:space="preserve">Omítka tenkovrstvá akrylátová vnějších ploch  probarvená, včetně penetrace podkladu zrnitá, tloušťky 1,5 mm stěn</t>
  </si>
  <si>
    <t>1378079929</t>
  </si>
  <si>
    <t>11,0</t>
  </si>
  <si>
    <t>622511101</t>
  </si>
  <si>
    <t xml:space="preserve">Omítka tenkovrstvá akrylátová vnějších ploch  probarvená, včetně penetrace podkladu mozaiková jemnozrnná stěn</t>
  </si>
  <si>
    <t>701625973</t>
  </si>
  <si>
    <t>-(11,0+8,2)</t>
  </si>
  <si>
    <t>2,355*0,7*4*2</t>
  </si>
  <si>
    <t>629 R 992112</t>
  </si>
  <si>
    <t xml:space="preserve">Zatmelení spar stěnové dilatace š do 20 mm  PUR tmelem včetně výplně PUR pěnou včetně zaříznutí hrany dilatační spáry</t>
  </si>
  <si>
    <t>2139674189</t>
  </si>
  <si>
    <t>"Vstup do 1.PP - stěna u chodníku"</t>
  </si>
  <si>
    <t>3,5</t>
  </si>
  <si>
    <t>631311126</t>
  </si>
  <si>
    <t xml:space="preserve">Mazanina z betonu  prostého bez zvýšených nároků na prostředí tl. přes 80 do 120 mm tř. C 25/30</t>
  </si>
  <si>
    <t>363290769</t>
  </si>
  <si>
    <t xml:space="preserve">"3.13a"     37,75*(0,14+0,09)/2</t>
  </si>
  <si>
    <t xml:space="preserve">"3.M.11"     49,15*0,09</t>
  </si>
  <si>
    <t xml:space="preserve">"3.M.08"     4,3*3,25*0,09</t>
  </si>
  <si>
    <t>631319181</t>
  </si>
  <si>
    <t xml:space="preserve">Příplatek k cenám mazanin  za sklon přes 15° do 35° od vodorovné roviny mazanina tl. přes 50 do 80 mm</t>
  </si>
  <si>
    <t>372124132</t>
  </si>
  <si>
    <t>632451105</t>
  </si>
  <si>
    <t>Potěr cementový samonivelační ze suchých směsí tloušťky přes 10 do 15 mm</t>
  </si>
  <si>
    <t>-1795194947</t>
  </si>
  <si>
    <t>"PVC"</t>
  </si>
  <si>
    <t xml:space="preserve">"3.M.02"     28,15</t>
  </si>
  <si>
    <t xml:space="preserve">"3.M.06"     2,14</t>
  </si>
  <si>
    <t xml:space="preserve">"3.M.07"     3,04</t>
  </si>
  <si>
    <t xml:space="preserve">"3.M.11"     49,15</t>
  </si>
  <si>
    <t>"Antistatik"</t>
  </si>
  <si>
    <t xml:space="preserve">"3.M.08"     35,95</t>
  </si>
  <si>
    <t xml:space="preserve">"3.M.09"     24,28</t>
  </si>
  <si>
    <t>637121112</t>
  </si>
  <si>
    <t xml:space="preserve">Okapový chodník z kameniva  s udusáním a urovnáním povrchu z kačírku tl. 150 mm</t>
  </si>
  <si>
    <t>2010357613</t>
  </si>
  <si>
    <t>"okapový chodník"</t>
  </si>
  <si>
    <t>5,0*0,5</t>
  </si>
  <si>
    <t>642942611</t>
  </si>
  <si>
    <t xml:space="preserve">Osazování zárubní nebo rámů kovových dveřních  lisovaných nebo z úhelníků bez dveřních křídel na montážní pěnu, plochy otvoru do 2,5 m2</t>
  </si>
  <si>
    <t>-273396386</t>
  </si>
  <si>
    <t>55331348</t>
  </si>
  <si>
    <t>zárubeň ocelová pro porobeton 100 700 L/P</t>
  </si>
  <si>
    <t>1418184640</t>
  </si>
  <si>
    <t>"viz tabulka výplní otvorů"</t>
  </si>
  <si>
    <t>"11/O"</t>
  </si>
  <si>
    <t xml:space="preserve">"L"     5</t>
  </si>
  <si>
    <t xml:space="preserve">"P"     0</t>
  </si>
  <si>
    <t>55331350</t>
  </si>
  <si>
    <t>zárubeň ocelová pro porobeton 100 800 L/P</t>
  </si>
  <si>
    <t>-1662100208</t>
  </si>
  <si>
    <t>"8/O"</t>
  </si>
  <si>
    <t xml:space="preserve">"L"     0</t>
  </si>
  <si>
    <t xml:space="preserve">"P"     3</t>
  </si>
  <si>
    <t>"9/O"</t>
  </si>
  <si>
    <t xml:space="preserve">"L"     1</t>
  </si>
  <si>
    <t>"10/O"</t>
  </si>
  <si>
    <t xml:space="preserve">"P"     1</t>
  </si>
  <si>
    <t>55331384</t>
  </si>
  <si>
    <t>zárubeň ocelová pro porobeton 150 800 L/P</t>
  </si>
  <si>
    <t>1978063910</t>
  </si>
  <si>
    <t>"12/O"</t>
  </si>
  <si>
    <t>Trubní vedení</t>
  </si>
  <si>
    <t>894 R 215111</t>
  </si>
  <si>
    <t>Čerpací jímka v podlaze, obestavěný prostor do 1,3 m3 se stěnami z betonu</t>
  </si>
  <si>
    <t>1876578392</t>
  </si>
  <si>
    <t>Poznámka k položce:
vč. zakrytí pororoštem Pz 700x700x40mm s rámem Pz z L50x50x5mm</t>
  </si>
  <si>
    <t>"čerpací jímka v podlaze"</t>
  </si>
  <si>
    <t>0,9*0,9*0,9</t>
  </si>
  <si>
    <t>916231213</t>
  </si>
  <si>
    <t>Osazení chodníkového obrubníku betonového se zřízením lože, s vyplněním a zatřením spár cementovou maltou stojatého s boční opěrou z betonu prostého, do lože z betonu prostého</t>
  </si>
  <si>
    <t>-245578100</t>
  </si>
  <si>
    <t>5,0</t>
  </si>
  <si>
    <t>6,0+20,0</t>
  </si>
  <si>
    <t>59217042</t>
  </si>
  <si>
    <t>obrubník tryskaný betonový 100x5x20 cm</t>
  </si>
  <si>
    <t>1392035976</t>
  </si>
  <si>
    <t>31*1,03 'Přepočtené koeficientem množství</t>
  </si>
  <si>
    <t>931627111</t>
  </si>
  <si>
    <t>Úprava dilatační spáry konstrukcí z prostého nebo železového betonu asfaltová úprava izolační zálivkou asfaltem za horka nebo studena včetně tvarování, osazení a svařování plechu</t>
  </si>
  <si>
    <t>959453952</t>
  </si>
  <si>
    <t>"Vstup do 1.PP - chodník napojení na stávající"</t>
  </si>
  <si>
    <t>3,0+3,5</t>
  </si>
  <si>
    <t>"Vstup do 1.NP - napojení dl. plochy na objekt"</t>
  </si>
  <si>
    <t>6,5</t>
  </si>
  <si>
    <t>935 R 113111</t>
  </si>
  <si>
    <t>Dodávka a montáž - odvodňovacího polymerbetonového žlabu s krycím roštem šířky do 200 mm vč. příslušenství</t>
  </si>
  <si>
    <t>922780378</t>
  </si>
  <si>
    <t>949101111</t>
  </si>
  <si>
    <t xml:space="preserve">Lešení pomocné pracovní pro objekty pozemních staveb  pro zatížení do 150 kg/m2, o výšce lešeňové podlahy do 1,9 m</t>
  </si>
  <si>
    <t>1947797753</t>
  </si>
  <si>
    <t xml:space="preserve">"3.09"     40,57</t>
  </si>
  <si>
    <t xml:space="preserve">"3.10"     12,0*3,0+5,0*8,0</t>
  </si>
  <si>
    <t xml:space="preserve">"3.10a"     29,33</t>
  </si>
  <si>
    <t xml:space="preserve">"3.12"     68,72</t>
  </si>
  <si>
    <t xml:space="preserve">"3.13b"     2,88</t>
  </si>
  <si>
    <t xml:space="preserve">"3.07"     1,57</t>
  </si>
  <si>
    <t xml:space="preserve">"3.08"     1,15</t>
  </si>
  <si>
    <t xml:space="preserve">"3.M.03"     3,88</t>
  </si>
  <si>
    <t xml:space="preserve">"3.M.04"     2,64</t>
  </si>
  <si>
    <t xml:space="preserve">"3.M.05"     3,78</t>
  </si>
  <si>
    <t>952901111</t>
  </si>
  <si>
    <t xml:space="preserve">Vyčištění budov nebo objektů před předáním do užívání  budov bytové nebo občanské výstavby, světlé výšky podlaží do 4 m</t>
  </si>
  <si>
    <t>305560443</t>
  </si>
  <si>
    <t xml:space="preserve">"3.03"     12,0*1,5+11,0*4,0</t>
  </si>
  <si>
    <t xml:space="preserve">"3.20"     30,0*2,1</t>
  </si>
  <si>
    <t>1283499453</t>
  </si>
  <si>
    <t>"řezání betonové dlažby"</t>
  </si>
  <si>
    <t>20,5</t>
  </si>
  <si>
    <t>-1470195770</t>
  </si>
  <si>
    <t>1079065173</t>
  </si>
  <si>
    <t>711111001</t>
  </si>
  <si>
    <t xml:space="preserve">Provedení izolace proti zemní vlhkosti natěradly a tmely za studena  na ploše vodorovné V nátěrem penetračním</t>
  </si>
  <si>
    <t>400535927</t>
  </si>
  <si>
    <t>"Vstup do 1.NP"</t>
  </si>
  <si>
    <t>41,0+20,0*0,6</t>
  </si>
  <si>
    <t>711112001</t>
  </si>
  <si>
    <t xml:space="preserve">Provedení izolace proti zemní vlhkosti natěradly a tmely za studena  na ploše svislé S nátěrem penetračním</t>
  </si>
  <si>
    <t>-1865473832</t>
  </si>
  <si>
    <t>9,5*0,5</t>
  </si>
  <si>
    <t>90</t>
  </si>
  <si>
    <t>11163150</t>
  </si>
  <si>
    <t>lak asfaltový penetrační</t>
  </si>
  <si>
    <t>-411615923</t>
  </si>
  <si>
    <t>Poznámka k položce:
Spotřeba 0,3-0,4kg/m2</t>
  </si>
  <si>
    <t>57,75*0,0003 'Přepočtené koeficientem množství</t>
  </si>
  <si>
    <t>91</t>
  </si>
  <si>
    <t>711141559</t>
  </si>
  <si>
    <t xml:space="preserve">Provedení izolace proti zemní vlhkosti pásy přitavením  NAIP na ploše vodorovné V</t>
  </si>
  <si>
    <t>276621340</t>
  </si>
  <si>
    <t>"3.13a"</t>
  </si>
  <si>
    <t>37,75*(0,14+0,09)/2</t>
  </si>
  <si>
    <t>0,9*0,9*4</t>
  </si>
  <si>
    <t>"3.13b"</t>
  </si>
  <si>
    <t>2,88</t>
  </si>
  <si>
    <t>"Vstup do 1.NP - 2x"</t>
  </si>
  <si>
    <t>41,0*2</t>
  </si>
  <si>
    <t>20,0*0,6*2</t>
  </si>
  <si>
    <t>92</t>
  </si>
  <si>
    <t>711142559</t>
  </si>
  <si>
    <t xml:space="preserve">Provedení izolace proti zemní vlhkosti pásy přitavením  NAIP na ploše svislé S</t>
  </si>
  <si>
    <t>-1724771315</t>
  </si>
  <si>
    <t>9,5*0,5*2</t>
  </si>
  <si>
    <t>93</t>
  </si>
  <si>
    <t>62852256</t>
  </si>
  <si>
    <t>pásy s modifikovaným asfaltem tl. 4,2 mm vložka polyesterové rouno barevný minerální hrubozrnný posyp</t>
  </si>
  <si>
    <t>-1850761744</t>
  </si>
  <si>
    <t>116,461+9,5</t>
  </si>
  <si>
    <t>125,961*1,15 'Přepočtené koeficientem množství</t>
  </si>
  <si>
    <t>94</t>
  </si>
  <si>
    <t>711161112</t>
  </si>
  <si>
    <t>Izolace proti zemní vlhkosti a beztlakové vodě nopovými fóliemi na ploše vodorovné V vrstva ochranná, odvětrávací a drenážní výška nopku 8,0 mm, tl. fólie do 0,6 mm</t>
  </si>
  <si>
    <t>-717710540</t>
  </si>
  <si>
    <t>41,0</t>
  </si>
  <si>
    <t>95</t>
  </si>
  <si>
    <t>711161212</t>
  </si>
  <si>
    <t>Izolace proti zemní vlhkosti a beztlakové vodě nopovými fóliemi na ploše svislé S vrstva ochranná, odvětrávací a drenážní výška nopku 8,0 mm, tl. fólie do 0,6 mm</t>
  </si>
  <si>
    <t>-615501882</t>
  </si>
  <si>
    <t>96</t>
  </si>
  <si>
    <t>283R 23005</t>
  </si>
  <si>
    <t>fólie drenážní nopová v 8mm s nakašírovanou textilií</t>
  </si>
  <si>
    <t>923536875</t>
  </si>
  <si>
    <t>Poznámka k položce:
Účinná plošná drenáž, která přerušuje vzlínání a spolehlivě odvádí případnou vodu. Hustě rozmístěné výlisky ve tvaru komolého kužele odolávají vysoké zátěži a jsou překryty nakašírovanou textilií, propouštěcí vodu. Ty podepírají krytinu v celé její ploše a tvoří tak průběžný drenážní prostor.</t>
  </si>
  <si>
    <t>41,0+4,75</t>
  </si>
  <si>
    <t>45,75*1,1 'Přepočtené koeficientem množství</t>
  </si>
  <si>
    <t>97</t>
  </si>
  <si>
    <t>711191101</t>
  </si>
  <si>
    <t>Provedení izolace proti zemní vlhkosti hydroizolační stěrkou na ploše vodorovné V jednovrstvá na betonu</t>
  </si>
  <si>
    <t>-1674364650</t>
  </si>
  <si>
    <t xml:space="preserve">"3.M.01"     2,0*2,7</t>
  </si>
  <si>
    <t>"Vstup do 1.PP"</t>
  </si>
  <si>
    <t>98</t>
  </si>
  <si>
    <t>711192102</t>
  </si>
  <si>
    <t>Provedení izolace proti zemní vlhkosti hydroizolační stěrkou na ploše svislé S jednovrstvá na zdivu</t>
  </si>
  <si>
    <t>1508299948</t>
  </si>
  <si>
    <t xml:space="preserve">"3.13a"     25,0*0,15</t>
  </si>
  <si>
    <t xml:space="preserve">"3.13b"     7,6*0,15</t>
  </si>
  <si>
    <t>245R 51274</t>
  </si>
  <si>
    <t>stěrka hydroizolační cementová</t>
  </si>
  <si>
    <t>-636173753</t>
  </si>
  <si>
    <t>Poznámka k položce:
Spotřeba: 4,5 kg/m2/2,5 mm</t>
  </si>
  <si>
    <t>54,13+4,89</t>
  </si>
  <si>
    <t>59,02*4,5 'Přepočtené koeficientem množství</t>
  </si>
  <si>
    <t>100</t>
  </si>
  <si>
    <t>711199102</t>
  </si>
  <si>
    <t>Provedení izolace proti zemní vlhkosti hydroizolační stěrkou doplňků vodotěsné těsnící pásky pro vnější a vnitřní roh</t>
  </si>
  <si>
    <t>-2067324565</t>
  </si>
  <si>
    <t xml:space="preserve">"3.13a"     25,0+0,15*12</t>
  </si>
  <si>
    <t xml:space="preserve">"3.13b"     7,6+0,15*8</t>
  </si>
  <si>
    <t xml:space="preserve">"3.M.01"     (2,0+2,7)*2</t>
  </si>
  <si>
    <t>101</t>
  </si>
  <si>
    <t>28355020</t>
  </si>
  <si>
    <t>páska pružná těsnící š 80mm</t>
  </si>
  <si>
    <t>-1119789470</t>
  </si>
  <si>
    <t>45*1,1 'Přepočtené koeficientem množství</t>
  </si>
  <si>
    <t>102</t>
  </si>
  <si>
    <t>998711202</t>
  </si>
  <si>
    <t xml:space="preserve">Přesun hmot pro izolace proti vodě, vlhkosti a plynům  stanovený procentní sazbou (%) z ceny vodorovná dopravní vzdálenost do 50 m v objektech výšky přes 6 do 12 m</t>
  </si>
  <si>
    <t>%</t>
  </si>
  <si>
    <t>1097441049</t>
  </si>
  <si>
    <t>103</t>
  </si>
  <si>
    <t>998711293</t>
  </si>
  <si>
    <t xml:space="preserve">Přesun hmot pro izolace proti vodě, vlhkosti a plynům  stanovený procentní sazbou (%) z ceny Příplatek k cenám za zvětšený přesun přes vymezenou největší dopravní vzdálenost do 500 m</t>
  </si>
  <si>
    <t>346153369</t>
  </si>
  <si>
    <t>104</t>
  </si>
  <si>
    <t>763 R 172315</t>
  </si>
  <si>
    <t xml:space="preserve">Instalační technika pro konstrukce ze sádrokartonových desek  montáž revizních dvířek velikost 600 x 800 mm</t>
  </si>
  <si>
    <t>-1989178657</t>
  </si>
  <si>
    <t>"viz tabulka výplní zámečnických výrobků"</t>
  </si>
  <si>
    <t xml:space="preserve">"2/Z"     10</t>
  </si>
  <si>
    <t xml:space="preserve">"3/Z"       1</t>
  </si>
  <si>
    <t>105</t>
  </si>
  <si>
    <t>590R 2/Z</t>
  </si>
  <si>
    <t>2/Z - protipožární revizní dvířka 600 x 800 mm s požární odolností EW15 DP2</t>
  </si>
  <si>
    <t>-1663543012</t>
  </si>
  <si>
    <t xml:space="preserve">Poznámka k položce:
SDK, opatřit výmalbou dle okolní
</t>
  </si>
  <si>
    <t>106</t>
  </si>
  <si>
    <t>590R 3/Z</t>
  </si>
  <si>
    <t>3/Z - protipožární revizní dvířka 600 x 800 mm s požární odolností EW30 DP2</t>
  </si>
  <si>
    <t>570359922</t>
  </si>
  <si>
    <t xml:space="preserve">"3/Z"     1</t>
  </si>
  <si>
    <t>107</t>
  </si>
  <si>
    <t>763111417</t>
  </si>
  <si>
    <t xml:space="preserve">Příčka ze sádrokartonových desek  s nosnou konstrukcí z jednoduchých ocelových profilů UW, CW dvojitě opláštěná deskami standardními A tl. 2 x 12,5 mm, EI 60, příčka tl. 150 mm, profil 100 TI tl. 100 mm, Rw 55 dB</t>
  </si>
  <si>
    <t>-2015617668</t>
  </si>
  <si>
    <t>2,3*2,9</t>
  </si>
  <si>
    <t>2,55*2,9</t>
  </si>
  <si>
    <t>108</t>
  </si>
  <si>
    <t>763111717</t>
  </si>
  <si>
    <t xml:space="preserve">Příčka ze sádrokartonových desek  ostatní konstrukce a práce na příčkách ze sádrokartonových desek základní penetrační nátěr</t>
  </si>
  <si>
    <t>506927610</t>
  </si>
  <si>
    <t>2,3*2,9*2</t>
  </si>
  <si>
    <t>2,55*2,9*2</t>
  </si>
  <si>
    <t>(0,5*2+0,6)*(6,5+2,9)</t>
  </si>
  <si>
    <t>109</t>
  </si>
  <si>
    <t>763111718</t>
  </si>
  <si>
    <t xml:space="preserve">Příčka ze sádrokartonových desek  ostatní konstrukce a práce na příčkách ze sádrokartonových desek úprava styku příčky a podhledu separační páskou se silikonem</t>
  </si>
  <si>
    <t>987540291</t>
  </si>
  <si>
    <t>2,3*2</t>
  </si>
  <si>
    <t>2,55*2</t>
  </si>
  <si>
    <t>110</t>
  </si>
  <si>
    <t>763111751</t>
  </si>
  <si>
    <t xml:space="preserve">Příčka ze sádrokartonových desek  Příplatek k cenám za plochu do 6 m2 jednotlivě</t>
  </si>
  <si>
    <t>335191513</t>
  </si>
  <si>
    <t>111</t>
  </si>
  <si>
    <t>763164651</t>
  </si>
  <si>
    <t>Obklad ze sádrokartonových desek konstrukcí kovových včetně ochranných úhelníků ve tvaru U rozvinuté šíře přes 1,2 m, opláštěný deskou standardní A, tl. 12,5 mm</t>
  </si>
  <si>
    <t>-2104652742</t>
  </si>
  <si>
    <t>"opláštění rozvodů chlazení - trasa k jednotkám na zadní fasádu"</t>
  </si>
  <si>
    <t>112</t>
  </si>
  <si>
    <t>763164666</t>
  </si>
  <si>
    <t>Obklad ze sádrokartonových desek konstrukcí kovových včetně ochranných úhelníků ve tvaru U rozvinuté šíře přes 1,2 m, opláštěný deskou protipožární impregnovanou H2DF, tl. 15 mm</t>
  </si>
  <si>
    <t>-1304949910</t>
  </si>
  <si>
    <t>"zakrytí uhlíkových lamel"</t>
  </si>
  <si>
    <t>3,5*2,0</t>
  </si>
  <si>
    <t>(3,5+2,0)*2*0,06</t>
  </si>
  <si>
    <t>113</t>
  </si>
  <si>
    <t>763181311</t>
  </si>
  <si>
    <t xml:space="preserve">Výplně otvorů konstrukcí ze sádrokartonových desek  montáž zárubně kovové s příslušenstvím pro příčky výšky do 2,75 m nebo zátěže dveřního křídla do 25 kg, s profily CW a UW jednokřídlové</t>
  </si>
  <si>
    <t>-1108998203</t>
  </si>
  <si>
    <t xml:space="preserve">"800 x 1970"     1</t>
  </si>
  <si>
    <t>114</t>
  </si>
  <si>
    <t>55331542</t>
  </si>
  <si>
    <t>zárubeň ocelová pro sádrokarton 150 800 L/P</t>
  </si>
  <si>
    <t>564805510</t>
  </si>
  <si>
    <t>115</t>
  </si>
  <si>
    <t>59030044</t>
  </si>
  <si>
    <t>profil vodící stěnový UW 100</t>
  </si>
  <si>
    <t>-1940800562</t>
  </si>
  <si>
    <t>1*2*3,0</t>
  </si>
  <si>
    <t>116</t>
  </si>
  <si>
    <t>59030048</t>
  </si>
  <si>
    <t>profil stěnový CW 100</t>
  </si>
  <si>
    <t>-1805370873</t>
  </si>
  <si>
    <t>"zárubně tl. 150mm"</t>
  </si>
  <si>
    <t>1*(2*3,0+0,80+0,30)</t>
  </si>
  <si>
    <t>117</t>
  </si>
  <si>
    <t>763182313</t>
  </si>
  <si>
    <t xml:space="preserve">Výplně otvorů konstrukcí ze sádrokartonových desek  ostění oken z desek hloubky do 0,2 m</t>
  </si>
  <si>
    <t>27627382</t>
  </si>
  <si>
    <t xml:space="preserve">"1350 x 2300"     1,35+2,3*2</t>
  </si>
  <si>
    <t>118</t>
  </si>
  <si>
    <t>763431001</t>
  </si>
  <si>
    <t xml:space="preserve">Montáž podhledu minerálního  včetně zavěšeného roštu viditelného s panely vyjímatelnými, velikosti panelů do 0,36 m2</t>
  </si>
  <si>
    <t>1819936190</t>
  </si>
  <si>
    <t>119</t>
  </si>
  <si>
    <t>59036010</t>
  </si>
  <si>
    <t>panel akustický nebarvená hrana viditelný rošt bílá rastr š.24, tl 20mm</t>
  </si>
  <si>
    <t>-396549185</t>
  </si>
  <si>
    <t>103,86*1,05 'Přepočtené koeficientem množství</t>
  </si>
  <si>
    <t>120</t>
  </si>
  <si>
    <t>763431201</t>
  </si>
  <si>
    <t xml:space="preserve">Montáž podhledu minerálního  napojení na stěnu lištou obvodovou</t>
  </si>
  <si>
    <t>1953250453</t>
  </si>
  <si>
    <t xml:space="preserve">"3.M.02"     29,4</t>
  </si>
  <si>
    <t xml:space="preserve">"3.M.03"     5,4+5,8</t>
  </si>
  <si>
    <t xml:space="preserve">"3.M.04"     6,4</t>
  </si>
  <si>
    <t xml:space="preserve">"3.M.05"     5,9+5,4</t>
  </si>
  <si>
    <t xml:space="preserve">"3.M.06"     5,8</t>
  </si>
  <si>
    <t xml:space="preserve">"3.M.07"     6,8</t>
  </si>
  <si>
    <t xml:space="preserve">"3.M.08"     34,7</t>
  </si>
  <si>
    <t xml:space="preserve">"3.M.09"     25,2</t>
  </si>
  <si>
    <t>121</t>
  </si>
  <si>
    <t>998763402</t>
  </si>
  <si>
    <t xml:space="preserve">Přesun hmot pro konstrukce montované z desek  stanovený procentní sazbou (%) z ceny vodorovná dopravní vzdálenost do 50 m v objektech výšky přes 6 do 12 m</t>
  </si>
  <si>
    <t>1785320900</t>
  </si>
  <si>
    <t>122</t>
  </si>
  <si>
    <t>998763492</t>
  </si>
  <si>
    <t xml:space="preserve">Přesun hmot pro konstrukce montované z desek  stanovený procentní sazbou (%) z ceny Příplatek k cenám za zvětšený přesun přes vymezenou dopravní vzdálenost do 500 m</t>
  </si>
  <si>
    <t>-1980098127</t>
  </si>
  <si>
    <t>764</t>
  </si>
  <si>
    <t>Konstrukce klempířské</t>
  </si>
  <si>
    <t>123</t>
  </si>
  <si>
    <t>764212662</t>
  </si>
  <si>
    <t>Oplechování střešních prvků z pozinkovaného plechu s povrchovou úpravou okapu okapovým plechem střechy rovné rš 200 mm</t>
  </si>
  <si>
    <t>-326638146</t>
  </si>
  <si>
    <t xml:space="preserve">"Vstup do 1.NP - parapetní zídka"     20,5</t>
  </si>
  <si>
    <t>124</t>
  </si>
  <si>
    <t>998764202</t>
  </si>
  <si>
    <t>Přesun hmot pro konstrukce klempířské stanovený procentní sazbou (%) z ceny vodorovná dopravní vzdálenost do 50 m v objektech výšky přes 6 do 12 m</t>
  </si>
  <si>
    <t>1884308927</t>
  </si>
  <si>
    <t>125</t>
  </si>
  <si>
    <t>998764293</t>
  </si>
  <si>
    <t>Přesun hmot pro konstrukce klempířské stanovený procentní sazbou (%) z ceny Příplatek k cenám za zvětšený přesun přes vymezenou největší dopravní vzdálenost do 500 m</t>
  </si>
  <si>
    <t>1519677239</t>
  </si>
  <si>
    <t>126</t>
  </si>
  <si>
    <t>766660001</t>
  </si>
  <si>
    <t xml:space="preserve">Montáž dveřních křídel dřevěných nebo plastových  otevíravých do ocelové zárubně povrchově upravených jednokřídlových, šířky do 800 mm</t>
  </si>
  <si>
    <t>1077891138</t>
  </si>
  <si>
    <t>127</t>
  </si>
  <si>
    <t>767 R 8/O</t>
  </si>
  <si>
    <t xml:space="preserve">8/O - HPL laminátové vnitřní otvíravé dveře jednokřídlé plné 800x1970mm_x000d_
_x000d_
_x000d_
_x000d_
_x000d_
_x000d_
</t>
  </si>
  <si>
    <t>-1620474315</t>
  </si>
  <si>
    <t xml:space="preserve">Poznámka k položce:
- dveřní kování klika-klika + WC sada, vodorovné madlo pro OTP, větrací mřížka 400/100 mm
- odstín - jednobarevné dle výběru investora (např. šedé)
- ocelová zárubeň pro zdivo tl. 100 mm
</t>
  </si>
  <si>
    <t xml:space="preserve">"8/O"     3</t>
  </si>
  <si>
    <t>128</t>
  </si>
  <si>
    <t>767 R 9/O</t>
  </si>
  <si>
    <t xml:space="preserve">9/O - HPL laminátové vnitřní otvíravé dveře jednokřídlé plné 800x1970mm_x000d_
_x000d_
_x000d_
_x000d_
_x000d_
_x000d_
</t>
  </si>
  <si>
    <t>-1596443919</t>
  </si>
  <si>
    <t xml:space="preserve">Poznámka k položce:
- dveřní kování klika-klika + cylindrický zámek, větrací mřížka 400/100 mm
- odstín - jednobarevné dle výběru investora (např. šedé)
- ocelová zárubeň pro zdivo tl. 100 mm
</t>
  </si>
  <si>
    <t xml:space="preserve">"9/O"     2</t>
  </si>
  <si>
    <t>129</t>
  </si>
  <si>
    <t>767 R 10/O</t>
  </si>
  <si>
    <t xml:space="preserve">10/O - HPL laminátové vnitřní otvíravé dveře jednokřídlé plné 800x1970mm_x000d_
_x000d_
_x000d_
_x000d_
_x000d_
_x000d_
</t>
  </si>
  <si>
    <t>-689159003</t>
  </si>
  <si>
    <t xml:space="preserve">Poznámka k položce:
- dveřní kování klika-klika + WC sada, větrací mřížka 400/100 mm
- odstín - jednobarevné dle výběru investora (např. šedé)
- ocelová zárubeň pro zdivo tl. 100 mm
</t>
  </si>
  <si>
    <t xml:space="preserve">"10/O"     2</t>
  </si>
  <si>
    <t>130</t>
  </si>
  <si>
    <t>767 R 11/O</t>
  </si>
  <si>
    <t xml:space="preserve">11/O - HPL laminátové vnitřní otvíravé dveře jednokřídlé plné 700x1970mm_x000d_
_x000d_
_x000d_
_x000d_
_x000d_
_x000d_
</t>
  </si>
  <si>
    <t>-1025014961</t>
  </si>
  <si>
    <t xml:space="preserve">"11/O"     2</t>
  </si>
  <si>
    <t>131</t>
  </si>
  <si>
    <t>767 R 12/O</t>
  </si>
  <si>
    <t xml:space="preserve">12/O - HPL laminátové vnitřní otvíravé dveře jednokřídlé plné 800x1970mm_x000d_
_x000d_
_x000d_
_x000d_
_x000d_
_x000d_
</t>
  </si>
  <si>
    <t>2043731865</t>
  </si>
  <si>
    <t xml:space="preserve">Poznámka k položce:
- dveřní kování klika-klika + obyčejný zámek
- odstín - jednobarevné dle výběru investora (např. šedé)
- 1x ocelová zárubeň pro zdivo tl. 150 mm, 1x ocelová zárubeň pro SDK tl. 150 mm
</t>
  </si>
  <si>
    <t xml:space="preserve">"12/O"     2</t>
  </si>
  <si>
    <t>132</t>
  </si>
  <si>
    <t>767 R 13/O</t>
  </si>
  <si>
    <t xml:space="preserve">13/O - HPL laminátové vnitřní posuvné dveře jednokřídlé plné 800x1970mm_x000d_
_x000d_
_x000d_
_x000d_
_x000d_
_x000d_
</t>
  </si>
  <si>
    <t>-2091726394</t>
  </si>
  <si>
    <t xml:space="preserve">Poznámka k položce:
- kolejnice vč. upevnění, kladky, kartáče a doraz pro posuv „na stěnu“, dveřní kování – zádlab „mušle“
- odstín - jednobarevné dle výběru investora (např. šedé)
- provedení posuvných dveří „na stěnu“, obložková zárubeň pro zdivo tl. 150 mm (odstín dle křídla)
</t>
  </si>
  <si>
    <t xml:space="preserve">"13/O"     1</t>
  </si>
  <si>
    <t>133</t>
  </si>
  <si>
    <t>766660002</t>
  </si>
  <si>
    <t xml:space="preserve">Montáž dveřních křídel dřevěných nebo plastových  otevíravých do ocelové zárubně povrchově upravených jednokřídlových, šířky přes 800 mm</t>
  </si>
  <si>
    <t>-1374295068</t>
  </si>
  <si>
    <t>134</t>
  </si>
  <si>
    <t>767 R 15/O</t>
  </si>
  <si>
    <t xml:space="preserve">15/O - protipož. kovové vnitřní otvíravé dveře jednokřídlé plné 900x1970mm - včetně ocelové zárubně_x000d_
_x000d_
_x000d_
_x000d_
_x000d_
_x000d_
</t>
  </si>
  <si>
    <t>488889842</t>
  </si>
  <si>
    <t xml:space="preserve">Poznámka k položce:
- dveřní kování koule-klika + cylindrický zámek
- odstín - jednobarevné dle výběru investora (např. šedé)
- pož. uzávěr EW30 DP1, 
- včetně ocelové zárubně pro zdivo tl. 180 mm
</t>
  </si>
  <si>
    <t xml:space="preserve">"15/O"     1</t>
  </si>
  <si>
    <t>135</t>
  </si>
  <si>
    <t>766660011</t>
  </si>
  <si>
    <t xml:space="preserve">Montáž dveřních křídel dřevěných nebo plastových  otevíravých do ocelové zárubně povrchově upravených dvoukřídlových, šířky do 1450 mm</t>
  </si>
  <si>
    <t>74531932</t>
  </si>
  <si>
    <t>136</t>
  </si>
  <si>
    <t>767 R 14/O</t>
  </si>
  <si>
    <t xml:space="preserve">14/O - protipož. kovové vnitřní otvíravé dveře dvoukřídlé plné 1450x1970mm - včetně ocelové zárubně_x000d_
_x000d_
_x000d_
_x000d_
_x000d_
_x000d_
</t>
  </si>
  <si>
    <t>-942836626</t>
  </si>
  <si>
    <t xml:space="preserve">"14/O"     1</t>
  </si>
  <si>
    <t>137</t>
  </si>
  <si>
    <t>998766202</t>
  </si>
  <si>
    <t>Přesun hmot pro konstrukce truhlářské stanovený procentní sazbou (%) z ceny vodorovná dopravní vzdálenost do 50 m v objektech výšky přes 6 do 12 m</t>
  </si>
  <si>
    <t>1765542725</t>
  </si>
  <si>
    <t>138</t>
  </si>
  <si>
    <t>998766293</t>
  </si>
  <si>
    <t>Přesun hmot pro konstrukce truhlářské stanovený procentní sazbou (%) z ceny Příplatek k cenám za zvětšený přesun přes vymezenou největší dopravní vzdálenost do 500 m</t>
  </si>
  <si>
    <t>-494763365</t>
  </si>
  <si>
    <t>139</t>
  </si>
  <si>
    <t>767 R 001</t>
  </si>
  <si>
    <t>Informační systém vč. bezpečnostních tabulek - odhad (upřesní investor během výstavby)</t>
  </si>
  <si>
    <t>sada</t>
  </si>
  <si>
    <t>277165815</t>
  </si>
  <si>
    <t>140</t>
  </si>
  <si>
    <t>73534510</t>
  </si>
  <si>
    <t>tabulka bezpečnostní s tiskem 2 barvy A4 210x297mm - odhad (upřesní investor během výstavby)</t>
  </si>
  <si>
    <t>1240704124</t>
  </si>
  <si>
    <t>141</t>
  </si>
  <si>
    <t>56289030</t>
  </si>
  <si>
    <t>tabule orientační z plastu malá - odhad (upřesní investor během výstavby)</t>
  </si>
  <si>
    <t>782776851</t>
  </si>
  <si>
    <t>142</t>
  </si>
  <si>
    <t>56289040</t>
  </si>
  <si>
    <t>tabule orientační z plastu velká - odhad (upřesní investor během výstavby)</t>
  </si>
  <si>
    <t>902489161</t>
  </si>
  <si>
    <t>143</t>
  </si>
  <si>
    <t>767 R 1/O</t>
  </si>
  <si>
    <t xml:space="preserve">1/O - doplnění proskleného obvodového pláště s rámem z plastových profilů se vstupními dveřmi 2990 x cca 2600, dveře 900+700xmin.2100mm_x000d_
</t>
  </si>
  <si>
    <t>2120368451</t>
  </si>
  <si>
    <t xml:space="preserve">Poznámka k položce:
- dveřní kování klika-klika + cylindrický zámek, vodorovné madlo pro OTP, samozavírač na hlavním křídle
- izolační dvojsklo U=max. 1,1 W/m2K, ve dveřích bezpečnostní, vč. bezpečnostního polepu
- rám dle stávajícího – bílá, vzhled kování dle výběru investora (např. nerez)
- pětikomorový plastový rám v provedení dle stávajícího U=max. 1,2 W/m2K+1x dvoukřídlé dveře s průchodem (900+700)/2100 mm napojit na stávající sousední rám prosklené stěny
</t>
  </si>
  <si>
    <t xml:space="preserve">"1/O"     1</t>
  </si>
  <si>
    <t>144</t>
  </si>
  <si>
    <t>767 R 2/O</t>
  </si>
  <si>
    <t xml:space="preserve">2/O - vnitřní prosklená stěna s Al-rámem vč. dveří 2300xcca 2800, dveře 900x2100mm_x000d_
_x000d_
</t>
  </si>
  <si>
    <t>-229368024</t>
  </si>
  <si>
    <t xml:space="preserve">Poznámka k položce:
- dveřní kování klika-klika + cylindrický zámek, vodorovné madlo pro OTP, samozavírač
- standardní zasklení, ve dveřích bezpečnostní
- odstín - prášk. barva a vzhled kování dle výběru investora (např. nerez)
- horní část nadsvětlíku v úrovni nad podhledem plná Al rám v interiérovém provedení
</t>
  </si>
  <si>
    <t xml:space="preserve">"2/O"     1</t>
  </si>
  <si>
    <t>145</t>
  </si>
  <si>
    <t>767 R 3/O</t>
  </si>
  <si>
    <t xml:space="preserve">3/O - protipož. vnitřní automatické posuvné dveře jednokřídlé prosklené s Al rámem 1500xmin.2100mm - včetně systémové plech. zárubně_x000d_
_x000d_
_x000d_
_x000d_
</t>
  </si>
  <si>
    <t>1419404555</t>
  </si>
  <si>
    <t xml:space="preserve">Poznámka k položce:
- rám pro posuvné dveře, servopohon se záložním zdrojem vč. napojení na nouzové tlačítko pro otevření (vč. tlačítka), systémové kování, otevírání pomocí tlačítka, samočinné zavření po prodlevě
- zasklení - protipožární, bezpečnostní, vč. bezpečnostního polepu
- odstín - prášk. barva a vzhled kování dle výběru investora (např. nerez)
- pož. uzávěr EW30 DP1 C, 
- vč. systémové plech. zárubně pro zdivo tl. 150 mm
</t>
  </si>
  <si>
    <t xml:space="preserve">"3/O"     1</t>
  </si>
  <si>
    <t>146</t>
  </si>
  <si>
    <t>767 R 4/O</t>
  </si>
  <si>
    <t xml:space="preserve">4/O - protipož. kovové vnitřní otvíravé dveře jednokřídlé plné 900x2100mm - včetně systémové plech. zárubně_x000d_
_x000d_
_x000d_
_x000d_
</t>
  </si>
  <si>
    <t>-308647219</t>
  </si>
  <si>
    <t xml:space="preserve">Poznámka k položce:
- dveřní kování klika-klika + cylindrický zámek, vodorovné madlo pro OTP, samozavírač
- odstín dle výběru investora (např. šedé)
- pož. uzávěr EW30 DP1 C, 
- včetně ocelové zárubně pro zdivo tl. 100 mm
</t>
  </si>
  <si>
    <t xml:space="preserve">"4/O"     1</t>
  </si>
  <si>
    <t>147</t>
  </si>
  <si>
    <t>767 R 5/O</t>
  </si>
  <si>
    <t xml:space="preserve">5/O - protipož. kovové vnitřní otvíravé dveře jednokřídlé plné 900x2100mm - včetně systémové plech. zárubně_x000d_
_x000d_
_x000d_
_x000d_
</t>
  </si>
  <si>
    <t>-1621764401</t>
  </si>
  <si>
    <t xml:space="preserve">Poznámka k položce:
- dveřní kování koule-klika + cylindrický zámek
- odstín - dle výběru investora (např. šedé)
- pož. uzávěr EW30 DP1, 
- včetně ocelové zárubně pro zdivo tl. 150 mm
</t>
  </si>
  <si>
    <t xml:space="preserve">"5/O"     1</t>
  </si>
  <si>
    <t>148</t>
  </si>
  <si>
    <t>767 R 6/O</t>
  </si>
  <si>
    <t xml:space="preserve">6/O - protipož. kovové vnitřní otvíravé dveře jednokřídlé plné 800x2100mm - včetně systémové plech. zárubně_x000d_
_x000d_
_x000d_
_x000d_
</t>
  </si>
  <si>
    <t>-887633933</t>
  </si>
  <si>
    <t xml:space="preserve">"6/O"     1</t>
  </si>
  <si>
    <t>149</t>
  </si>
  <si>
    <t>767 R 7/O</t>
  </si>
  <si>
    <t xml:space="preserve">7/O - vnitřní automatické posuvné dveře jednokřídlé prosklené s Al rámem 1000x2000mm - včetně systémové plech. zárubně_x000d_
_x000d_
_x000d_
_x000d_
_x000d_
_x000d_
</t>
  </si>
  <si>
    <t>1525746662</t>
  </si>
  <si>
    <t xml:space="preserve">Poznámka k položce:
- rám pro posuvné dveře, servopohon se záložním zdrojem vč. napojení na nouzové tlačítko pro otevření (vč. tlačítka), systémové kování, otevírání pomocí tlačítka, samočinné zavření po prodlevě
- zasklení bezpečnostní, vč. bezpečnostního polepu
- odstín - prášk. barva a vzhled kování dle výběru investora (např. nerez)
- včetně systémové plech. zárubně pro zdivo tl. 100 mm
</t>
  </si>
  <si>
    <t xml:space="preserve">"7/O"     1</t>
  </si>
  <si>
    <t>150</t>
  </si>
  <si>
    <t>767 R 16/O</t>
  </si>
  <si>
    <t xml:space="preserve">16/O - vnitřní prosklená stěna s Al-rámem vč. dveří 2250xcca 2900, dveře 1600x2100mm_x000d_
_x000d_
_x000d_
_x000d_
_x000d_
_x000d_
</t>
  </si>
  <si>
    <t>1931295107</t>
  </si>
  <si>
    <t xml:space="preserve">Poznámka k položce:
- dveřní kování klika-koule + cylindrický zámek, elektromagne-tický zámek vč. napojení, samozavírač
- zasklení - standardní zasklení, ve dveřích bezpečnostní, polep neprůhlednou (průsvitnou)  fólií
- odstín - prášk. barva a vzhled kování dle výběru investora (např. nerez)
- Al rám v interiérovém provedení, dodatečně montovaná schránka a zdířka na recepty v provedení dle stávající el. zámek napojit na stávající slaboproudé rozvody
</t>
  </si>
  <si>
    <t xml:space="preserve">"16/O"     1</t>
  </si>
  <si>
    <t>151</t>
  </si>
  <si>
    <t>767 R 17/O</t>
  </si>
  <si>
    <t xml:space="preserve">17/O - vnitřní prosklená stěna s Al-rámem vč. dveří 2250xcca 2900, dveře 1600x2100mm_x000d_
_x000d_
_x000d_
_x000d_
_x000d_
_x000d_
</t>
  </si>
  <si>
    <t>571902202</t>
  </si>
  <si>
    <t xml:space="preserve">Poznámka k položce:
- dveřní kování klika-klika + cylindrický zámek
- zasklení - standardní zasklení, ve dveřích bezpečnostní, polep neprůhlednou (průsvitnou)  fólií
- odstín - prášk. barva a vzhled kování dle výběru investora (např. nerez)
- Al rám v interiérovém provedení
</t>
  </si>
  <si>
    <t xml:space="preserve">"17/O"     1</t>
  </si>
  <si>
    <t>152</t>
  </si>
  <si>
    <t>767 R 896110</t>
  </si>
  <si>
    <t xml:space="preserve">Montáž lišt a okopových plechů  lišt šroubováním</t>
  </si>
  <si>
    <t>1849684574</t>
  </si>
  <si>
    <t xml:space="preserve">"4/Z"     8*2,0</t>
  </si>
  <si>
    <t xml:space="preserve">"5/Z"     20,0</t>
  </si>
  <si>
    <t>153</t>
  </si>
  <si>
    <t>697R 001</t>
  </si>
  <si>
    <t xml:space="preserve">4/Z - ochranný vinylový rohovník min. 76/76 mm dl. min. 2000 mm vč. kovového kotevního úhelníku_x000d_
</t>
  </si>
  <si>
    <t>-1924552357</t>
  </si>
  <si>
    <t xml:space="preserve">Poznámka k položce:
ochranný vinylový rohovník
min. 76/76 mm
dl. min. 2000 mm
vč. kovového kotevního úhelníku
(bez viditelného kotvení vruty) 
a ukončovacích prvků
umístění dle 14/Z
</t>
  </si>
  <si>
    <t>154</t>
  </si>
  <si>
    <t>697R 002</t>
  </si>
  <si>
    <t xml:space="preserve">5/Z - ochranný vynilový profil na stěny min. 15/100 mm vč. kovového kotevního profilu (bez viditelného kotvení vruty) a ukončovacích prvků_x000d_
_x000d_
</t>
  </si>
  <si>
    <t>1380571217</t>
  </si>
  <si>
    <t>Poznámka k položce:
ochranný vynilový profil na stěny
min. 15/100 mm
vč. kovového kotevního profilu
(bez viditelného kotvení vruty) 
a ukončovacích prvků
umístění upřesní investor, koordinovat s výškou lůžka</t>
  </si>
  <si>
    <t>155</t>
  </si>
  <si>
    <t>767 R 995111</t>
  </si>
  <si>
    <t xml:space="preserve">Montáž ostatních atypických zámečnických konstrukcí  </t>
  </si>
  <si>
    <t>1089388653</t>
  </si>
  <si>
    <t xml:space="preserve">"PHP P6 21A"     3+1</t>
  </si>
  <si>
    <t>156</t>
  </si>
  <si>
    <t>44932112</t>
  </si>
  <si>
    <t>přístroj hasicí ruční práškový P6 21A</t>
  </si>
  <si>
    <t>233750855</t>
  </si>
  <si>
    <t xml:space="preserve">Poznámka k položce:
typ PHP 6P KTk 06.88/EN3
hasivo prášek ABC
hasicí schopnost 21A / 183B / C
doba činnosti 15 sekund / 4m
teplotní rozsah -30°C až + 60°C
celková hmotnost max. 9,8 kg
</t>
  </si>
  <si>
    <t>157</t>
  </si>
  <si>
    <t>767531111</t>
  </si>
  <si>
    <t xml:space="preserve">Montáž vstupních čistících zón z rohoží  kovových nebo plastových</t>
  </si>
  <si>
    <t>952310744</t>
  </si>
  <si>
    <t xml:space="preserve">"8/Z"      1,0*1,5*1</t>
  </si>
  <si>
    <t xml:space="preserve">"9/Z"      2,0*2,7*1</t>
  </si>
  <si>
    <t>158</t>
  </si>
  <si>
    <t>697R 52079</t>
  </si>
  <si>
    <t xml:space="preserve">8/Z - kartáčová čistící zóna do exteriéru cca 1000/1500 mm tl. do 20 mm vč. Al rámečku do dlažby_x000d_
</t>
  </si>
  <si>
    <t>1237643439</t>
  </si>
  <si>
    <t>Poznámka k položce:
prohlubeň vč. hydroizolační stěrky</t>
  </si>
  <si>
    <t>159</t>
  </si>
  <si>
    <t>697R 52070</t>
  </si>
  <si>
    <t xml:space="preserve">9/Z - kobercová čistící zóna do interiéru cca 2000/2700 mm tl. do 20 mm vč. Al rámečku do dlažby_x000d_
</t>
  </si>
  <si>
    <t>-16725602</t>
  </si>
  <si>
    <t>160</t>
  </si>
  <si>
    <t>767583341</t>
  </si>
  <si>
    <t xml:space="preserve">Montáž kovových podhledů  lamelových šířky 150, plochy do 10 m2</t>
  </si>
  <si>
    <t>1355501214</t>
  </si>
  <si>
    <t>Poznámka k položce:
bude použit původní zdemontovaný podhled</t>
  </si>
  <si>
    <t>161</t>
  </si>
  <si>
    <t>767995111</t>
  </si>
  <si>
    <t xml:space="preserve">Montáž ostatních atypických zámečnických konstrukcí  hmotnosti do 5 kg</t>
  </si>
  <si>
    <t>499485298</t>
  </si>
  <si>
    <t>162</t>
  </si>
  <si>
    <t>697R 003</t>
  </si>
  <si>
    <t xml:space="preserve">6/Z - Protihlukový kryt s útlumem 15dB pro kondenzační jednotky poz. 2.1 a 4.1_x000d_
</t>
  </si>
  <si>
    <t>785239559</t>
  </si>
  <si>
    <t xml:space="preserve">Poznámka k položce:
odstín - lakovaný plech – např. šedá - upřesní investor
certifikovaná samonosná rámová konstrukce s výplněmi z pozinkovaného děrovaného i neděrovaného plechu s izolační výplní s útlumem 15 dB
</t>
  </si>
  <si>
    <t>163</t>
  </si>
  <si>
    <t>697R 004</t>
  </si>
  <si>
    <t xml:space="preserve">7/Z - Protihlukový kryt s útlumem 25dB pro kondenzační jednotku poz. 1.3_x000d_
</t>
  </si>
  <si>
    <t>-938222520</t>
  </si>
  <si>
    <t xml:space="preserve">Poznámka k položce:
odstín - lakovaný plech – např. šedá - upřesní investor
certifikovaná samonosná rámová konstrukce s výplněmi z pozinkovaného děrovaného i neděrovaného plechu s izolační výplní (popř. PMMA desek) s útlumem 25 dB
</t>
  </si>
  <si>
    <t>164</t>
  </si>
  <si>
    <t>767 R 995114</t>
  </si>
  <si>
    <t xml:space="preserve">Montáž ostatních atypických zámečnických konstrukcí  hmotnosti přes 20 do 50 kg + pozinkování</t>
  </si>
  <si>
    <t>-127162411</t>
  </si>
  <si>
    <t>"viz tabulka zámečnických výrobků"</t>
  </si>
  <si>
    <t>"1/Z"</t>
  </si>
  <si>
    <t xml:space="preserve">"U140 - 3000, 2ks"     3,0*16,0*1,05*2</t>
  </si>
  <si>
    <t xml:space="preserve">"P6 - 1200x1500, 1 ks"     1,2*1,5*6*7,8*1,05</t>
  </si>
  <si>
    <t>165</t>
  </si>
  <si>
    <t>767995114</t>
  </si>
  <si>
    <t xml:space="preserve">Montáž ostatních atypických zámečnických konstrukcí  hmotnosti přes 20 do 50 kg</t>
  </si>
  <si>
    <t>887511815</t>
  </si>
  <si>
    <t>166</t>
  </si>
  <si>
    <t>13010820</t>
  </si>
  <si>
    <t>ocel profilová UPN 140 jakost 11 375</t>
  </si>
  <si>
    <t>135623705</t>
  </si>
  <si>
    <t>Poznámka k položce:
Hmotnost: 16,00 kg/m</t>
  </si>
  <si>
    <t xml:space="preserve">"U140 - 3000, 2ks"     3,0*16,0/1000*1,05*2</t>
  </si>
  <si>
    <t>167</t>
  </si>
  <si>
    <t>-1718311404</t>
  </si>
  <si>
    <t xml:space="preserve">"P6 - 1200x1500, 1 ks"     1,2*1,5*6*7,8/1000*1,05</t>
  </si>
  <si>
    <t>168</t>
  </si>
  <si>
    <t>998767202</t>
  </si>
  <si>
    <t xml:space="preserve">Přesun hmot pro zámečnické konstrukce  stanovený procentní sazbou (%) z ceny vodorovná dopravní vzdálenost do 50 m v objektech výšky přes 6 do 12 m</t>
  </si>
  <si>
    <t>-1237505994</t>
  </si>
  <si>
    <t>169</t>
  </si>
  <si>
    <t>998767293</t>
  </si>
  <si>
    <t xml:space="preserve">Přesun hmot pro zámečnické konstrukce  stanovený procentní sazbou (%) z ceny Příplatek k cenám za zvětšený přesun přes vymezenou největší dopravní vzdálenost do 500 m</t>
  </si>
  <si>
    <t>-500848178</t>
  </si>
  <si>
    <t>170</t>
  </si>
  <si>
    <t>771474113</t>
  </si>
  <si>
    <t xml:space="preserve">Montáž soklíků z dlaždic keramických  lepených flexibilním lepidlem rovných výšky přes 90 do 120 mm</t>
  </si>
  <si>
    <t>659095736</t>
  </si>
  <si>
    <t xml:space="preserve">"3.M.01"     8,5</t>
  </si>
  <si>
    <t>4,2+0,8</t>
  </si>
  <si>
    <t>171</t>
  </si>
  <si>
    <t>771574113</t>
  </si>
  <si>
    <t xml:space="preserve">Montáž podlah z dlaždic keramických  lepených flexibilním lepidlem režných nebo glazovaných hladkých přes 9 do 12 ks/ m2</t>
  </si>
  <si>
    <t>-358479920</t>
  </si>
  <si>
    <t xml:space="preserve">"3.M.01"     14,36-(2,0*2,7)</t>
  </si>
  <si>
    <t>172</t>
  </si>
  <si>
    <t>59761433</t>
  </si>
  <si>
    <t>dlaždice keramické slinuté neglazované mrazuvzdorné pro extrémní mechanické namáhání světlé přes 9 do 12 ks/m2</t>
  </si>
  <si>
    <t>-1996362183</t>
  </si>
  <si>
    <t>37,38</t>
  </si>
  <si>
    <t>8,5/0,3/2*0,3</t>
  </si>
  <si>
    <t>41,63*1,1 'Přepočtené koeficientem množství</t>
  </si>
  <si>
    <t>173</t>
  </si>
  <si>
    <t>771574131</t>
  </si>
  <si>
    <t xml:space="preserve">Montáž podlah z dlaždic keramických  lepených flexibilním lepidlem režných nebo glazovaných protiskluzných nebo reliefovaných do 50 ks/ m2</t>
  </si>
  <si>
    <t>412730986</t>
  </si>
  <si>
    <t>8,1-(1,0*1,5)</t>
  </si>
  <si>
    <t>174</t>
  </si>
  <si>
    <t>59761434</t>
  </si>
  <si>
    <t>dlaždice keramické slinuté neglazované mrazuvzdorné pro extrémní mechanické namáhání tmavé přes 9 do 12 ks/m2</t>
  </si>
  <si>
    <t>1066002014</t>
  </si>
  <si>
    <t>8,1-1,0*1,5</t>
  </si>
  <si>
    <t>5,0/0,3/2*0,3</t>
  </si>
  <si>
    <t>9,1*1,1 'Přepočtené koeficientem množství</t>
  </si>
  <si>
    <t>175</t>
  </si>
  <si>
    <t>771591111</t>
  </si>
  <si>
    <t xml:space="preserve">Podlahy - ostatní práce  penetrace podkladu</t>
  </si>
  <si>
    <t>-80380767</t>
  </si>
  <si>
    <t>37,38+6,6+13,5*0,1</t>
  </si>
  <si>
    <t>176</t>
  </si>
  <si>
    <t>771591115</t>
  </si>
  <si>
    <t xml:space="preserve">Podlahy - ostatní práce  spárování silikonem</t>
  </si>
  <si>
    <t>-1190458983</t>
  </si>
  <si>
    <t xml:space="preserve">"3.04"     4,2</t>
  </si>
  <si>
    <t xml:space="preserve">"3.05"     14,7</t>
  </si>
  <si>
    <t xml:space="preserve">"3.06"     6,3</t>
  </si>
  <si>
    <t xml:space="preserve">"3.07"     5,0</t>
  </si>
  <si>
    <t xml:space="preserve">"3.08"     4,2</t>
  </si>
  <si>
    <t xml:space="preserve">"3.09"     4,2</t>
  </si>
  <si>
    <t xml:space="preserve">"3.M.03"     5,8+5,4</t>
  </si>
  <si>
    <t xml:space="preserve">"3.M.05"     5,8+5,4</t>
  </si>
  <si>
    <t xml:space="preserve">"3.M.13"     7,7</t>
  </si>
  <si>
    <t>177</t>
  </si>
  <si>
    <t>771990112</t>
  </si>
  <si>
    <t xml:space="preserve">Vyrovnání podkladní vrstvy  samonivelační stěrkou tl. 4 mm, min. pevnosti 30 MPa</t>
  </si>
  <si>
    <t>187325805</t>
  </si>
  <si>
    <t>37,38+6,6</t>
  </si>
  <si>
    <t>178</t>
  </si>
  <si>
    <t>771990192</t>
  </si>
  <si>
    <t xml:space="preserve">Vyrovnání podkladní vrstvy  samonivelační stěrkou tl. 4 mm, min. pevnosti Příplatek k cenám za každý další 1 mm tloušťky, min. pevnosti 30 MPa</t>
  </si>
  <si>
    <t>-2079639766</t>
  </si>
  <si>
    <t>179</t>
  </si>
  <si>
    <t>998771202</t>
  </si>
  <si>
    <t>Přesun hmot pro podlahy z dlaždic stanovený procentní sazbou (%) z ceny vodorovná dopravní vzdálenost do 50 m v objektech výšky přes 6 do 12 m</t>
  </si>
  <si>
    <t>-1973447567</t>
  </si>
  <si>
    <t>180</t>
  </si>
  <si>
    <t>998771293</t>
  </si>
  <si>
    <t>Přesun hmot pro podlahy z dlaždic stanovený procentní sazbou (%) z ceny Příplatek k cenám za zvětšený přesun přes vymezenou největší dopravní vzdálenost do 500 m</t>
  </si>
  <si>
    <t>633175671</t>
  </si>
  <si>
    <t>181</t>
  </si>
  <si>
    <t>776 R 421111</t>
  </si>
  <si>
    <t>Koutová podlahová lišta (fabion 24x16x2000mm) pro PVC - dod + mtž + tmelení soklu</t>
  </si>
  <si>
    <t>-1970591001</t>
  </si>
  <si>
    <t xml:space="preserve">"3.M.02"     8,6+3,1+8,9+7,1</t>
  </si>
  <si>
    <t xml:space="preserve">"3.M.08"     20,4+0,6+1,0+4,2+2,2+6,4</t>
  </si>
  <si>
    <t xml:space="preserve">"3.M.09"     12,7+12,7</t>
  </si>
  <si>
    <t xml:space="preserve">"3.M.10"     14,0</t>
  </si>
  <si>
    <t xml:space="preserve">"3.M.12"     17,3</t>
  </si>
  <si>
    <t>182</t>
  </si>
  <si>
    <t>776111311</t>
  </si>
  <si>
    <t>Příprava podkladu vysátí podlah</t>
  </si>
  <si>
    <t>-1057179526</t>
  </si>
  <si>
    <t>183</t>
  </si>
  <si>
    <t>776121321</t>
  </si>
  <si>
    <t>Příprava podkladu penetrace neředěná podlah</t>
  </si>
  <si>
    <t>985236561</t>
  </si>
  <si>
    <t>184</t>
  </si>
  <si>
    <t>776141121</t>
  </si>
  <si>
    <t>Příprava podkladu vyrovnání samonivelační stěrkou podlah min.pevnosti 30 MPa, tloušťky do 3 mm</t>
  </si>
  <si>
    <t>1494674522</t>
  </si>
  <si>
    <t>185</t>
  </si>
  <si>
    <t>776221111</t>
  </si>
  <si>
    <t>Montáž podlahovin z PVC lepením standardním lepidlem z pásů standardních</t>
  </si>
  <si>
    <t>1103124254</t>
  </si>
  <si>
    <t>186</t>
  </si>
  <si>
    <t>28411000</t>
  </si>
  <si>
    <t>PVC heterogenní zátěžové antibakteriální nášlapná vrstva 0,90mm R 10 zátěž 34/43 otlak do 0,03mm hořlavost Bfl S1</t>
  </si>
  <si>
    <t>1670502969</t>
  </si>
  <si>
    <t>94,8*1,1 'Přepočtené koeficientem množství</t>
  </si>
  <si>
    <t>187</t>
  </si>
  <si>
    <t>28411025</t>
  </si>
  <si>
    <t>PVC homogenní zátěžové antistatické tl. 2,00 mm, el. odpor &lt; 1000Mohm, třída zátěže 34/43, Bfl S1</t>
  </si>
  <si>
    <t>-103170153</t>
  </si>
  <si>
    <t>60,23*1,1 'Přepočtené koeficientem množství</t>
  </si>
  <si>
    <t>188</t>
  </si>
  <si>
    <t>776221121</t>
  </si>
  <si>
    <t>Montáž podlahovin z PVC lepením standardním lepidlem z pásů elektrostaticky vodivých</t>
  </si>
  <si>
    <t>-1782853381</t>
  </si>
  <si>
    <t>189</t>
  </si>
  <si>
    <t>28411026</t>
  </si>
  <si>
    <t>PVC homogen. zátěž. elektrostaticky vodivé tl 2,00mm el. odpor 0,05-1mohm třída zátěže 34/43,třotěru P,Bfl S1</t>
  </si>
  <si>
    <t>915907120</t>
  </si>
  <si>
    <t>15,67*1,1 'Přepočtené koeficientem množství</t>
  </si>
  <si>
    <t>190</t>
  </si>
  <si>
    <t>776223111</t>
  </si>
  <si>
    <t>Montáž podlahovin z PVC spoj podlah svařováním za tepla (včetně frézování)</t>
  </si>
  <si>
    <t>-1913218478</t>
  </si>
  <si>
    <t>170,7/3,0</t>
  </si>
  <si>
    <t>191</t>
  </si>
  <si>
    <t>776991121</t>
  </si>
  <si>
    <t>Ostatní práce údržba nových podlahovin po pokládce čištění základní</t>
  </si>
  <si>
    <t>2103521239</t>
  </si>
  <si>
    <t>192</t>
  </si>
  <si>
    <t>998776202</t>
  </si>
  <si>
    <t xml:space="preserve">Přesun hmot pro podlahy povlakové  stanovený procentní sazbou (%) z ceny vodorovná dopravní vzdálenost do 50 m v objektech výšky přes 6 do 12 m</t>
  </si>
  <si>
    <t>-615504041</t>
  </si>
  <si>
    <t>193</t>
  </si>
  <si>
    <t>998776293</t>
  </si>
  <si>
    <t xml:space="preserve">Přesun hmot pro podlahy povlakové  stanovený procentní sazbou (%) z ceny Příplatek k cenám za zvětšený přesun přes vymezenou největší dopravní vzdálenost do 500 m</t>
  </si>
  <si>
    <t>-1147385191</t>
  </si>
  <si>
    <t>194</t>
  </si>
  <si>
    <t>781414112</t>
  </si>
  <si>
    <t xml:space="preserve">Montáž obkladů vnitřních stěn z obkladaček a dekorů (listel) pórovinových  lepených flexibilním lepidlem z obkladaček pravoúhlých přes 22 do 25 ks/m2</t>
  </si>
  <si>
    <t>-962402365</t>
  </si>
  <si>
    <t xml:space="preserve">"3.04"     4,2*2,02-0,7*1,97</t>
  </si>
  <si>
    <t xml:space="preserve">"3.05"     14,7*2,02-(0,7*1,97*2+0,8*1,97)</t>
  </si>
  <si>
    <t xml:space="preserve">"3.06"     6,3*2,02-(0,8*1,97+0,74*2,02)</t>
  </si>
  <si>
    <t xml:space="preserve">"3.07"     5,0*2,02-(0,7*1,97+0,74*2,02)</t>
  </si>
  <si>
    <t xml:space="preserve">"3.08"     4,2*2,02-0,7*1,97</t>
  </si>
  <si>
    <t xml:space="preserve">"3.09"     4,2*2,02-0,7*1,97</t>
  </si>
  <si>
    <t xml:space="preserve">"3.M.03"     (5,4+5,8)*2,02-(0,8*1,97*2)</t>
  </si>
  <si>
    <t xml:space="preserve">"3.M.04"     6,4*2,02-(0,8*1,97)</t>
  </si>
  <si>
    <t xml:space="preserve">"3.M.05"     (5,4+5,8)*2,02-(0,8*1,97*2)</t>
  </si>
  <si>
    <t xml:space="preserve">"3.M.08"     1,2*1,6+2,1*0,6</t>
  </si>
  <si>
    <t xml:space="preserve">"3.M.10"     3,3*0,6</t>
  </si>
  <si>
    <t xml:space="preserve">"3.M.13"     7,7*2,02-0,8*1,97</t>
  </si>
  <si>
    <t>"odpočet - listela"</t>
  </si>
  <si>
    <t>-19,794</t>
  </si>
  <si>
    <t>195</t>
  </si>
  <si>
    <t>597R 001</t>
  </si>
  <si>
    <t>obkládačky keramické (bílé i barevné) vel. 200x200mm - odstín dle výběru investora</t>
  </si>
  <si>
    <t>-1489493005</t>
  </si>
  <si>
    <t>113,196*1,1 'Přepočtené koeficientem množství</t>
  </si>
  <si>
    <t>196</t>
  </si>
  <si>
    <t>781414114</t>
  </si>
  <si>
    <t xml:space="preserve">Montáž obkladů vnitřních stěn z obkladaček a dekorů (listel) pórovinových  lepených flexibilním lepidlem z obkladaček pravoúhlých přes 35 do 45 ks/m2</t>
  </si>
  <si>
    <t>-488643627</t>
  </si>
  <si>
    <t xml:space="preserve">"3.04"     (4,2-0,7)*0,3</t>
  </si>
  <si>
    <t xml:space="preserve">"3.05"     (14,7-0,7*2-0,8)*0,3</t>
  </si>
  <si>
    <t xml:space="preserve">"3.06"     (6,3-0,8+0,74)*0,3</t>
  </si>
  <si>
    <t xml:space="preserve">"3.07"     (5,0-0,7+0,74)*0,3</t>
  </si>
  <si>
    <t xml:space="preserve">"3.08"     (4,2-0,7)*0,3</t>
  </si>
  <si>
    <t xml:space="preserve">"3.09"     (4,2-0,7)*0,3</t>
  </si>
  <si>
    <t xml:space="preserve">"3.M.03"     ((5,4+5,8)-(0,8*2))*0,3</t>
  </si>
  <si>
    <t xml:space="preserve">"3.M.04"     (6,4-0,8)*0,3</t>
  </si>
  <si>
    <t xml:space="preserve">"3.M.05"     ((5,4+5,8)-(0,8*2))*0,3</t>
  </si>
  <si>
    <t xml:space="preserve">"3.M.13"     (7,7-0,8)*0,3</t>
  </si>
  <si>
    <t>197</t>
  </si>
  <si>
    <t>597R 002</t>
  </si>
  <si>
    <t>obkládačky keramické (bílé i barevné) vel. 150x150mm - odstín dle výběru investora</t>
  </si>
  <si>
    <t>-1801683305</t>
  </si>
  <si>
    <t>19,794*1,1 'Přepočtené koeficientem množství</t>
  </si>
  <si>
    <t>198</t>
  </si>
  <si>
    <t>781494111</t>
  </si>
  <si>
    <t xml:space="preserve">Ostatní prvky  plastové profily ukončovací a dilatační lepené flexibilním lepidlem rohové</t>
  </si>
  <si>
    <t>-589713100</t>
  </si>
  <si>
    <t>"svislé"</t>
  </si>
  <si>
    <t xml:space="preserve">"3.04"     2,02*4</t>
  </si>
  <si>
    <t xml:space="preserve">"3.05"     2,02*8</t>
  </si>
  <si>
    <t xml:space="preserve">"3.06"     2,02*5</t>
  </si>
  <si>
    <t xml:space="preserve">"3.07"     2,02*4</t>
  </si>
  <si>
    <t xml:space="preserve">"3.08"     2,02*4</t>
  </si>
  <si>
    <t xml:space="preserve">"3.09"     2,02*4</t>
  </si>
  <si>
    <t xml:space="preserve">"3.M.03"     2,02*8</t>
  </si>
  <si>
    <t xml:space="preserve">"3.M.04"     2,02*4</t>
  </si>
  <si>
    <t xml:space="preserve">"3.M.05"     2,02*8</t>
  </si>
  <si>
    <t xml:space="preserve">"3.M.08"     1,6*2</t>
  </si>
  <si>
    <t xml:space="preserve">"3.M.10"     0,6*1</t>
  </si>
  <si>
    <t xml:space="preserve">"3.M.13"     2,02*4</t>
  </si>
  <si>
    <t>"vodorovné"</t>
  </si>
  <si>
    <t xml:space="preserve">"3.M.03"     (5,4+5,8)</t>
  </si>
  <si>
    <t xml:space="preserve">"3.M.05"     (5,4+5,8)</t>
  </si>
  <si>
    <t>199</t>
  </si>
  <si>
    <t>781494511</t>
  </si>
  <si>
    <t xml:space="preserve">Ostatní prvky  plastové profily ukončovací a dilatační lepené flexibilním lepidlem ukončovací</t>
  </si>
  <si>
    <t>-1890944206</t>
  </si>
  <si>
    <t xml:space="preserve">"3.04"     1,97*2*1</t>
  </si>
  <si>
    <t xml:space="preserve">"3.05"     1,97*2*3</t>
  </si>
  <si>
    <t xml:space="preserve">"3.06"     1,97*2*1</t>
  </si>
  <si>
    <t xml:space="preserve">"3.07"     1,97*2*1</t>
  </si>
  <si>
    <t xml:space="preserve">"3.08"     1,97*2*1</t>
  </si>
  <si>
    <t xml:space="preserve">"3.09"     1,97*2*1</t>
  </si>
  <si>
    <t xml:space="preserve">"3.M.03"     1,97*2*2</t>
  </si>
  <si>
    <t xml:space="preserve">"3.M.04"     1,97*2*1</t>
  </si>
  <si>
    <t xml:space="preserve">"3.M.05"     1,97*2*2</t>
  </si>
  <si>
    <t xml:space="preserve">"3.M.13"     1,97*2*1</t>
  </si>
  <si>
    <t>200</t>
  </si>
  <si>
    <t>781495111</t>
  </si>
  <si>
    <t xml:space="preserve">Ostatní prvky  ostatní práce penetrace podkladu</t>
  </si>
  <si>
    <t>-1476646387</t>
  </si>
  <si>
    <t>113,196+19,794</t>
  </si>
  <si>
    <t>201</t>
  </si>
  <si>
    <t>781495115</t>
  </si>
  <si>
    <t xml:space="preserve">Ostatní prvky  ostatní práce spárování silikonem</t>
  </si>
  <si>
    <t>-2067646858</t>
  </si>
  <si>
    <t xml:space="preserve">"3.05"     2,02*6</t>
  </si>
  <si>
    <t xml:space="preserve">"3.06"     2,02*6</t>
  </si>
  <si>
    <t xml:space="preserve">"3.07"     2,02*3</t>
  </si>
  <si>
    <t xml:space="preserve">"3.M.08"     1,6+0,6</t>
  </si>
  <si>
    <t xml:space="preserve">"3.M.10"     0,6*3</t>
  </si>
  <si>
    <t>202</t>
  </si>
  <si>
    <t>781495141</t>
  </si>
  <si>
    <t xml:space="preserve">Ostatní prvky  průnik obkladem kruhový, bez izolace do 30 DN</t>
  </si>
  <si>
    <t>256150852</t>
  </si>
  <si>
    <t xml:space="preserve">"3.04"     1</t>
  </si>
  <si>
    <t xml:space="preserve">"3.05"     4</t>
  </si>
  <si>
    <t xml:space="preserve">"3.06"     2</t>
  </si>
  <si>
    <t xml:space="preserve">"3.07"     1</t>
  </si>
  <si>
    <t xml:space="preserve">"3.08"     1</t>
  </si>
  <si>
    <t xml:space="preserve">"3.09"     1</t>
  </si>
  <si>
    <t xml:space="preserve">"3.M.03"     2+1</t>
  </si>
  <si>
    <t xml:space="preserve">"3.M.04"     3</t>
  </si>
  <si>
    <t xml:space="preserve">"3.M.05"     2+1</t>
  </si>
  <si>
    <t xml:space="preserve">"3.M.08"     4</t>
  </si>
  <si>
    <t xml:space="preserve">"3.M.10"     4</t>
  </si>
  <si>
    <t xml:space="preserve">"3.M.13"     3</t>
  </si>
  <si>
    <t>203</t>
  </si>
  <si>
    <t>781495142</t>
  </si>
  <si>
    <t xml:space="preserve">Ostatní prvky  průnik obkladem kruhový, bez izolace přes 30 do 90 DN</t>
  </si>
  <si>
    <t>1372247810</t>
  </si>
  <si>
    <t xml:space="preserve">"3.04"     0</t>
  </si>
  <si>
    <t xml:space="preserve">"3.05"     2</t>
  </si>
  <si>
    <t xml:space="preserve">"3.06"     1</t>
  </si>
  <si>
    <t xml:space="preserve">"3.08"     0</t>
  </si>
  <si>
    <t xml:space="preserve">"3.09"     0</t>
  </si>
  <si>
    <t xml:space="preserve">"3.M.03"     1</t>
  </si>
  <si>
    <t xml:space="preserve">"3.M.04"     1</t>
  </si>
  <si>
    <t xml:space="preserve">"3.M.05"     1</t>
  </si>
  <si>
    <t xml:space="preserve">"3.M.08"     2</t>
  </si>
  <si>
    <t xml:space="preserve">"3.M.10"     2</t>
  </si>
  <si>
    <t xml:space="preserve">"3.M.13"     0</t>
  </si>
  <si>
    <t>204</t>
  </si>
  <si>
    <t>781495143</t>
  </si>
  <si>
    <t xml:space="preserve">Ostatní prvky  průnik obkladem kruhový, bez izolace přes 90 DN</t>
  </si>
  <si>
    <t>1005555508</t>
  </si>
  <si>
    <t xml:space="preserve">"3.M.13"     1</t>
  </si>
  <si>
    <t>205</t>
  </si>
  <si>
    <t>998781202</t>
  </si>
  <si>
    <t xml:space="preserve">Přesun hmot pro obklady keramické  stanovený procentní sazbou (%) z ceny vodorovná dopravní vzdálenost do 50 m v objektech výšky přes 6 do 12 m</t>
  </si>
  <si>
    <t>-890393170</t>
  </si>
  <si>
    <t>206</t>
  </si>
  <si>
    <t>998781293</t>
  </si>
  <si>
    <t xml:space="preserve">Přesun hmot pro obklady keramické  stanovený procentní sazbou (%) z ceny Příplatek k cenám za zvětšený přesun přes vymezenou největší dopravní vzdálenost do 500 m</t>
  </si>
  <si>
    <t>-1746265095</t>
  </si>
  <si>
    <t>783</t>
  </si>
  <si>
    <t xml:space="preserve">Dokončovací práce - nátěry </t>
  </si>
  <si>
    <t>207</t>
  </si>
  <si>
    <t>783301311</t>
  </si>
  <si>
    <t>Příprava podkladu zámečnických konstrukcí před provedením nátěru odmaštění odmašťovačem vodou ředitelným</t>
  </si>
  <si>
    <t>224212721</t>
  </si>
  <si>
    <t>208</t>
  </si>
  <si>
    <t>783301401</t>
  </si>
  <si>
    <t>Příprava podkladu zámečnických konstrukcí před provedením nátěru ometení</t>
  </si>
  <si>
    <t>-1953598998</t>
  </si>
  <si>
    <t>209</t>
  </si>
  <si>
    <t>783314203</t>
  </si>
  <si>
    <t>Základní antikorozní nátěr zámečnických konstrukcí jednonásobný syntetický samozákladující</t>
  </si>
  <si>
    <t>141077807</t>
  </si>
  <si>
    <t>"dle TZ a výkresů"</t>
  </si>
  <si>
    <t>"zárubně - zdivo tl. do 100mm"</t>
  </si>
  <si>
    <t xml:space="preserve">"700/1970-100mm"     ((2*1,97+0,7)*(0,1+2*0,05))*5</t>
  </si>
  <si>
    <t xml:space="preserve">"800/1970-100mm"     ((2*1,97+0,8)*(0,1+2*0,05))*9</t>
  </si>
  <si>
    <t>"zárubně - zdivo tl. do 150mm"</t>
  </si>
  <si>
    <t xml:space="preserve">"800/1970-150mm"     ((2*1,97+0,8)*(0,15+2*0,05))*2</t>
  </si>
  <si>
    <t>210</t>
  </si>
  <si>
    <t>783315101</t>
  </si>
  <si>
    <t>Mezinátěr zámečnických konstrukcí jednonásobný syntetický standardní</t>
  </si>
  <si>
    <t>462290166</t>
  </si>
  <si>
    <t>211</t>
  </si>
  <si>
    <t>783317101</t>
  </si>
  <si>
    <t>Krycí nátěr (email) zámečnických konstrukcí jednonásobný syntetický standardní</t>
  </si>
  <si>
    <t>-1421929981</t>
  </si>
  <si>
    <t>212</t>
  </si>
  <si>
    <t>783801201</t>
  </si>
  <si>
    <t>Příprava podkladu omítek před provedením nátěru obroušení</t>
  </si>
  <si>
    <t>-1910739952</t>
  </si>
  <si>
    <t xml:space="preserve">"3.13a"     24,8*1,6</t>
  </si>
  <si>
    <t xml:space="preserve">"3.13b"     7,6*1,6</t>
  </si>
  <si>
    <t xml:space="preserve">"3.M.01"     8,4*1,6</t>
  </si>
  <si>
    <t xml:space="preserve">"3.M.02"     (21,0+0,6+1,2)*1,6</t>
  </si>
  <si>
    <t xml:space="preserve">"3.M.06"     5,8*1,6</t>
  </si>
  <si>
    <t xml:space="preserve">"3.M.07"     6,8*1,6</t>
  </si>
  <si>
    <t xml:space="preserve">"3.M.08"     34,7*1,6</t>
  </si>
  <si>
    <t xml:space="preserve">"3.M.12"     17,3*1,6</t>
  </si>
  <si>
    <t>213</t>
  </si>
  <si>
    <t>783801401</t>
  </si>
  <si>
    <t>Příprava podkladu omítek před provedením nátěru ometení</t>
  </si>
  <si>
    <t>-2140186006</t>
  </si>
  <si>
    <t>214</t>
  </si>
  <si>
    <t>783822101</t>
  </si>
  <si>
    <t>Tmelení omítek před provedením nátěru tmelem disperzním akrylátovým nebo latexovým, prasklin vlásečnicových šířky do 1 mm</t>
  </si>
  <si>
    <t>-1678343490</t>
  </si>
  <si>
    <t>215</t>
  </si>
  <si>
    <t>783823131</t>
  </si>
  <si>
    <t>Penetrační nátěr omítek hladkých omítek hladkých, zrnitých tenkovrstvých nebo štukových stupně členitosti 1 a 2 akrylátový</t>
  </si>
  <si>
    <t>1820401448</t>
  </si>
  <si>
    <t>216</t>
  </si>
  <si>
    <t>783826655</t>
  </si>
  <si>
    <t>Hydrofobizační nátěr omítek silikonový, transparentní, povrchů hladkých lícového zdiva</t>
  </si>
  <si>
    <t>1912069253</t>
  </si>
  <si>
    <t>"2.PP - čerpací jímka"</t>
  </si>
  <si>
    <t>0,6*0,6*5</t>
  </si>
  <si>
    <t>217</t>
  </si>
  <si>
    <t>783827421</t>
  </si>
  <si>
    <t>Krycí (ochranný ) nátěr omítek dvojnásobný hladkých omítek hladkých, zrnitých tenkovrstvých nebo štukových stupně členitosti 1 a 2 akrylátový</t>
  </si>
  <si>
    <t>-541479897</t>
  </si>
  <si>
    <t>218</t>
  </si>
  <si>
    <t>783897607</t>
  </si>
  <si>
    <t>Krycí (ochranný ) nátěr omítek Příplatek k cenám za provádění barevného nátěru v odstínu světlém dvojnásobného</t>
  </si>
  <si>
    <t>-626349393</t>
  </si>
  <si>
    <t>784</t>
  </si>
  <si>
    <t>Dokončovací práce - malby a tapety</t>
  </si>
  <si>
    <t>219</t>
  </si>
  <si>
    <t>784111001</t>
  </si>
  <si>
    <t>Oprášení (ometení) podkladu v místnostech výšky do 3,80 m</t>
  </si>
  <si>
    <t>1962312347</t>
  </si>
  <si>
    <t>220</t>
  </si>
  <si>
    <t>784121001</t>
  </si>
  <si>
    <t>Oškrabání malby v místnostech výšky do 3,80 m</t>
  </si>
  <si>
    <t>601008356</t>
  </si>
  <si>
    <t>"1.PP - stropy"</t>
  </si>
  <si>
    <t>"2.PP - stěny"</t>
  </si>
  <si>
    <t>"1.PP - stěny"</t>
  </si>
  <si>
    <t>221</t>
  </si>
  <si>
    <t>784121011</t>
  </si>
  <si>
    <t>Rozmývání podkladu po oškrabání malby v místnostech výšky do 3,80 m</t>
  </si>
  <si>
    <t>2025610155</t>
  </si>
  <si>
    <t>222</t>
  </si>
  <si>
    <t>784171111</t>
  </si>
  <si>
    <t>Zakrytí nemalovaných ploch (materiál ve specifikaci) včetně pozdějšího odkrytí svislých ploch např. stěn, oken, dveří v místnostech výšky do 3,80</t>
  </si>
  <si>
    <t>-1201558008</t>
  </si>
  <si>
    <t xml:space="preserve">"3.04"     1,2*0,7</t>
  </si>
  <si>
    <t xml:space="preserve">"3.05"     1,2*0,7</t>
  </si>
  <si>
    <t xml:space="preserve">"3.M.01"     (2,96+3,54)*2,8</t>
  </si>
  <si>
    <t xml:space="preserve">"3.M.02"     2*1,2*1,88</t>
  </si>
  <si>
    <t xml:space="preserve">"3.M.09"     4*1,2*0,6</t>
  </si>
  <si>
    <t>223</t>
  </si>
  <si>
    <t>58124844</t>
  </si>
  <si>
    <t xml:space="preserve">fólie pro malířské potřeby zakrývací,  25µ,  4 x 5 m</t>
  </si>
  <si>
    <t>877823502</t>
  </si>
  <si>
    <t>27,272*1,05 'Přepočtené koeficientem množství</t>
  </si>
  <si>
    <t>224</t>
  </si>
  <si>
    <t>784181101</t>
  </si>
  <si>
    <t>Penetrace podkladu jednonásobná základní akrylátová v místnostech výšky do 3,80 m</t>
  </si>
  <si>
    <t>-474203794</t>
  </si>
  <si>
    <t>"viz výkresy stavebních úprav - stěny"</t>
  </si>
  <si>
    <t>"opláštění rozvodů chlazení - trasa k jednotkám"</t>
  </si>
  <si>
    <t>(0,2*2+0,5)*(6,5+2,9)</t>
  </si>
  <si>
    <t>225</t>
  </si>
  <si>
    <t>784211111</t>
  </si>
  <si>
    <t>Malby z malířských směsí otěruvzdorných za mokra dvojnásobné, bílé za mokra otěruvzdorné velmi dobře v místnostech výšky do 3,80 m</t>
  </si>
  <si>
    <t>1480491089</t>
  </si>
  <si>
    <t>735,995</t>
  </si>
  <si>
    <t>41,47</t>
  </si>
  <si>
    <t>799</t>
  </si>
  <si>
    <t>Vybavení interiéru</t>
  </si>
  <si>
    <t>226</t>
  </si>
  <si>
    <t>799 R 001</t>
  </si>
  <si>
    <t>Doprava a montáž vybavení</t>
  </si>
  <si>
    <t>soub</t>
  </si>
  <si>
    <t>2030659052</t>
  </si>
  <si>
    <t>227</t>
  </si>
  <si>
    <t>799R 17/V</t>
  </si>
  <si>
    <t>17/V - Kuchyňská linka 1800 mm</t>
  </si>
  <si>
    <t>933990116</t>
  </si>
  <si>
    <t xml:space="preserve">Poznámka k položce:
Skříňky jsou vyrobeny z lamina o síle 16 mm. 
Včetně pracovní desky 38mm.
 Zásuvky i dvířka mají systém tichého dovírání. 
Úchyty hliníkové, horizontální. 
Připojení ZTI, elektro. 
Dřez vč. baterie součástí ZTI.
</t>
  </si>
  <si>
    <t>"Viz tabulka vybavení"</t>
  </si>
  <si>
    <t xml:space="preserve">"17/V"     1</t>
  </si>
  <si>
    <t>228</t>
  </si>
  <si>
    <t>799R 25/V</t>
  </si>
  <si>
    <t xml:space="preserve">25/V - Lékařský nábytek – linka 1500 mm_x000d_
</t>
  </si>
  <si>
    <t>877484226</t>
  </si>
  <si>
    <t xml:space="preserve">Poznámka k položce:
•	spodní skříňka dřezová 900 mm s dvířky
•	spodní skříňka 600 se zásuvkami
•	kuchyňské skříňky na nožičkách
•	pracovní linky se skládají z horních a spodních skříněk a pracovní desky
•	horní skříňky 1-dvéřové, 1L+1P š.450mm, v.580 mm, dvířka plná
•	horní skříňka 1-dvéřová 1x 600 mm v. 580 mm, dvířka plná
•	hliníkové madlové úchyty 128 mm
</t>
  </si>
  <si>
    <t xml:space="preserve">"25/V"     1</t>
  </si>
  <si>
    <t>D.1.4.1 - Zařízení vzduchotechniky a klimatizace</t>
  </si>
  <si>
    <t>N.C.RE.PSZ - Montážní a demontážní práce, doprava</t>
  </si>
  <si>
    <t>N.C.RE.RRE - Kontrolní činnost (revize a zkoušky)</t>
  </si>
  <si>
    <t>N.C.RE.SP - Stavební přípomoce</t>
  </si>
  <si>
    <t>N.V.ND.VEN - Zařízení poz. 1.1</t>
  </si>
  <si>
    <t>N.V.PM.VZTP - Ostatní materiál</t>
  </si>
  <si>
    <t>N.C.RE.PSZ</t>
  </si>
  <si>
    <t>Montážní a demontážní práce, doprava</t>
  </si>
  <si>
    <t>444-001</t>
  </si>
  <si>
    <t>Montážní práce zařízení vzduchotechniky a klimatizace</t>
  </si>
  <si>
    <t>hod</t>
  </si>
  <si>
    <t>871324555</t>
  </si>
  <si>
    <t>444-002</t>
  </si>
  <si>
    <t>Doprava zařízení vzduchotechniky a klimatizacena místo stavby</t>
  </si>
  <si>
    <t>-1093130699</t>
  </si>
  <si>
    <t>N.C.RE.RRE</t>
  </si>
  <si>
    <t>Kontrolní činnost (revize a zkoušky)</t>
  </si>
  <si>
    <t>555-001</t>
  </si>
  <si>
    <t>Zkoušky, uvedení do provozu, vyregulování</t>
  </si>
  <si>
    <t>-1262751190</t>
  </si>
  <si>
    <t>555-002</t>
  </si>
  <si>
    <t>Zajištění chodu VZT zařízení ve zkušebním provozu</t>
  </si>
  <si>
    <t>-1816779330</t>
  </si>
  <si>
    <t>555-003</t>
  </si>
  <si>
    <t>Zaškolení obsluhy</t>
  </si>
  <si>
    <t>148583932</t>
  </si>
  <si>
    <t>555-004</t>
  </si>
  <si>
    <t>Návrh provozního řádu</t>
  </si>
  <si>
    <t>ks</t>
  </si>
  <si>
    <t>1642911582</t>
  </si>
  <si>
    <t>555-005</t>
  </si>
  <si>
    <t>Dokumentace skutečného provedení</t>
  </si>
  <si>
    <t>-2071894706</t>
  </si>
  <si>
    <t>N.C.RE.SP</t>
  </si>
  <si>
    <t>Stavební přípomoce</t>
  </si>
  <si>
    <t>333-001</t>
  </si>
  <si>
    <t>Stavební přípomoce - spolupráce se stavbou na vyznačení míst, kde budou provedeny stavební otvory pro vedení vzduchotechnických potrubních rozvodů</t>
  </si>
  <si>
    <t>535505507</t>
  </si>
  <si>
    <t>333-002</t>
  </si>
  <si>
    <t>Lešení pomocné jednořadové lehké s podlahami do výšky 2,0 m pro demontáž a montáž potrubních rozvodů potrubí a zařízení vzduchotechniky</t>
  </si>
  <si>
    <t>1016819224</t>
  </si>
  <si>
    <t>N.V.ND.VEN</t>
  </si>
  <si>
    <t>Zařízení poz. 1.1</t>
  </si>
  <si>
    <t>101-001</t>
  </si>
  <si>
    <t xml:space="preserve">1.1 - Vzduchotechnická jednotka
klapky (ovládání servo), filtry (M5), chladící komora (přímý výpar, 28,4 kW, R410A) - 1-okruhová, ventilátory (2,8 kW, 400 V, 12 A), zpětný zdroj tepla deskový,  teplovodní ohřívač (80/60 oC, 13,5 kW), rám pod jednotku, tlu</t>
  </si>
  <si>
    <t>256</t>
  </si>
  <si>
    <t>97718929</t>
  </si>
  <si>
    <t>101-002</t>
  </si>
  <si>
    <t>MaR pro větrací jednotku (poz. 1.1)
- včetně rozvaděče, rozvaděčové skříně, 3-cestnýho směšovacího ventilu se servopohonem 230 V, oběhového čerpadla, prokabelování (mezi VZT jednotkou, rozvaděčem), čidel, snímačů, montáže zařízení MaR, oživení a uvedení d</t>
  </si>
  <si>
    <t>-1446583033</t>
  </si>
  <si>
    <t>101-003</t>
  </si>
  <si>
    <t>1.2 - Parní elektrický zvlhčovač - pro potřeby vlhčení prostorů magnetické rezonance (MR)
vzduchový výkon - 1.200 m3/h (čerstvý vzduch určený pouze pro MR)
max. vlhčící výkon 13 kg/h páry
max. elektrický příkon - 10 kW (400 V, jištění 3x 20 A)
včetně dist</t>
  </si>
  <si>
    <t>1741588319</t>
  </si>
  <si>
    <t>101-004</t>
  </si>
  <si>
    <t xml:space="preserve">1.3 - Venkovní kondenzační jednotka
chladící výkon - 28,0 kW
topný výkon - 31,5  kW
elektrický příkon - 7,54 kW (U = 400 V)
chladivo - R410A
vzduchový výkon - 12.000 m3/h
váha - 230 kg
- včetně komunikačního boxu s připojením na Modbus, vstřikovacího vent</t>
  </si>
  <si>
    <t>-1619995436</t>
  </si>
  <si>
    <t>101-005</t>
  </si>
  <si>
    <t>Větrací vyústka do stěny jednořadá 625x225, regulace R1, přívod vzduchu
průtok - V = 150 až 200 m3/h</t>
  </si>
  <si>
    <t>-157334649</t>
  </si>
  <si>
    <t>101-006</t>
  </si>
  <si>
    <t>Větrací vyústka do potrubí jednořadá 425x425, regulace R1, přívod vzduchu
průtok - V = 200 m3/h</t>
  </si>
  <si>
    <t>1515265444</t>
  </si>
  <si>
    <t>101-007</t>
  </si>
  <si>
    <t>Větrací vyústka do potrubí jednořadá 425x325, regulace R1, přívod vzduchu
průtok - V = 125 až 150 m3/h</t>
  </si>
  <si>
    <t>-1560870029</t>
  </si>
  <si>
    <t>101-008</t>
  </si>
  <si>
    <t>Větrací vyústka do potrubí jednořadá 425x425, regulace R1, odvod vzduchu
průtok - V = 200 m3/h</t>
  </si>
  <si>
    <t>-1822473212</t>
  </si>
  <si>
    <t>101-009</t>
  </si>
  <si>
    <t>Odvodní talířový plastový ventil Æ 160
průtok - V = 100 m3/h</t>
  </si>
  <si>
    <t>-894452775</t>
  </si>
  <si>
    <t>101-010</t>
  </si>
  <si>
    <t>Odvodní talířový plastový ventil Æ 100
průtok - V = 30 až 60 m3/h</t>
  </si>
  <si>
    <t>-157231011</t>
  </si>
  <si>
    <t>101-011</t>
  </si>
  <si>
    <t>Tlumič hluku 600x500-2000, včetně sdružujícího plechového pláště - pro celkový útlum hluku pod Lw = 45 dB(A), odpadní vzduch</t>
  </si>
  <si>
    <t>1850938750</t>
  </si>
  <si>
    <t>101-012</t>
  </si>
  <si>
    <t>Tlumič hluku 600x500-1500, včetně sdružujícího plechového pláště - pro celkový útlum hluku pod Lw = 45 dB(A), čerstvý vzduch</t>
  </si>
  <si>
    <t>966617956</t>
  </si>
  <si>
    <t>101-013</t>
  </si>
  <si>
    <t>Tlumič hluku 600x500-2000, včetně sdružujícího plechového pláště - pro celkový útlum hluku pod Lw = 45 dB(A), přiváděný vzduch</t>
  </si>
  <si>
    <t>-1276031875</t>
  </si>
  <si>
    <t>101-014</t>
  </si>
  <si>
    <t>Tlumič hluku 600x500-1000, včetně sdružujícího plechového pláště - pro celkový útlum hluku pod Lw = 45 dB(A), odváděný vzduch</t>
  </si>
  <si>
    <t>940985494</t>
  </si>
  <si>
    <t>101-015</t>
  </si>
  <si>
    <t>Nasávací protidešťová žaluzie s pevnými lamelami 500x400 s pevnými lamelami a s ochrannou mřížkou proti vniknutí mechanických nečistot, komfortní provedení</t>
  </si>
  <si>
    <t>630313366</t>
  </si>
  <si>
    <t>101-016</t>
  </si>
  <si>
    <t>Výfukový kus 500x400 s ochrannou mřížkou proti vniknutí mechanických nečistot</t>
  </si>
  <si>
    <t>333105713</t>
  </si>
  <si>
    <t>101-017</t>
  </si>
  <si>
    <t>Regulační klapka čtyřhranná 500x200, ruční
průtok = 1 200 m3/h</t>
  </si>
  <si>
    <t>326027915</t>
  </si>
  <si>
    <t>101-018</t>
  </si>
  <si>
    <t>Regulační klapka čtyřhranná 300x400, ruční
průtok = 1 200 m3/h</t>
  </si>
  <si>
    <t>-1506285509</t>
  </si>
  <si>
    <t>101-019</t>
  </si>
  <si>
    <t>Regulační klapka čtyřhranná 250x400, ruční
průtok = 1 000 m3/h</t>
  </si>
  <si>
    <t>223283521</t>
  </si>
  <si>
    <t>101-020</t>
  </si>
  <si>
    <t>Regulační klapka čtyřhranná 400x200, ruční
průtok = 400 m3/h</t>
  </si>
  <si>
    <t>-45475605</t>
  </si>
  <si>
    <t>101-021</t>
  </si>
  <si>
    <t>Regulační klapka čtyřhranná 200x200, ruční
průtok = 400 m3/h</t>
  </si>
  <si>
    <t>2109462108</t>
  </si>
  <si>
    <t>101-022</t>
  </si>
  <si>
    <t>ALP potrubí tl. 21 mm - polyisokyanátové sendvičové panely kryté z obou stran hliníkovou fólií
- sendvičové panely budou při montáži přímo v místě stavby seřezány a složeny do příslušných rozměrů dané projektem
- pro veškeré vnitřní čtyřhranné potrubí</t>
  </si>
  <si>
    <t>-979186831</t>
  </si>
  <si>
    <t>101-023</t>
  </si>
  <si>
    <t>Čtyřhranné potrubí z ocelového pozink. plechu spojovaného přírubami (standardní provedení) vč. spojovacího, těsnícího a montážního materiálu (počet tvarovek -odborný odhad do 40%)
- potrubí na sání čerstvého vzduchu a výfuk odpadního vzduchu do venkovního</t>
  </si>
  <si>
    <t>1986563962</t>
  </si>
  <si>
    <t>101-024</t>
  </si>
  <si>
    <t>Spiro potrubí Æ 200, L = 1000 mm</t>
  </si>
  <si>
    <t>943567096</t>
  </si>
  <si>
    <t>101-025</t>
  </si>
  <si>
    <t>Spiro potrubí Æ 160, L = 1000 mm</t>
  </si>
  <si>
    <t>-1681117609</t>
  </si>
  <si>
    <t>101-026</t>
  </si>
  <si>
    <t>Spiro potrubí Æ 100, L = 1000 mm</t>
  </si>
  <si>
    <t>-1214152342</t>
  </si>
  <si>
    <t>101-027</t>
  </si>
  <si>
    <t>Odbočka jednoduchá 90o Æ 200-Æ 100</t>
  </si>
  <si>
    <t>-1182020529</t>
  </si>
  <si>
    <t>101-028</t>
  </si>
  <si>
    <t>Odbočka jednoduchá 90o Æ 160-Æ 100</t>
  </si>
  <si>
    <t>1969679835</t>
  </si>
  <si>
    <t>101-029</t>
  </si>
  <si>
    <t>Přechod osový Æ 200- Æ 160</t>
  </si>
  <si>
    <t>144832383</t>
  </si>
  <si>
    <t>101-030</t>
  </si>
  <si>
    <t>Oblouk 90o Æ 160</t>
  </si>
  <si>
    <t>1974863329</t>
  </si>
  <si>
    <t>101-031</t>
  </si>
  <si>
    <t>Oblouk 90o Æ 100</t>
  </si>
  <si>
    <t>-1304452209</t>
  </si>
  <si>
    <t>101-032</t>
  </si>
  <si>
    <t>5.1 - Požární klapka 500x400, odolnost 90 minut, provedení ruční a teplotní</t>
  </si>
  <si>
    <t>-531298223</t>
  </si>
  <si>
    <t>101-033</t>
  </si>
  <si>
    <t>5.2 - Požární klapka 600x400, odolnost 90 minut, provedení ruční a teplotní</t>
  </si>
  <si>
    <t>-814420305</t>
  </si>
  <si>
    <t>101-034</t>
  </si>
  <si>
    <t>5.3 - Požární klapka Æ 200, odolnost 90 minut, provedení ruční a teplotní</t>
  </si>
  <si>
    <t>308166045</t>
  </si>
  <si>
    <t>101-035</t>
  </si>
  <si>
    <t>Protipožární izolace s odolností EI 30 minut na VZT potrubí procházející různými požárními úseky, minerální vlna tl. 40 mm + Al polep</t>
  </si>
  <si>
    <t>536425027</t>
  </si>
  <si>
    <t>101-036</t>
  </si>
  <si>
    <t>Potrubí Cu (měděné) 1“</t>
  </si>
  <si>
    <t>-2100213981</t>
  </si>
  <si>
    <t>101-037</t>
  </si>
  <si>
    <t>Potrubí Cu (měděné) 1/2“</t>
  </si>
  <si>
    <t>1182820132</t>
  </si>
  <si>
    <t>101-038</t>
  </si>
  <si>
    <t>Izolace měděného potrubí 1“ z kaučukové pěny tl. 19 mm + oplechování proti klimatickým podmínkám ve venkovním prostředí</t>
  </si>
  <si>
    <t>329474227</t>
  </si>
  <si>
    <t>101-039</t>
  </si>
  <si>
    <t>Izolace měděného potrubí 1/2“ z kaučukové pěny tl. 13 mm + oplechování proti klimatickým podmínkám ve venkovním prostředí</t>
  </si>
  <si>
    <t>1227146796</t>
  </si>
  <si>
    <t>101-040</t>
  </si>
  <si>
    <t>Fitinky pro spojení měděného potrubí (kolena, spojky, šroubení) + upevňovací konzole pro vedení potrubí - množství se stanoví při montáži (počet tvarovek - odborný odhad do 40%)</t>
  </si>
  <si>
    <t>-951410420</t>
  </si>
  <si>
    <t>101-041</t>
  </si>
  <si>
    <t>Protipožární spékací výústková větrací tvarovka s odolností EI 30 pro zakrytí otvoru 400x100 (celkem 4 kusy 100x100)</t>
  </si>
  <si>
    <t>354045327</t>
  </si>
  <si>
    <t>102-001</t>
  </si>
  <si>
    <t>2.1 - Venkovní kondenzační jednotka splitová s celoročním provozem
chladící výkon – 1,5 - 5,0 kW
topný výkon – 1,5 - 5,3 kW
elektrický příkon - 1,69 kW, U = 230 V, I = 7,78 A
váha - 40 kg
vzduchový výkon - 1 920 m3/h
chladivo - R410A</t>
  </si>
  <si>
    <t>-969523047</t>
  </si>
  <si>
    <t>102-002</t>
  </si>
  <si>
    <t>2.2 - Klimatizační vnitřní nástěnná jednotka
chladící výkon – 1,5 - 5,0 kW
topný výkon – 1,5 - 5,3 kW
elektrický příkon - 30 W, 230 V
váha - 13 kg
vzduchový výkon - 840 m3/h
chladivo - R410A
včetně dálkového ovládání, konzolí pro uchycení vnitřní jednotky</t>
  </si>
  <si>
    <t>-77382673</t>
  </si>
  <si>
    <t>102-003</t>
  </si>
  <si>
    <t>-2100772262</t>
  </si>
  <si>
    <t>102-004</t>
  </si>
  <si>
    <t>Potrubí Cu (měděné) 1/4“</t>
  </si>
  <si>
    <t>1339285742</t>
  </si>
  <si>
    <t>102-005</t>
  </si>
  <si>
    <t>-324631871</t>
  </si>
  <si>
    <t>102-006</t>
  </si>
  <si>
    <t>Izolace měděného potrubí 1/4“ z kaučukové pěny tl. 9 mm + oplechování proti klimatickým podmínkám ve venkovním prostředí</t>
  </si>
  <si>
    <t>324127667</t>
  </si>
  <si>
    <t>102-007</t>
  </si>
  <si>
    <t>Přechodové šroubení pro napojení měděného potrubí na klimatizační jednotky</t>
  </si>
  <si>
    <t>1478991732</t>
  </si>
  <si>
    <t>102-008</t>
  </si>
  <si>
    <t>-379038734</t>
  </si>
  <si>
    <t>102-009</t>
  </si>
  <si>
    <t>Chladivo R410A</t>
  </si>
  <si>
    <t>-1224099815</t>
  </si>
  <si>
    <t>103-001</t>
  </si>
  <si>
    <t>3.1 - Potrubní odtahový ventilátor diagonální,
Vod = 1.500 m3/h, pod = 200 Pa
elektrický příkon 345 W, 230 V, 1,53 A
váha - 19 kg</t>
  </si>
  <si>
    <t>-1900281705</t>
  </si>
  <si>
    <t>103-002</t>
  </si>
  <si>
    <t>Spiro potrubí Æ 355, L = 1000 mm</t>
  </si>
  <si>
    <t>-59280876</t>
  </si>
  <si>
    <t>103-003</t>
  </si>
  <si>
    <t>Spiro potrubí Æ 250, L = 1000 mm</t>
  </si>
  <si>
    <t>89516577</t>
  </si>
  <si>
    <t>103-004</t>
  </si>
  <si>
    <t>Oblouk 90o Æ 355</t>
  </si>
  <si>
    <t>399774337</t>
  </si>
  <si>
    <t>103-005</t>
  </si>
  <si>
    <t>Oblouk 90o Æ 250</t>
  </si>
  <si>
    <t>1724053471</t>
  </si>
  <si>
    <t>103-006</t>
  </si>
  <si>
    <t>Přechod osový Æ 355- Æ 250</t>
  </si>
  <si>
    <t>894808658</t>
  </si>
  <si>
    <t>103-007</t>
  </si>
  <si>
    <t>Výfukový kus Æ 250 s ochrannou mřížkou proti vniknutí mechanických nečistot</t>
  </si>
  <si>
    <t>872543024</t>
  </si>
  <si>
    <t>103-008</t>
  </si>
  <si>
    <t>5.4 - Požární klapka Æ 250, odolnost 90 minut, provedení ruční a teplotní</t>
  </si>
  <si>
    <t>-533427053</t>
  </si>
  <si>
    <t>104-001</t>
  </si>
  <si>
    <t>4.1 - Venkovní kondenzační jednotka multisplitová
chladící výkon – 4,1 - 9,0 kW
topný výkon – 2,0 - 11,2 kW
elektrický příkon - 2,0 kW, U = 230 V
váha - 72 kg
vzduchový výkon - 2 510 m3/h
chladivo - R410A</t>
  </si>
  <si>
    <t>-1054966774</t>
  </si>
  <si>
    <t>104-002</t>
  </si>
  <si>
    <t>4.2 - Klimatizační nástěnná jednotka
chladící výkon – 4,50 kW
topný výkon – 5,50 kW
elektrický příkon - 30 W, 230 V
váha - 10 kg
vzduchový výkon - 685 m3/h
chladivo - R410A
včetně dálkového ovládání, konzolí pro uchycení vnitřní jednotky a čerpadla konden</t>
  </si>
  <si>
    <t>1272743531</t>
  </si>
  <si>
    <t>104-003</t>
  </si>
  <si>
    <t>4.3 - Klimatizační nástěnná jednotka
chladící výkon – 4,50 kW
topný výkon – 5,50 kW
elektrický příkon - 30 W, 230 V
váha - 10 kg
vzduchový výkon - 685 m3/h
chladivo - R410A
včetně dálkového ovládání, konzolí pro uchycení vnitřní jednotky a čerpadla konden</t>
  </si>
  <si>
    <t>-1817205240</t>
  </si>
  <si>
    <t>104-004</t>
  </si>
  <si>
    <t>Potrubí Cu (měděné) 3/8“</t>
  </si>
  <si>
    <t>80352687</t>
  </si>
  <si>
    <t>104-005</t>
  </si>
  <si>
    <t>1559776775</t>
  </si>
  <si>
    <t>104-006</t>
  </si>
  <si>
    <t>Izolace měděného potrubí 3/8“ z kaučukové pěny tl. 13 mm + oplechování proti klimatickým podmínkám ve venkovním prostředí</t>
  </si>
  <si>
    <t>91714884</t>
  </si>
  <si>
    <t>104-007</t>
  </si>
  <si>
    <t>1465004946</t>
  </si>
  <si>
    <t>104-008</t>
  </si>
  <si>
    <t>488716851</t>
  </si>
  <si>
    <t>104-009</t>
  </si>
  <si>
    <t>-386090115</t>
  </si>
  <si>
    <t>104-010</t>
  </si>
  <si>
    <t>1343798013</t>
  </si>
  <si>
    <t>N.V.PM.VZTP</t>
  </si>
  <si>
    <t>Ostatní materiál</t>
  </si>
  <si>
    <t>222-001</t>
  </si>
  <si>
    <t>Pomocný ocelový materiál pro uchycení potrubí, materiál ocel tř.11 – konzole, třmeny, objímky, včetně nátěru</t>
  </si>
  <si>
    <t>-447929284</t>
  </si>
  <si>
    <t>222-002</t>
  </si>
  <si>
    <t>Popisné štítky na zařízení včetně šipek proudění</t>
  </si>
  <si>
    <t>1954976696</t>
  </si>
  <si>
    <t>D.1.4.2 - Zařízení pro vytápění</t>
  </si>
  <si>
    <t>N.V.ND.KOT - Kotle, čerpadla, armatury, topný tělesa</t>
  </si>
  <si>
    <t>N.V.PM.STP - Potrubní díly + ostatní materiál</t>
  </si>
  <si>
    <t>Montážní práce zařízení pro vytápění</t>
  </si>
  <si>
    <t>1889599069</t>
  </si>
  <si>
    <t>Doprava zařízení pro vytápění na místo stavby</t>
  </si>
  <si>
    <t>-31621257</t>
  </si>
  <si>
    <t>Zkoušky, uvedení do provozu a vyregulování</t>
  </si>
  <si>
    <t>-1970970014</t>
  </si>
  <si>
    <t>Zajištění chodu zařízení ve zkušebním provozu</t>
  </si>
  <si>
    <t>-2018723091</t>
  </si>
  <si>
    <t>782198926</t>
  </si>
  <si>
    <t>-1680804943</t>
  </si>
  <si>
    <t>-1286803930</t>
  </si>
  <si>
    <t>Stavební přípomoce - spolupráce se stavbou s vyznačením míst prostupů stěnami a stropy pro rozvody potrubí topné vody</t>
  </si>
  <si>
    <t>1340205411</t>
  </si>
  <si>
    <t>Lešení pomocné jednořadové lehké s podlahami do výšky 2,0 m</t>
  </si>
  <si>
    <t>45498286</t>
  </si>
  <si>
    <t>N.V.ND.KOT</t>
  </si>
  <si>
    <t>Kotle, čerpadla, armatury, topný tělesa</t>
  </si>
  <si>
    <t>777-001</t>
  </si>
  <si>
    <t>Směšovací uzel - 3-cestný směšovací ventil se servopohonem 230 V + oběhové čerpadlo P1, dodávka vzduchotechniky
- pouze montáž</t>
  </si>
  <si>
    <t>1340103174</t>
  </si>
  <si>
    <t>777-002</t>
  </si>
  <si>
    <t>Otopné těleso připojení klasik 22-600/900</t>
  </si>
  <si>
    <t>-2008434250</t>
  </si>
  <si>
    <t>777-003</t>
  </si>
  <si>
    <t>Otopné těleso připojení klasik 22-600/1000</t>
  </si>
  <si>
    <t>1033994410</t>
  </si>
  <si>
    <t>777-004</t>
  </si>
  <si>
    <t>Otopné těleso připojení klasik 22-600/1200</t>
  </si>
  <si>
    <t>1810339331</t>
  </si>
  <si>
    <t>777-005</t>
  </si>
  <si>
    <t>Otopné těleso připojení klasik 22-900/800</t>
  </si>
  <si>
    <t>1009836052</t>
  </si>
  <si>
    <t>777-006</t>
  </si>
  <si>
    <t>Radiátorový termostatický ventil přímý, 1/2“</t>
  </si>
  <si>
    <t>-95799155</t>
  </si>
  <si>
    <t>777-007</t>
  </si>
  <si>
    <t>Uzavíratelné radiátorové šroubení přímé 1/2“</t>
  </si>
  <si>
    <t>-1157743052</t>
  </si>
  <si>
    <t>777-008</t>
  </si>
  <si>
    <t>Termostatická hlavice standardní typ K s vestavěným teplotním čidlem</t>
  </si>
  <si>
    <t>-1160875290</t>
  </si>
  <si>
    <t>777-009</t>
  </si>
  <si>
    <t>Vypouštěcí kohout 1/2“</t>
  </si>
  <si>
    <t>-1284515863</t>
  </si>
  <si>
    <t>777-010</t>
  </si>
  <si>
    <t>Automatický odvzdušňovací ventil 3/8“</t>
  </si>
  <si>
    <t>-257360222</t>
  </si>
  <si>
    <t>777-011</t>
  </si>
  <si>
    <t>Kulový kohout s vypouštěním 1“</t>
  </si>
  <si>
    <t>-297730394</t>
  </si>
  <si>
    <t>777-012</t>
  </si>
  <si>
    <t>Manometr D 100, 0-600 kPa, včetně jímky, konden. smyčky a manometr. ventilu</t>
  </si>
  <si>
    <t>-552105623</t>
  </si>
  <si>
    <t>777-013</t>
  </si>
  <si>
    <t>Teploměr, L = 60 mm, D 100 mm, 0-120 oC, včetně teploměrné jímky M20x1,5 a návarku</t>
  </si>
  <si>
    <t>-1508093359</t>
  </si>
  <si>
    <t>777-014</t>
  </si>
  <si>
    <t>Zpětná klapka závitový 1"</t>
  </si>
  <si>
    <t>-912499806</t>
  </si>
  <si>
    <t>777-015</t>
  </si>
  <si>
    <t>Přepouštěcí ventil Rp 1/2“, nastavení 0,05 - 0,5 bar</t>
  </si>
  <si>
    <t>-713218198</t>
  </si>
  <si>
    <t>N.V.PM.STP</t>
  </si>
  <si>
    <t>Potrubní díly + ostatní materiál</t>
  </si>
  <si>
    <t>111-001</t>
  </si>
  <si>
    <t>Měděné potrubí 28x1,0</t>
  </si>
  <si>
    <t>-1917444587</t>
  </si>
  <si>
    <t>111-002</t>
  </si>
  <si>
    <t>Měděné potrubí 18x1,0</t>
  </si>
  <si>
    <t>-1862605405</t>
  </si>
  <si>
    <t>111-003</t>
  </si>
  <si>
    <t>Měděné potrubí 15x1,0</t>
  </si>
  <si>
    <t>768984697</t>
  </si>
  <si>
    <t>111-004</t>
  </si>
  <si>
    <t>Tepelná izolace na potrubí Cu 28x1,0, tl. izolace 30 mm - minerální vlna + Al polep</t>
  </si>
  <si>
    <t>1191176148</t>
  </si>
  <si>
    <t>111-005</t>
  </si>
  <si>
    <t>Tepelná izolace na potrubí Cu 18x1,0, tl. izolace 25 mm - minerální vlna + Al polep</t>
  </si>
  <si>
    <t>237463457</t>
  </si>
  <si>
    <t>111-006</t>
  </si>
  <si>
    <t>Tepelná izolace na potrubí Cu 15x1,0, tl. izolace 25 mm - minerální vlna + Al polep</t>
  </si>
  <si>
    <t>-1972687066</t>
  </si>
  <si>
    <t>111-007</t>
  </si>
  <si>
    <t>Tepelná izolace na potrubí Cu 15x1,0, tl. izolace 15 mm - pěnová návleková, v místech prostupu stavebními konstrukcemi</t>
  </si>
  <si>
    <t>267263811</t>
  </si>
  <si>
    <t>111-008</t>
  </si>
  <si>
    <t>Ocelová a Cu - kolena, redukce, T-kusy a další tvarovky příslušných dimenzí - přesný počet bude stanoven při montáži, odborný odhad tvarovek cca 40%</t>
  </si>
  <si>
    <t>1014754265</t>
  </si>
  <si>
    <t>111-009</t>
  </si>
  <si>
    <t>Pomocný ocelový materiál pro uchycení potrubí – konzole, třmeny, objímky, nastřelovací šrouby, matice, hmoždinky, ostatní spojovací materiál atd. - přesný počet bude stanoven na stavbě při montáži – cca 50 kg</t>
  </si>
  <si>
    <t>-385519869</t>
  </si>
  <si>
    <t>111-010</t>
  </si>
  <si>
    <t>Jímka do potrubí pro snímače teploty – pouze montáž - počet bude stanoven profesí elektro</t>
  </si>
  <si>
    <t>1678962616</t>
  </si>
  <si>
    <t>111-011</t>
  </si>
  <si>
    <t>1753100663</t>
  </si>
  <si>
    <t>D.1.4.3 - Zařízení chlazení</t>
  </si>
  <si>
    <t>PSV - PSV</t>
  </si>
  <si>
    <t xml:space="preserve">    752_01 - Chlazení - Stroje a zařízení</t>
  </si>
  <si>
    <t xml:space="preserve">    752_02 - Chlazení - Měřící přístroje</t>
  </si>
  <si>
    <t xml:space="preserve">    752_03 - Chlazení - Armatury</t>
  </si>
  <si>
    <t xml:space="preserve">    752_04 - Chlazení - Potrubí</t>
  </si>
  <si>
    <t xml:space="preserve">    752_05 - Chlazení - PŘÍSLUŠENSTVÍ CHLADIVOVÝCH OKRUHŮ (POUŽITÉ CHLADIVO R 410A)</t>
  </si>
  <si>
    <t xml:space="preserve">    752_06 - Chlazení - POTRUBÍ  PLAST</t>
  </si>
  <si>
    <t xml:space="preserve">    752_07 - Chlazení - IZOLACE</t>
  </si>
  <si>
    <t xml:space="preserve">    752_08 - Chlazení - NÁTĚRY</t>
  </si>
  <si>
    <t xml:space="preserve">    752_09 - Chlazení - LEŠENÍ</t>
  </si>
  <si>
    <t>752_01</t>
  </si>
  <si>
    <t>Chlazení - Stroje a zařízení</t>
  </si>
  <si>
    <t>752_01_r_001</t>
  </si>
  <si>
    <t xml:space="preserve">Bloková chladící jednotka, chladící výkon Qo = 43 kW, el. příkon N = 15,3 kW, teplota chlazené kapaliny two = 12 / 6°C, kondenzační teplota tk = 50°C, vč. tlumičů chvění, hlídače průtoku,  rozhraní Modbus RS 485 - dodávka</t>
  </si>
  <si>
    <t>2132542827</t>
  </si>
  <si>
    <t>752_01_R_002</t>
  </si>
  <si>
    <t xml:space="preserve">Kondenzátor vzduchem chlazený vertikální průtok vzduchu, axiální ventilátory, kondenzační výkon Qo = 59 kW, el. příkon N = 0,55 kW, kondenzační teplota tk = 50°C, teplota chladícího  vzduchu tA = 35°C, vč. prodrátování el. motorů s rozvaděčem, regulace výkonu plynulá v závislosti na kondenzačním tlaku servisní vypínač pro motor, prodloužené nohy - dodávka</t>
  </si>
  <si>
    <t>-1695811906</t>
  </si>
  <si>
    <t>752_01_R_003</t>
  </si>
  <si>
    <t xml:space="preserve">Jednoduché oběhové čerpadlo M 4 - okruh MR, m =5,8 m3/hod, Y =235 J/kg, N =1,1 kW, vč. řízení otáček  - dodávka</t>
  </si>
  <si>
    <t>-282605847</t>
  </si>
  <si>
    <t>752_01_R_004</t>
  </si>
  <si>
    <t>Zdvojené oběhové čerpadlo M 3 - primární okruh, m =5,8 m3/hod, Y =42 J/kg, N =0,25 kW, vč. snímače tlaku dopravovaného množství - dodávka</t>
  </si>
  <si>
    <t>-1347526954</t>
  </si>
  <si>
    <t>752_01_R_005</t>
  </si>
  <si>
    <t xml:space="preserve">Tlaková expanzní nádoba 6 bar, 80 l   vč. připojovací armatury - dodávka</t>
  </si>
  <si>
    <t>1353086102</t>
  </si>
  <si>
    <t>752_01_R_006</t>
  </si>
  <si>
    <t xml:space="preserve">Elektronická (impulsní) úpravna vody DN 65, m = 0,30 - 42 m3/hod  - dodávka</t>
  </si>
  <si>
    <t>-228219964</t>
  </si>
  <si>
    <t>752_01_R_mtž_001</t>
  </si>
  <si>
    <t xml:space="preserve">Bloková chladící jednotka, chladící výkon Qo = 43 kW, el. příkon N = 15,3 kW, teplota chlazené kapaliny two = 12 / 6°C, kondenzační teplota tk = 50°C, vč. tlumičů chvění, hlídače průtoku,  rozhraní Modbus RS 485 - montáž</t>
  </si>
  <si>
    <t>-774028619</t>
  </si>
  <si>
    <t>752_01_R_mtž_002</t>
  </si>
  <si>
    <t xml:space="preserve">Kondenzátor vzduchem chlazený vertikální průtok vzduchu, axiální ventilátory, kondenzační výkon Qo = 59 kW, el. příkon N = 0,55 kW, kondenzační teplota tk = 50°C, teplota chladícího  vzduchu tA = 35°C, vč. prodrátování el. motorů s rozvaděčem, regulace výkonu plynulá v závislosti na kondenzačním tlaku servisní vypínač pro motor, prodloužené nohy - montáž</t>
  </si>
  <si>
    <t>-488442891</t>
  </si>
  <si>
    <t>752_01_R_mtž_003</t>
  </si>
  <si>
    <t xml:space="preserve">Jednoduché oběhové čerpadlo M 4 - okruh MR, m =5,8 m3/hod, Y =235 J/kg, N =1,1 kW, vč. řízení otáček  - montáž</t>
  </si>
  <si>
    <t>721229717</t>
  </si>
  <si>
    <t>752_01_R_mtž_004</t>
  </si>
  <si>
    <t>Zdvojené oběhové čerpadlo M 3 - primární okruh, m =5,8 m3/hod, Y =42 J/kg, N =0,25 kW, vč. snímače tlaku dopravovaného množství - montáž</t>
  </si>
  <si>
    <t>1164650541</t>
  </si>
  <si>
    <t>752_01_R_mtž_005</t>
  </si>
  <si>
    <t xml:space="preserve">Tlaková expanzní nádoba 6 bar, 80 l   vč. připojovací armatury - montáž</t>
  </si>
  <si>
    <t>2029691975</t>
  </si>
  <si>
    <t>752_01_R_mtž_006</t>
  </si>
  <si>
    <t xml:space="preserve">Elektronická (impulsní) úpravna vody DN 65, m = 0,30 - 42 m3/hod  - montáž</t>
  </si>
  <si>
    <t>1861920319</t>
  </si>
  <si>
    <t>752_01_R_mtž_007</t>
  </si>
  <si>
    <t>Doprava zařízení na střechu speciálním autojeřábem Coles 80 tun</t>
  </si>
  <si>
    <t>1876440505</t>
  </si>
  <si>
    <t>752_01_R_mtž_008</t>
  </si>
  <si>
    <t>převoz jeřábu</t>
  </si>
  <si>
    <t>km</t>
  </si>
  <si>
    <t>624909752</t>
  </si>
  <si>
    <t>752_01_R_mtž_009</t>
  </si>
  <si>
    <t>Šéfmontáž chladícího zařízení</t>
  </si>
  <si>
    <t>616305331</t>
  </si>
  <si>
    <t>752_02</t>
  </si>
  <si>
    <t>Chlazení - Měřící přístroje</t>
  </si>
  <si>
    <t>752_02_r_001</t>
  </si>
  <si>
    <t xml:space="preserve">MĚŘENÍ TLAKU - Místní měření tlaku - Tlakoměr deformační kruhový se spodním přípojem typ  53 312, ČSN 25 7210, pr. 100,, typ 312, rozsah  0 - 0,6 MPa  - dodávka</t>
  </si>
  <si>
    <t>-1419390691</t>
  </si>
  <si>
    <t>752_02_r_001a</t>
  </si>
  <si>
    <t xml:space="preserve">MĚŘENÍ TLAKU - Místní měření tlaku - vč. tlakoměrového zkušebního kohoutu, kondenzační smyčky, tlakoměrové přípojky, nástavce a těsnění  - dodávka</t>
  </si>
  <si>
    <t>-2097450387</t>
  </si>
  <si>
    <t>752_02_r_002</t>
  </si>
  <si>
    <t xml:space="preserve">MĚŘENÍ TLAKU - Odběr tlaku pro Mar - Kohout tlakoměrový zkušební, čepový ČSN 13 7513.5, M 20 x 1,5  - dodávka</t>
  </si>
  <si>
    <t>809305529</t>
  </si>
  <si>
    <t>752_02_r_002a</t>
  </si>
  <si>
    <t xml:space="preserve">MĚŘENÍ TLAKU - Odběr tlaku pro Mar - vč. kondenzační smyčky, tlakoměrové přípojky, nástavce a těsnění  - dodávka</t>
  </si>
  <si>
    <t>1284020844</t>
  </si>
  <si>
    <t>752_02_r_003</t>
  </si>
  <si>
    <t xml:space="preserve">MĚŘENÍ TEPLOTY - Místní měření teploty - Teploměr technický přímý malý  20x160, ČSN258110.0, rozsah -35 / +50°C, ponor 100 mm - dodávka</t>
  </si>
  <si>
    <t>-2129210899</t>
  </si>
  <si>
    <t>752_02_r_003a</t>
  </si>
  <si>
    <t>MĚŘENÍ TEPLOTY - Místní měření teploty - vč. teploměrové jímky, návarku, těsnění - dodávka</t>
  </si>
  <si>
    <t>-2091831896</t>
  </si>
  <si>
    <t>752_02_r_004</t>
  </si>
  <si>
    <t>MĚŘENÍ TEPLOTY - Odběr teploty pro MaR - Teploměrová jímka závitová DN 1/2" - dodávka</t>
  </si>
  <si>
    <t>-1452300677</t>
  </si>
  <si>
    <t>752_02_r_004a</t>
  </si>
  <si>
    <t>MĚŘENÍ TEPLOTY - Odběr teploty pro MaR - vč. návarku, těsnění - dodávka</t>
  </si>
  <si>
    <t>-959370867</t>
  </si>
  <si>
    <t>752_02_r_005</t>
  </si>
  <si>
    <t>OCHRANA CHLADÍCÍ JEDNOTKY - Návarek pro hlídač průtoku DN 1", l = 30 mm - dodávka</t>
  </si>
  <si>
    <t>1896522358</t>
  </si>
  <si>
    <t>752_02_R_mtž_001</t>
  </si>
  <si>
    <t xml:space="preserve">MĚŘENÍ TLAKU - Místní měření tlaku - Tlakoměr deformační kruhový se spodním přípojem typ  53 312, ČSN 25 7210, pr. 100,, typ 312, rozsah  0 - 0,6 MPa  - montáž</t>
  </si>
  <si>
    <t>-495589919</t>
  </si>
  <si>
    <t>752_02_R_mtž_001a</t>
  </si>
  <si>
    <t xml:space="preserve">MĚŘENÍ TLAKU - Místní měření tlaku - vč. tlakoměrového zkušebního kohoutu, kondenzační smyčky, tlakoměrové přípojky, nástavce a těsnění  - montáž</t>
  </si>
  <si>
    <t>783439622</t>
  </si>
  <si>
    <t>752_02_R_mtž_002</t>
  </si>
  <si>
    <t xml:space="preserve">MĚŘENÍ TLAKU - Odběr tlaku pro Mar - Kohout tlakoměrový zkušební, čepový ČSN 13 7513.5, M 20 x 1,5  - montáž</t>
  </si>
  <si>
    <t>-1410585394</t>
  </si>
  <si>
    <t>752_02_R_mtž_002a</t>
  </si>
  <si>
    <t xml:space="preserve">MĚŘENÍ TLAKU - Odběr tlaku pro Mar - vč. kondenzační smyčky, tlakoměrové přípojky, nástavce a těsnění  - montáž</t>
  </si>
  <si>
    <t>94140204</t>
  </si>
  <si>
    <t>752_02_R_mtž_003</t>
  </si>
  <si>
    <t xml:space="preserve">MĚŘENÍ TEPLOTY - Místní měření teploty - Teploměr technický přímý malý  20x160, ČSN258110.0, rozsah -35 / +50°C, ponor 100 mm - montáž</t>
  </si>
  <si>
    <t>-727473303</t>
  </si>
  <si>
    <t>752_02_R_mtž_003a</t>
  </si>
  <si>
    <t>MĚŘENÍ TEPLOTY - Místní měření teploty - vč. teploměrové jímky, návarku, těsnění - montáž</t>
  </si>
  <si>
    <t>-1454846511</t>
  </si>
  <si>
    <t>752_02_R_mtž_004</t>
  </si>
  <si>
    <t>MĚŘENÍ TEPLOTY - Odběr teploty pro MaR - Teploměrová jímka závitová DN 1/2" - montáž</t>
  </si>
  <si>
    <t>618565468</t>
  </si>
  <si>
    <t>752_02_R_mtž_004a</t>
  </si>
  <si>
    <t>MĚŘENÍ TEPLOTY - Odběr teploty pro MaR - vč. návarku, těsnění - montáž</t>
  </si>
  <si>
    <t>1040642616</t>
  </si>
  <si>
    <t>752_02_R_mtž_005</t>
  </si>
  <si>
    <t>OCHRANA CHLADÍCÍ JEDNOTKY - Návarek pro hlídač průtoku DN 1", l = 30 mm - montáž</t>
  </si>
  <si>
    <t>374463128</t>
  </si>
  <si>
    <t>752_02_R_mtž_005a</t>
  </si>
  <si>
    <t>OCHRANA CHLADÍCÍ JEDNOTKY - Montáž hlídače průtoku (dodávka chlazení, MaR)</t>
  </si>
  <si>
    <t>-684218862</t>
  </si>
  <si>
    <t>752_02_R_mtž_006</t>
  </si>
  <si>
    <t xml:space="preserve">Montáž vodoměru 1,5 m3/hod   </t>
  </si>
  <si>
    <t>-2133505649</t>
  </si>
  <si>
    <t>752_03</t>
  </si>
  <si>
    <t>Chlazení - Armatury</t>
  </si>
  <si>
    <t>752_03_R_001</t>
  </si>
  <si>
    <t xml:space="preserve">Pojistný ventil nátrubkový k Expanzomatu DN 25  PV 2535 otv. přetlak 350 kPa - dodávka</t>
  </si>
  <si>
    <t>-735570993</t>
  </si>
  <si>
    <t>752_03_R_002</t>
  </si>
  <si>
    <t>Kohout s páčkou, oboustranně vnitřní závit R 250 D, PN 40, 180°C, DN 5/4" - dodávka</t>
  </si>
  <si>
    <t>-1257417314</t>
  </si>
  <si>
    <t>752_03_R_003</t>
  </si>
  <si>
    <t>Kohout s páčkou, oboustranně vnitřní závit R 250 D, PN 40, 180°C, DN 2" - dodávka</t>
  </si>
  <si>
    <t>-626254214</t>
  </si>
  <si>
    <t>752_03_R_004</t>
  </si>
  <si>
    <t>Regulační ventil vyvažovací STAD DN 50 - dodávka</t>
  </si>
  <si>
    <t>1583509995</t>
  </si>
  <si>
    <t>752_03_R_005</t>
  </si>
  <si>
    <t>Plnící zařízení DN 1" - dodávka</t>
  </si>
  <si>
    <t>1516184917</t>
  </si>
  <si>
    <t>752_03_R_006</t>
  </si>
  <si>
    <t>Oddělovací zařízení DN 1" - dodávka</t>
  </si>
  <si>
    <t>2117621673</t>
  </si>
  <si>
    <t>752_03_R_007</t>
  </si>
  <si>
    <t>Kulový kohout s filtrem, PN 16, 120°C, DN 2" - dodávka</t>
  </si>
  <si>
    <t>-1719071414</t>
  </si>
  <si>
    <t>752_03_R_008</t>
  </si>
  <si>
    <t>Odlučovač kalu - cyklonový, DN 50 - dodávka</t>
  </si>
  <si>
    <t>780973597</t>
  </si>
  <si>
    <t>752_03_R_009</t>
  </si>
  <si>
    <t xml:space="preserve">Vypouštěcí kulový kohout R 608, DN 3/4"  - dodávka</t>
  </si>
  <si>
    <t>229920977</t>
  </si>
  <si>
    <t>752_03_R_010</t>
  </si>
  <si>
    <t>Automatický odvzdušňovací ventil se zpětným ventilem R 99 I, DN 1/2" - dodávka</t>
  </si>
  <si>
    <t>-1039203758</t>
  </si>
  <si>
    <t>752_03_R_mtž_001</t>
  </si>
  <si>
    <t xml:space="preserve">Pojistný ventil nátrubkový k Expanzomatu DN 25  PV 2535 otv. přetlak 350 kPa - montáž</t>
  </si>
  <si>
    <t>-171804948</t>
  </si>
  <si>
    <t>752_03_R_mtž_002</t>
  </si>
  <si>
    <t>Kohout s páčkou, oboustranně vnitřní závit R 250 D, PN 40, 180°C, DN 5/4" - montáž</t>
  </si>
  <si>
    <t>-555810975</t>
  </si>
  <si>
    <t>752_03_R_mtž_003</t>
  </si>
  <si>
    <t>Kohout s páčkou, oboustranně vnitřní závit R 250 D, PN 40, 180°C, DN 2" - montáž</t>
  </si>
  <si>
    <t>1118012672</t>
  </si>
  <si>
    <t>752_03_R_mtž_004</t>
  </si>
  <si>
    <t>Regulační ventil vyvažovací STAD DN 50 - montáž</t>
  </si>
  <si>
    <t>-1934542992</t>
  </si>
  <si>
    <t>752_03_R_mtž_005</t>
  </si>
  <si>
    <t>Plnící zařízení DN 1" - montáž</t>
  </si>
  <si>
    <t>1785590243</t>
  </si>
  <si>
    <t>752_03_R_mtž_006</t>
  </si>
  <si>
    <t>Oddělovací zařízení DN 1" - montáž</t>
  </si>
  <si>
    <t>-1690098427</t>
  </si>
  <si>
    <t>752_03_R_mtž_007</t>
  </si>
  <si>
    <t>Kulový kohout s filtrem, PN 16, 120°C, DN 2" - montáž</t>
  </si>
  <si>
    <t>-31128829</t>
  </si>
  <si>
    <t>752_03_R_mtž_008</t>
  </si>
  <si>
    <t>Odlučovač kalu - cyklonový, DN 50 - montáž</t>
  </si>
  <si>
    <t>2053761425</t>
  </si>
  <si>
    <t>752_03_R_mtž_009</t>
  </si>
  <si>
    <t xml:space="preserve">Vypouštěcí kulový kohout R 608, DN 3/4"  - montáž</t>
  </si>
  <si>
    <t>1551418347</t>
  </si>
  <si>
    <t>752_03_R_mtž_010</t>
  </si>
  <si>
    <t>Automatický odvzdušňovací ventil se zpětným ventilem R 99 I, DN 1/2" - montáž</t>
  </si>
  <si>
    <t>1770673316</t>
  </si>
  <si>
    <t>752_03_R_mtž_011</t>
  </si>
  <si>
    <t>Montáž armatur závitových DN 2"</t>
  </si>
  <si>
    <t>18940211</t>
  </si>
  <si>
    <t>752_04</t>
  </si>
  <si>
    <t>Chlazení - Potrubí</t>
  </si>
  <si>
    <t>752_04_R_001</t>
  </si>
  <si>
    <t xml:space="preserve">Trubka ocelová závitová ČSN 42 5710.0 / ČSN 42 0250.00, 11 353.1 Z   20    (3/4") - dodávka</t>
  </si>
  <si>
    <t>1146332844</t>
  </si>
  <si>
    <t>752_04_R_002</t>
  </si>
  <si>
    <t xml:space="preserve">Trubka ocelová závitová ČSN 42 5710.0 / ČSN 42 0250.00, 11 353.1 Z   25    (1") - dodávka</t>
  </si>
  <si>
    <t>-525817920</t>
  </si>
  <si>
    <t>752_04_R_003</t>
  </si>
  <si>
    <t xml:space="preserve">Trubka ocelová závitová ČSN 42 5710.0 / ČSN 42 0250.00, 11 353.1 Z  50    (2") - dodávka</t>
  </si>
  <si>
    <t>2014335536</t>
  </si>
  <si>
    <t>752_04_R_004</t>
  </si>
  <si>
    <t xml:space="preserve">Trubka ocelová svařovaná SZ 42 5717.01 / ČSN 42 0154.00, 11 353.1 - Tr   530 x   8  - dodávka</t>
  </si>
  <si>
    <t>-239786899</t>
  </si>
  <si>
    <t>752_04_R_005</t>
  </si>
  <si>
    <t>Dno klenuté ON 13 1825, PN 40, 11 416.1, DN 500 - dodávka</t>
  </si>
  <si>
    <t>-1708810132</t>
  </si>
  <si>
    <t>752_04_R_006</t>
  </si>
  <si>
    <t>Štítek pro značení potrubí upevněný upínací páskou - dodávka</t>
  </si>
  <si>
    <t>-1136582762</t>
  </si>
  <si>
    <t>752_04_R_007</t>
  </si>
  <si>
    <t xml:space="preserve">Pancéřová tlaková hadice - opláštění nerez, vnitřní / vnější závit PN 10, DN  2" , l = 700 mm - dodávka</t>
  </si>
  <si>
    <t>-701939766</t>
  </si>
  <si>
    <t>752_04_R_012</t>
  </si>
  <si>
    <t>Fitinky - dodávka</t>
  </si>
  <si>
    <t>-1988946453</t>
  </si>
  <si>
    <t>752_04_R_013</t>
  </si>
  <si>
    <t>Příruba přivařovací s krkem ČSN 13 1231.0, PN 16, 11 416.1, DN 32 - dodávka</t>
  </si>
  <si>
    <t>1197686922</t>
  </si>
  <si>
    <t>752_04_R_mtž_001</t>
  </si>
  <si>
    <t xml:space="preserve">Trubka ocelová závitová ČSN 42 5710.0 / ČSN 42 0250.00, 11 353.1 Z   20    (3/4") - montáž</t>
  </si>
  <si>
    <t>-1104187866</t>
  </si>
  <si>
    <t>752_04_R_mtž_002</t>
  </si>
  <si>
    <t xml:space="preserve">Trubka ocelová závitová ČSN 42 5710.0 / ČSN 42 0250.00, 11 353.1 Z   25    (1") - montáž</t>
  </si>
  <si>
    <t>319914581</t>
  </si>
  <si>
    <t>752_04_R_mtž_003</t>
  </si>
  <si>
    <t xml:space="preserve">Trubka ocelová závitová ČSN 42 5710.0 / ČSN 42 0250.00, 11 353.1 Z   50    (2") - montáž</t>
  </si>
  <si>
    <t>-1301624708</t>
  </si>
  <si>
    <t>752_04_R_mtž_004</t>
  </si>
  <si>
    <t xml:space="preserve">Trubka ocelová svařovaná SZ 42 5717.01 / ČSN 42 0154.00, 11 353.1 - Tr   530 x   8 - montáž</t>
  </si>
  <si>
    <t>-1784774908</t>
  </si>
  <si>
    <t>752_04_R_mtž_005</t>
  </si>
  <si>
    <t>Dno klenuté ON 13 1825, PN 40, 11 416.1, DN 500 - montáž</t>
  </si>
  <si>
    <t>617307789</t>
  </si>
  <si>
    <t>752_04_R_mtž_006</t>
  </si>
  <si>
    <t>Štítek pro značení potrubí upevněný upínací páskou - montáž</t>
  </si>
  <si>
    <t>-1932983982</t>
  </si>
  <si>
    <t>752_04_R_mtž_007</t>
  </si>
  <si>
    <t xml:space="preserve">Pancéřová tlaková hadice - opláštění nerez, vnitřní / vnější závit PN 10, DN  2" , l = 700 mm -  montáž</t>
  </si>
  <si>
    <t>-1030036988</t>
  </si>
  <si>
    <t>752_04_R_mtž_008</t>
  </si>
  <si>
    <t>Uložení normalizované jednoduché přišroubovaní do DN 25 - montáž</t>
  </si>
  <si>
    <t>1521002493</t>
  </si>
  <si>
    <t>752_04_R_mtž_009</t>
  </si>
  <si>
    <t>Uložení normalizované jednoduché přišroubovaní do DN 150 - montáž</t>
  </si>
  <si>
    <t>481488822</t>
  </si>
  <si>
    <t>752_04_R_mtž_010</t>
  </si>
  <si>
    <t>Uložení normalizované jednoduché přišroubovaní nad DN 150 - montáž</t>
  </si>
  <si>
    <t>707812541</t>
  </si>
  <si>
    <t>752_04_R_mtž_011</t>
  </si>
  <si>
    <t>Doplňkové konstrukce z profilového materiálu rozpis viz. příloha 4 - montáž</t>
  </si>
  <si>
    <t>-216785979</t>
  </si>
  <si>
    <t>752_04_R_mtž_012</t>
  </si>
  <si>
    <t>Fitinky - montáž</t>
  </si>
  <si>
    <t>783368712</t>
  </si>
  <si>
    <t>752_04_R_mtž_013</t>
  </si>
  <si>
    <t>Příruba přivařovací s krkem ČSN 13 1231.0, PN 16, 11 416.1, DN 32 - montáž</t>
  </si>
  <si>
    <t>-185642388</t>
  </si>
  <si>
    <t>752_04_R_mtž_014</t>
  </si>
  <si>
    <t>Spojovací materiál přírubových spojů - montáž</t>
  </si>
  <si>
    <t>1966842377</t>
  </si>
  <si>
    <t>752_04_R_mtž_015</t>
  </si>
  <si>
    <t>Montáž přírubového spoje</t>
  </si>
  <si>
    <t>1586505784</t>
  </si>
  <si>
    <t>752_04_R_mtž_016</t>
  </si>
  <si>
    <t>Zhotovení odbočky DN 20 - montáž</t>
  </si>
  <si>
    <t>-1191964644</t>
  </si>
  <si>
    <t>752_04_R_mtž_017</t>
  </si>
  <si>
    <t>Zhotovení odbočky DN 25 - montáž</t>
  </si>
  <si>
    <t>-270916776</t>
  </si>
  <si>
    <t>752_04_R_mtž_018</t>
  </si>
  <si>
    <t>Zhotovení odbočky DN 32 - montáž</t>
  </si>
  <si>
    <t>-1625608740</t>
  </si>
  <si>
    <t>752_04_R_mtž_019</t>
  </si>
  <si>
    <t>Zhotovení odbočky DN 50 - montáž</t>
  </si>
  <si>
    <t>-553516675</t>
  </si>
  <si>
    <t>752_04_R_mtž_020</t>
  </si>
  <si>
    <t>Čištění potrubí profukováním nebo proplachováním do DN 32</t>
  </si>
  <si>
    <t>312321030</t>
  </si>
  <si>
    <t>752_04_R_mtž_021</t>
  </si>
  <si>
    <t>Čištění potrubí profukováním nebo proplachováním do DN 50</t>
  </si>
  <si>
    <t>2037366559</t>
  </si>
  <si>
    <t>752_04_R_mtž_022</t>
  </si>
  <si>
    <t>Čištění potrubí profukováním nebo proplachováním nad DN 350</t>
  </si>
  <si>
    <t>891193541</t>
  </si>
  <si>
    <t>752_04_R_mtž_023</t>
  </si>
  <si>
    <t xml:space="preserve">Příprava pro tlakovou zkoušku těsnosti potrubí DN   50 - 80</t>
  </si>
  <si>
    <t>úsek</t>
  </si>
  <si>
    <t>-1548258363</t>
  </si>
  <si>
    <t>752_04_R_mtž_024</t>
  </si>
  <si>
    <t>Tlaková zkouška těsnosti potrubí dle ČSN 13 0020 do DN 50</t>
  </si>
  <si>
    <t>463277952</t>
  </si>
  <si>
    <t>752_04_R_mtž_025</t>
  </si>
  <si>
    <t>Tlaková zkouška těsnosti potrubí dle ČSN 13 0020 do DN 80</t>
  </si>
  <si>
    <t>-1615902322</t>
  </si>
  <si>
    <t>752_04_R_mtž_026</t>
  </si>
  <si>
    <t>Tlaková zkouška těsnosti potrubí dle ČSN 13 0020 DN 350 - 500</t>
  </si>
  <si>
    <t>587699472</t>
  </si>
  <si>
    <t>752_04_R_mtž_027</t>
  </si>
  <si>
    <t>Hydraulické zaregulování systému pomocí balančního přístroje počet regulačních orgánů</t>
  </si>
  <si>
    <t>157020086</t>
  </si>
  <si>
    <t>752_05</t>
  </si>
  <si>
    <t>Chlazení - PŘÍSLUŠENSTVÍ CHLADIVOVÝCH OKRUHŮ (POUŽITÉ CHLADIVO R 410A)</t>
  </si>
  <si>
    <t>752_05_R_001</t>
  </si>
  <si>
    <t>Sběrač kapalného chladiva - atyp pro chladivo R 410A, objem 38 l - dodávka</t>
  </si>
  <si>
    <t>669852512</t>
  </si>
  <si>
    <t>752_05_R_002</t>
  </si>
  <si>
    <t>Zpětná klapka DN 22 - dodávka</t>
  </si>
  <si>
    <t>-2083250698</t>
  </si>
  <si>
    <t>752_05_R_003</t>
  </si>
  <si>
    <t xml:space="preserve">Ventil střídací pro montáž 2 pojistných ventilů WNV  445 001 - dodávka</t>
  </si>
  <si>
    <t>-1283760399</t>
  </si>
  <si>
    <t>752_05_R_004</t>
  </si>
  <si>
    <t xml:space="preserve">Pojistný ventil otv. přetlak  38 bar - dodávka</t>
  </si>
  <si>
    <t>-664770882</t>
  </si>
  <si>
    <t>752_05_R_005</t>
  </si>
  <si>
    <t>Vložka filtrdehydrátoru výměna vložky - objednat jako náhradní díl k chladicí jednotce - dodávka</t>
  </si>
  <si>
    <t>328899780</t>
  </si>
  <si>
    <t>752_05_R_006</t>
  </si>
  <si>
    <t>Trubka měděná bezešvá - chladivo ČSN 42 8571.02 / ČSN 42 3005, 16x1,0 - dodávka</t>
  </si>
  <si>
    <t>1013359397</t>
  </si>
  <si>
    <t>752_05_R_007</t>
  </si>
  <si>
    <t>Trubka měděná bezešvá - chladivo ČSN 42 8571.02 / ČSN 42 3005, 22x1,5 - dodávka</t>
  </si>
  <si>
    <t>-579369791</t>
  </si>
  <si>
    <t>752_05_R_008</t>
  </si>
  <si>
    <t>Trubka měděná bezešvá - chladivo ČSN 42 8571.02 / ČSN 42 3005, 28x1,5 - dodávka</t>
  </si>
  <si>
    <t>-476351499</t>
  </si>
  <si>
    <t>752_05_R_009</t>
  </si>
  <si>
    <t xml:space="preserve">Koleno měděné - chladivo 90°, 5002A   16x1,0 - dodávka</t>
  </si>
  <si>
    <t>1997306361</t>
  </si>
  <si>
    <t>752_05_R_010</t>
  </si>
  <si>
    <t xml:space="preserve">Koleno měděné - chladivo 90°, 5002A   22x1,5 - dodávka</t>
  </si>
  <si>
    <t>1085049646</t>
  </si>
  <si>
    <t>752_05_R_011</t>
  </si>
  <si>
    <t xml:space="preserve">Koleno měděné - chladivo 90°, 5002A   28x1,5 - dodávka</t>
  </si>
  <si>
    <t>1303467350</t>
  </si>
  <si>
    <t>752_05_R_012</t>
  </si>
  <si>
    <t>Vibrační hadice SLD 22 - dodávka</t>
  </si>
  <si>
    <t>-1129513849</t>
  </si>
  <si>
    <t>752_05_R_013</t>
  </si>
  <si>
    <t>Vibrační hadice SLD 28 - dodávka</t>
  </si>
  <si>
    <t>1994127845</t>
  </si>
  <si>
    <t>752_05_R_014</t>
  </si>
  <si>
    <t>Tvarové kusy měděného potrubí (přechody, odbočky) Cu 35 - dodávka</t>
  </si>
  <si>
    <t>-1637288009</t>
  </si>
  <si>
    <t>752_05_R_019</t>
  </si>
  <si>
    <t>Chladivo R 410 A, pozn.: celková náplň bude určena po naplnění a seřízení celého systému po zkušebním provoze.</t>
  </si>
  <si>
    <t>360400803</t>
  </si>
  <si>
    <t>752_05_R_mtž_001</t>
  </si>
  <si>
    <t>Sběrač kapalného chladiva - atyp pro chladivo R 410A, objem 38 l - montáž</t>
  </si>
  <si>
    <t>-1550744912</t>
  </si>
  <si>
    <t>752_05_R_mtž_002</t>
  </si>
  <si>
    <t>Zpětná klapka DN 22 - montáž</t>
  </si>
  <si>
    <t>1048987233</t>
  </si>
  <si>
    <t>752_05_R_mtž_003</t>
  </si>
  <si>
    <t xml:space="preserve">Ventil střídací pro montáž 2 pojistných ventilů WNV  445 001 - montáž</t>
  </si>
  <si>
    <t>-238860608</t>
  </si>
  <si>
    <t>752_05_R_mtž_004</t>
  </si>
  <si>
    <t xml:space="preserve">Pojistný ventil otv. přetlak  38 bar - montáž</t>
  </si>
  <si>
    <t>-1698078463</t>
  </si>
  <si>
    <t>752_05_R_mtž_005</t>
  </si>
  <si>
    <t>Vložka filtrdehydrátoru výměna vložky - objednat jako náhradní díl k chladicí jednotce - montáž</t>
  </si>
  <si>
    <t>-445437625</t>
  </si>
  <si>
    <t>752_05_R_mtž_006</t>
  </si>
  <si>
    <t>Trubka měděná bezešvá - chladivo ČSN 42 8571.02 / ČSN 42 3005, 16x1,0 - montáž</t>
  </si>
  <si>
    <t>-155519945</t>
  </si>
  <si>
    <t>752_05_R_mtž_007</t>
  </si>
  <si>
    <t>Trubka měděná bezešvá - chladivo ČSN 42 8571.02 / ČSN 42 3005, 22x1,5 - montáž</t>
  </si>
  <si>
    <t>-1751363340</t>
  </si>
  <si>
    <t>752_05_R_mtž_008</t>
  </si>
  <si>
    <t>Trubka měděná bezešvá - chladivo ČSN 42 8571.02 / ČSN 42 3005, 28x1,5 - montáž</t>
  </si>
  <si>
    <t>-1874054762</t>
  </si>
  <si>
    <t>752_05_R_mtž_009</t>
  </si>
  <si>
    <t xml:space="preserve">Koleno měděné - chladivo 90°, 5002A   16x1,0 - montáž</t>
  </si>
  <si>
    <t>341721946</t>
  </si>
  <si>
    <t>752_05_R_mtž_010</t>
  </si>
  <si>
    <t xml:space="preserve">Koleno měděné - chladivo 90°, 5002A   22x1,5 - montáž</t>
  </si>
  <si>
    <t>-1186656352</t>
  </si>
  <si>
    <t>752_05_R_mtž_011</t>
  </si>
  <si>
    <t xml:space="preserve">Koleno měděné - chladivo 90°, 5002A   28x1,5 - montáž</t>
  </si>
  <si>
    <t>-537108040</t>
  </si>
  <si>
    <t>752_05_R_mtž_012</t>
  </si>
  <si>
    <t>Vibrační hadice SLD 22 - montáž</t>
  </si>
  <si>
    <t>-1784081368</t>
  </si>
  <si>
    <t>752_05_R_mtž_013</t>
  </si>
  <si>
    <t>Vibrační hadice SLD 28 - montáž</t>
  </si>
  <si>
    <t>-1740841875</t>
  </si>
  <si>
    <t>752_05_R_mtž_014</t>
  </si>
  <si>
    <t>Tvarové kusy měděného potrubí (přechody, odbočky) Cu 35 - montáž</t>
  </si>
  <si>
    <t>-2059829828</t>
  </si>
  <si>
    <t>752_05_R_mtž_015</t>
  </si>
  <si>
    <t>Čištění potrubí pr. 28mm</t>
  </si>
  <si>
    <t>-48880621</t>
  </si>
  <si>
    <t>752_05_R_mtž_016</t>
  </si>
  <si>
    <t>Příprava tlakové zkoušky do DN 25</t>
  </si>
  <si>
    <t>1363893697</t>
  </si>
  <si>
    <t>752_05_R_mtž_017</t>
  </si>
  <si>
    <t>Tlaková zkouška 22x1,5</t>
  </si>
  <si>
    <t>-113236265</t>
  </si>
  <si>
    <t>752_05_R_mtž_018</t>
  </si>
  <si>
    <t>Tlaková zkouška 28x1,5</t>
  </si>
  <si>
    <t>1591937938</t>
  </si>
  <si>
    <t>752_05_R_mtž_019</t>
  </si>
  <si>
    <t>Vakuování a plnění okruhu chladivem</t>
  </si>
  <si>
    <t>2102263959</t>
  </si>
  <si>
    <t>752_06</t>
  </si>
  <si>
    <t xml:space="preserve">Chlazení - POTRUBÍ  PLAST</t>
  </si>
  <si>
    <t>752_06_R_001</t>
  </si>
  <si>
    <t>Trubka PPr PN 16 63x8,6 - dodávka</t>
  </si>
  <si>
    <t>258204395</t>
  </si>
  <si>
    <t>752_06_R_002</t>
  </si>
  <si>
    <t>Koleno PPr 90° 63x8,6 - dodávka</t>
  </si>
  <si>
    <t>-844587165</t>
  </si>
  <si>
    <t>752_06_R_003</t>
  </si>
  <si>
    <t>T-kus PPr 90° 63x8,6 - dodávka</t>
  </si>
  <si>
    <t>541548116</t>
  </si>
  <si>
    <t>752_06_R_004</t>
  </si>
  <si>
    <t>Lemový kroužek PPr 40 - dodávka</t>
  </si>
  <si>
    <t>-1555822891</t>
  </si>
  <si>
    <t>752_06_R_005</t>
  </si>
  <si>
    <t>Volná příruba PPr 40 - dodávka</t>
  </si>
  <si>
    <t>-487607572</t>
  </si>
  <si>
    <t>752_06_R_006</t>
  </si>
  <si>
    <t>Redukce vnitřní PPr 90° 63/40 - dodávka</t>
  </si>
  <si>
    <t>859308494</t>
  </si>
  <si>
    <t>752_06_R_007</t>
  </si>
  <si>
    <t>Nátrubek PPr 63 - dodávka</t>
  </si>
  <si>
    <t>-118853993</t>
  </si>
  <si>
    <t>752_06_R_008</t>
  </si>
  <si>
    <t>Navařovací sedla PPr 63 - dodávka</t>
  </si>
  <si>
    <t>-146560812</t>
  </si>
  <si>
    <t>752_06_R_mtž_001</t>
  </si>
  <si>
    <t>Trubka PPr PN 16 63x8,6 - montáž</t>
  </si>
  <si>
    <t>1373429393</t>
  </si>
  <si>
    <t>752_06_R_mtž_002</t>
  </si>
  <si>
    <t>Koleno PPr 90° 63x8,6 - montáž</t>
  </si>
  <si>
    <t>728234581</t>
  </si>
  <si>
    <t>752_06_R_mtž_003</t>
  </si>
  <si>
    <t>T-kus PPr 90° 63x8,6 - montáž</t>
  </si>
  <si>
    <t>1941895998</t>
  </si>
  <si>
    <t>752_06_R_mtž_004</t>
  </si>
  <si>
    <t>Lemový kroužek PPr 40 - montáž</t>
  </si>
  <si>
    <t>1385562980</t>
  </si>
  <si>
    <t>752_06_R_mtž_005</t>
  </si>
  <si>
    <t>Volná příruba PPr 40 - montáž</t>
  </si>
  <si>
    <t>522027153</t>
  </si>
  <si>
    <t>752_06_R_mtž_006</t>
  </si>
  <si>
    <t>Redukce vnitřní PPr 90° 63/40 - montáž</t>
  </si>
  <si>
    <t>-1807898805</t>
  </si>
  <si>
    <t>752_06_R_mtž_007</t>
  </si>
  <si>
    <t>Nátrubek PPr 63 - montáž</t>
  </si>
  <si>
    <t>891536903</t>
  </si>
  <si>
    <t>752_06_R_mtž_008</t>
  </si>
  <si>
    <t>Navařovací sedla PPr 63 - montáž</t>
  </si>
  <si>
    <t>543165348</t>
  </si>
  <si>
    <t>752_07</t>
  </si>
  <si>
    <t>Chlazení - IZOLACE</t>
  </si>
  <si>
    <t>752_07_R_001</t>
  </si>
  <si>
    <t>Kaučuková izolace - trubice ST tlouštka 32mm - 32 x 064 - dodávka</t>
  </si>
  <si>
    <t>12108156</t>
  </si>
  <si>
    <t>752_07_R_002</t>
  </si>
  <si>
    <t xml:space="preserve">Kaučuková izolace - role  ST šířka 1,0 m - 32 - RL - dodávka</t>
  </si>
  <si>
    <t>-39879990</t>
  </si>
  <si>
    <t>752_07_R_003</t>
  </si>
  <si>
    <t>Závěsný systém tlouštka 32 mm - 32x70 - dodávka</t>
  </si>
  <si>
    <t>-1096008639</t>
  </si>
  <si>
    <t>752_07_R_004</t>
  </si>
  <si>
    <t>Samolepící páska tlouštka 3 mm - 50 mm x 50 m - dodávka</t>
  </si>
  <si>
    <t>-1343182625</t>
  </si>
  <si>
    <t>752_07_R_005</t>
  </si>
  <si>
    <t xml:space="preserve">Speciální lepidlo K - 414, balení  2 200 gr   (2,5 l) - dodávka</t>
  </si>
  <si>
    <t>-197004253</t>
  </si>
  <si>
    <t>752_07_R_006</t>
  </si>
  <si>
    <t xml:space="preserve">Izolace s povrchovou úpravou Al fólií - pouzdro 800 - 20 mm, 20 x 28  - dodávka</t>
  </si>
  <si>
    <t>1477835251</t>
  </si>
  <si>
    <t>752_07_R_mtž_001</t>
  </si>
  <si>
    <t>Kaučuková izolace - trubice ST tlouštka 32mm - 32 x 064 - montáž</t>
  </si>
  <si>
    <t>1400173485</t>
  </si>
  <si>
    <t>752_07_R_mtž_002</t>
  </si>
  <si>
    <t xml:space="preserve">Kaučuková izolace - role  ST šířka 1,0 m - 32 - RL - montáž</t>
  </si>
  <si>
    <t>1563233495</t>
  </si>
  <si>
    <t>752_07_R_mtž_003</t>
  </si>
  <si>
    <t>Závěsný systém tlouštka 32 mm - 32x70 - montáž</t>
  </si>
  <si>
    <t>-1748737531</t>
  </si>
  <si>
    <t>752_07_R_mtž_006</t>
  </si>
  <si>
    <t>Izolace s povrchovou úpravou Al fólií - pouzdro 800 - 20 mm, 20 x 28 - montáž</t>
  </si>
  <si>
    <t>-1789599140</t>
  </si>
  <si>
    <t>752_07_R_mtž_007</t>
  </si>
  <si>
    <t>Montáž izolace na potrubí nad průměr 150 tlouštka do 32 mm - DN 500</t>
  </si>
  <si>
    <t>-598866273</t>
  </si>
  <si>
    <t>752_07_R_mtž_008</t>
  </si>
  <si>
    <t xml:space="preserve">Montáž  izolace na kolena tlouštka do 32 mm - DN 65</t>
  </si>
  <si>
    <t>706794307</t>
  </si>
  <si>
    <t>752_07_R_mtž_009</t>
  </si>
  <si>
    <t xml:space="preserve">Montáž  izolace na armatury tlouštka do 32 mm - DN 50</t>
  </si>
  <si>
    <t>442761626</t>
  </si>
  <si>
    <t>752_07_R_mtž_010</t>
  </si>
  <si>
    <t xml:space="preserve">Montáž  izolace na dna tlouštka do 32 mm - DN 500</t>
  </si>
  <si>
    <t>1403385064</t>
  </si>
  <si>
    <t>752_07_R_mtž_011</t>
  </si>
  <si>
    <t xml:space="preserve">Montáž  izolace na odbočky tlouštka do 32 mm - DN 20</t>
  </si>
  <si>
    <t>-1633051316</t>
  </si>
  <si>
    <t>752_07_R_mtž_012</t>
  </si>
  <si>
    <t xml:space="preserve">Montáž  izolace na odbočky tlouštka do 32 mm - DN 25</t>
  </si>
  <si>
    <t>-641816852</t>
  </si>
  <si>
    <t>752_07_R_mtž_013</t>
  </si>
  <si>
    <t xml:space="preserve">Montáž  izolace na odbočky tlouštka do 32 mm - DN 32</t>
  </si>
  <si>
    <t>-1017699839</t>
  </si>
  <si>
    <t>752_07_R_mtž_014</t>
  </si>
  <si>
    <t xml:space="preserve">Montáž  izolace na odbočky tlouštka do 32 mm - DN 50</t>
  </si>
  <si>
    <t>-1790932518</t>
  </si>
  <si>
    <t>752_08</t>
  </si>
  <si>
    <t>Chlazení - NÁTĚRY</t>
  </si>
  <si>
    <t>752_08_R_001</t>
  </si>
  <si>
    <t xml:space="preserve">NÁTĚROVÉ  HMOTY - Barva syntetická základní S 2000 - PRIMER</t>
  </si>
  <si>
    <t>668478645</t>
  </si>
  <si>
    <t>752_08_R_002</t>
  </si>
  <si>
    <t xml:space="preserve">NÁTĚROVÉ  HMOTY - Email syntetický vrchní S 2013 - INDUSTROL</t>
  </si>
  <si>
    <t>-449507183</t>
  </si>
  <si>
    <t>752_08_R_003</t>
  </si>
  <si>
    <t xml:space="preserve">NÁTĚROVÉ  HMOTY - Ředidlo pro olejové a syntetické barvy S 6006</t>
  </si>
  <si>
    <t>l</t>
  </si>
  <si>
    <t>-1288050345</t>
  </si>
  <si>
    <t>752_08_R_004</t>
  </si>
  <si>
    <t xml:space="preserve">NÁTĚROVÉ  HMOTY - Odrezovač SYNKOR 100</t>
  </si>
  <si>
    <t>403593179</t>
  </si>
  <si>
    <t>752_08_R_mtž_001</t>
  </si>
  <si>
    <t xml:space="preserve">POVRCHOVÁ  ÚPRAVA  POTRUBÍ - Kartáčování ocelovým kartáčem - DN 300 a výše</t>
  </si>
  <si>
    <t>-1619248003</t>
  </si>
  <si>
    <t>752_08_R_mtž_002</t>
  </si>
  <si>
    <t xml:space="preserve">POVRCHOVÁ  ÚPRAVA  POTRUBÍ - Oprašování - DN 300 a výše</t>
  </si>
  <si>
    <t>-648290651</t>
  </si>
  <si>
    <t>752_08_R_mtž_003</t>
  </si>
  <si>
    <t xml:space="preserve">POVRCHOVÁ  ÚPRAVA  POTRUBÍ - Čištění odrezovačem - DN 300 a výše</t>
  </si>
  <si>
    <t>2026825221</t>
  </si>
  <si>
    <t>752_08_R_mtž_004</t>
  </si>
  <si>
    <t>1234520040</t>
  </si>
  <si>
    <t>752_08_R_mtž_005</t>
  </si>
  <si>
    <t xml:space="preserve">TECHNOLOGICKÉ KONSTRUKCE  - tř. II - Kartáčování ocelovým kartáčem</t>
  </si>
  <si>
    <t>613190482</t>
  </si>
  <si>
    <t>752_08_R_mtž_006</t>
  </si>
  <si>
    <t xml:space="preserve">TECHNOLOGICKÉ KONSTRUKCE  - tř. II - Oprašování</t>
  </si>
  <si>
    <t>230346269</t>
  </si>
  <si>
    <t>752_08_R_mtž_007</t>
  </si>
  <si>
    <t xml:space="preserve">TECHNOLOGICKÉ KONSTRUKCE  - tř. II - Čištění odrezovačem</t>
  </si>
  <si>
    <t>-1808209598</t>
  </si>
  <si>
    <t>752_08_R_mtž_008</t>
  </si>
  <si>
    <t xml:space="preserve">TECHNOLOGICKÉ KONSTRUKCE  - tř. II - Základní nátěr jednosložkový</t>
  </si>
  <si>
    <t>2066235435</t>
  </si>
  <si>
    <t>752_08_R_mtž_009</t>
  </si>
  <si>
    <t xml:space="preserve">TECHNOLOGICKÉ KONSTRUKCE  - tř. II - Ostatní nátěry jednosložkové</t>
  </si>
  <si>
    <t>841648913</t>
  </si>
  <si>
    <t>752_08_R_mtž_010</t>
  </si>
  <si>
    <t xml:space="preserve">ROZLIŠOVACÍ  PRUHY - Ostatní nátěry jednosložkové</t>
  </si>
  <si>
    <t>256205119</t>
  </si>
  <si>
    <t>752_09</t>
  </si>
  <si>
    <t>Chlazení - LEŠENÍ</t>
  </si>
  <si>
    <t>752_09_R_mtž_001</t>
  </si>
  <si>
    <t>Montáž lešení těžkého do 10 m</t>
  </si>
  <si>
    <t>-1710156713</t>
  </si>
  <si>
    <t>752_09_R_mtž_002</t>
  </si>
  <si>
    <t xml:space="preserve">Příplatek za použití lešení za 3 měsíce </t>
  </si>
  <si>
    <t>-129006578</t>
  </si>
  <si>
    <t>752_09_R_mtž_003</t>
  </si>
  <si>
    <t>Ochranné zábradlí dvoutyčové</t>
  </si>
  <si>
    <t>888329566</t>
  </si>
  <si>
    <t>752_09_R_mtž_004</t>
  </si>
  <si>
    <t>Demontáž lešení těžkého</t>
  </si>
  <si>
    <t>1290458782</t>
  </si>
  <si>
    <t>752_09_R_mtž_005</t>
  </si>
  <si>
    <t>-1079410022</t>
  </si>
  <si>
    <t>752_09_R_mtž_006</t>
  </si>
  <si>
    <t>Zvýšený přesun do 500 m</t>
  </si>
  <si>
    <t>-359937639</t>
  </si>
  <si>
    <t>D.1.4.4 - Zařízení zdravotně technických instalací</t>
  </si>
  <si>
    <t xml:space="preserve">    721 - Zdravotechnika - vnitřní kanalizace</t>
  </si>
  <si>
    <t xml:space="preserve">    722 - Zdravotechnika - vnitřní vodovod</t>
  </si>
  <si>
    <t xml:space="preserve">    724 - Zdravotechnika - strojní vybavení</t>
  </si>
  <si>
    <t>721</t>
  </si>
  <si>
    <t>Zdravotechnika - vnitřní kanalizace</t>
  </si>
  <si>
    <t>721171905</t>
  </si>
  <si>
    <t xml:space="preserve">Opravy odpadního potrubí plastového  vsazení odbočky do potrubí DN 110</t>
  </si>
  <si>
    <t>1536245529</t>
  </si>
  <si>
    <t>721171906</t>
  </si>
  <si>
    <t xml:space="preserve">Opravy odpadního potrubí plastového  vsazení odbočky do potrubí DN 125</t>
  </si>
  <si>
    <t>-1230650850</t>
  </si>
  <si>
    <t>721171907</t>
  </si>
  <si>
    <t xml:space="preserve">Opravy odpadního potrubí plastového  vsazení odbočky do potrubí DN 160</t>
  </si>
  <si>
    <t>-1507877190</t>
  </si>
  <si>
    <t>721174004</t>
  </si>
  <si>
    <t>Potrubí z plastových trub polypropylenové svodné (ležaté) DN 75</t>
  </si>
  <si>
    <t>-1435736700</t>
  </si>
  <si>
    <t xml:space="preserve">"DN 70"     (5,5)*1,1</t>
  </si>
  <si>
    <t>721174005</t>
  </si>
  <si>
    <t>Potrubí z plastových trub polypropylenové svodné (ležaté) DN 110</t>
  </si>
  <si>
    <t>1819768178</t>
  </si>
  <si>
    <t xml:space="preserve">"DN 100"     (2,5+1,8+0,5*10)*1,1</t>
  </si>
  <si>
    <t>721174006</t>
  </si>
  <si>
    <t>Potrubí z plastových trub polypropylenové svodné (ležaté) DN 125</t>
  </si>
  <si>
    <t>1083343535</t>
  </si>
  <si>
    <t xml:space="preserve">"DN 125"     (0,5*4)*1,1</t>
  </si>
  <si>
    <t>721174007</t>
  </si>
  <si>
    <t>Potrubí z plastových trub polypropylenové svodné (ležaté) DN 160</t>
  </si>
  <si>
    <t>-1189270000</t>
  </si>
  <si>
    <t xml:space="preserve">"DN 150"     (0,5)*1,1</t>
  </si>
  <si>
    <t>721174042</t>
  </si>
  <si>
    <t>Potrubí z plastových trub polypropylenové připojovací DN 40</t>
  </si>
  <si>
    <t>1810986532</t>
  </si>
  <si>
    <t xml:space="preserve">"DN 40"     (0,6+3,6+1,3+4,6+0,3+0,7+1,9+0,4+0,6+0,6+1,1+0,7+1,7+0,6+3,0)*1,1</t>
  </si>
  <si>
    <t>721174043</t>
  </si>
  <si>
    <t>Potrubí z plastových trub polypropylenové připojovací DN 50</t>
  </si>
  <si>
    <t>-310554862</t>
  </si>
  <si>
    <t xml:space="preserve">"DN 50"     (1,5+7,8+0,4+1,1+0,5+3,2+0,6+2,6+1,8+7,0)*1,1</t>
  </si>
  <si>
    <t>721174044</t>
  </si>
  <si>
    <t>Potrubí z plastových trub polypropylenové připojovací DN 75</t>
  </si>
  <si>
    <t>2140642527</t>
  </si>
  <si>
    <t xml:space="preserve">"DN 70"     (0,5+0,7)*1,1</t>
  </si>
  <si>
    <t>721174045</t>
  </si>
  <si>
    <t>Potrubí z plastových trub polypropylenové připojovací DN 110</t>
  </si>
  <si>
    <t>474067163</t>
  </si>
  <si>
    <t xml:space="preserve">"DN 100"     (2,5+0,5+0,5+1,0+1,0+1,0+0,7+0,3*7)*1,1</t>
  </si>
  <si>
    <t>721194104</t>
  </si>
  <si>
    <t>Vyměření přípojek na potrubí vyvedení a upevnění odpadních výpustek DN 40</t>
  </si>
  <si>
    <t>146589286</t>
  </si>
  <si>
    <t>"Viz tabulka vybavení - sanita"</t>
  </si>
  <si>
    <t xml:space="preserve">"U"     6</t>
  </si>
  <si>
    <t xml:space="preserve">"U1"     1</t>
  </si>
  <si>
    <t xml:space="preserve">"Ui"     1</t>
  </si>
  <si>
    <t xml:space="preserve">"o.1"     4</t>
  </si>
  <si>
    <t xml:space="preserve">"o.3"     4</t>
  </si>
  <si>
    <t xml:space="preserve">"CK"     1</t>
  </si>
  <si>
    <t>721194105</t>
  </si>
  <si>
    <t>Vyměření přípojek na potrubí vyvedení a upevnění odpadních výpustek DN 50</t>
  </si>
  <si>
    <t>1374344767</t>
  </si>
  <si>
    <t xml:space="preserve">"D"     2</t>
  </si>
  <si>
    <t xml:space="preserve">"V1"     1</t>
  </si>
  <si>
    <t>721194107</t>
  </si>
  <si>
    <t>Vyměření přípojek na potrubí vyvedení a upevnění odpadních výpustek DN 70</t>
  </si>
  <si>
    <t>1756722093</t>
  </si>
  <si>
    <t xml:space="preserve">"napojení chlazení"     1</t>
  </si>
  <si>
    <t>721194109</t>
  </si>
  <si>
    <t>Vyměření přípojek na potrubí vyvedení a upevnění odpadních výpustek DN 100</t>
  </si>
  <si>
    <t>-1398768387</t>
  </si>
  <si>
    <t xml:space="preserve">"WC"     5</t>
  </si>
  <si>
    <t xml:space="preserve">"WCi"     1</t>
  </si>
  <si>
    <t xml:space="preserve">"V"     1</t>
  </si>
  <si>
    <t>721274121</t>
  </si>
  <si>
    <t>Ventily přivzdušňovací odpadních potrubí vnitřní od DN 32 do DN 50</t>
  </si>
  <si>
    <t>-1234100919</t>
  </si>
  <si>
    <t>551R 47362</t>
  </si>
  <si>
    <t>přivzdušňovací ventil vnitřní odpadního potrubí DN 40</t>
  </si>
  <si>
    <t>1768492198</t>
  </si>
  <si>
    <t>Poznámka k položce:
Kanalizační přivzdušňovací ventil - podomítková verze, odpovídající ČSN EN 12 380-1 s masivní pryžovou membránou, a pohledovým krytem v bílé barvě v balení. Zařazen do třídy A2, vyhověl i pro použití v rozmezí teplot 0°C až +60°C a pro použití i pod úrovní vody v zařizovacích předmětech. Množství vzduchu přisávané dle ČSN EN 12380 činí 12l/s. DN50/75.</t>
  </si>
  <si>
    <t>721274123</t>
  </si>
  <si>
    <t>Ventily přivzdušňovací odpadních potrubí vnitřní DN 100</t>
  </si>
  <si>
    <t>-1173407690</t>
  </si>
  <si>
    <t xml:space="preserve">"21b"      1</t>
  </si>
  <si>
    <t>721290111</t>
  </si>
  <si>
    <t xml:space="preserve">Zkouška těsnosti kanalizace  v objektech vodou do DN 125</t>
  </si>
  <si>
    <t>-1634938699</t>
  </si>
  <si>
    <t>6,05+10,23+2,2+0,55+23,87+29,15+1,32+10,23</t>
  </si>
  <si>
    <t>998721102</t>
  </si>
  <si>
    <t xml:space="preserve">Přesun hmot pro vnitřní kanalizace  stanovený z hmotnosti přesunovaného materiálu vodorovná dopravní vzdálenost do 50 m v objektech výšky přes 6 do 12 m</t>
  </si>
  <si>
    <t>-1479158213</t>
  </si>
  <si>
    <t>722</t>
  </si>
  <si>
    <t>Zdravotechnika - vnitřní vodovod</t>
  </si>
  <si>
    <t>722160214</t>
  </si>
  <si>
    <t>Potrubí z měděných trubek polotvrdých, spojovaných lisováním DN 20</t>
  </si>
  <si>
    <t>-1917133185</t>
  </si>
  <si>
    <t>(10,1+2,1+0,7+3,8+2,4+4,6+2,6+1,0+2,6+5,0+1,5+4,8)*1,1</t>
  </si>
  <si>
    <t>722160215</t>
  </si>
  <si>
    <t>Potrubí z měděných trubek polotvrdých, spojovaných lisováním DN 25</t>
  </si>
  <si>
    <t>1281600025</t>
  </si>
  <si>
    <t>(2,1)*1,1</t>
  </si>
  <si>
    <t>722174022</t>
  </si>
  <si>
    <t>Potrubí z plastových trubek z polypropylenu (PPR) svařovaných polyfuzně PN 20 (SDR 6) D 20 x 3,4</t>
  </si>
  <si>
    <t>-284258194</t>
  </si>
  <si>
    <t>(1,7+8,8+3,9+3,4+2,6+4,6+2,6+2,4+3,1+1,3+4,6+2,4+3,6+2,4+5,1+1,4+2,5)*1,1</t>
  </si>
  <si>
    <t>722174023</t>
  </si>
  <si>
    <t>Potrubí z plastových trubek z polypropylenu (PPR) svařovaných polyfuzně PN 20 (SDR 6) D 25 x 4,2</t>
  </si>
  <si>
    <t>1255927884</t>
  </si>
  <si>
    <t>722174024</t>
  </si>
  <si>
    <t>Potrubí z plastových trubek z polypropylenu (PPR) svařovaných polyfuzně PN 20 (SDR 6) D 32 x 5,4</t>
  </si>
  <si>
    <t>-2038704312</t>
  </si>
  <si>
    <t>(4,6)*1,1</t>
  </si>
  <si>
    <t>722181221</t>
  </si>
  <si>
    <t xml:space="preserve">Ochrana potrubí  termoizolačními trubicemi z pěnového polyetylenu PE přilepenými v příčných a podélných spojích, tloušťky izolace přes 6 do 9 mm, vnitřního průměru izolace DN do 22 mm</t>
  </si>
  <si>
    <t>-1644771862</t>
  </si>
  <si>
    <t>45,32+62,04</t>
  </si>
  <si>
    <t>722181222</t>
  </si>
  <si>
    <t xml:space="preserve">Ochrana potrubí  termoizolačními trubicemi z pěnového polyetylenu PE přilepenými v příčných a podélných spojích, tloušťky izolace přes 6 do 9 mm, vnitřního průměru izolace DN přes 22 do 45 mm</t>
  </si>
  <si>
    <t>-226670988</t>
  </si>
  <si>
    <t>2,31+2,31+5,06</t>
  </si>
  <si>
    <t>722190401</t>
  </si>
  <si>
    <t xml:space="preserve">Zřízení přípojek na potrubí  vyvedení a upevnění výpustek do DN 25</t>
  </si>
  <si>
    <t>-813616286</t>
  </si>
  <si>
    <t xml:space="preserve">"WC"      5</t>
  </si>
  <si>
    <t xml:space="preserve">"U"          6*2</t>
  </si>
  <si>
    <t xml:space="preserve">"U1"        1*2</t>
  </si>
  <si>
    <t xml:space="preserve">"Ui"         1*2</t>
  </si>
  <si>
    <t xml:space="preserve">"D"          2*2</t>
  </si>
  <si>
    <t xml:space="preserve">"P"          1</t>
  </si>
  <si>
    <t xml:space="preserve">"V"          1+2</t>
  </si>
  <si>
    <t xml:space="preserve">"V1"          2</t>
  </si>
  <si>
    <t xml:space="preserve">"PV2"          1</t>
  </si>
  <si>
    <t>722190402</t>
  </si>
  <si>
    <t xml:space="preserve">Zřízení přípojek na potrubí  vyvedení a upevnění výpustek přes 25 do DN 50</t>
  </si>
  <si>
    <t>-1787454817</t>
  </si>
  <si>
    <t xml:space="preserve">"PV1"      1</t>
  </si>
  <si>
    <t>722220152</t>
  </si>
  <si>
    <t>Armatury s jedním závitem plastové (PPR) PN 20 (SDR 6) DN 20 x G 1/2</t>
  </si>
  <si>
    <t>277972924</t>
  </si>
  <si>
    <t xml:space="preserve">"V"          1</t>
  </si>
  <si>
    <t>722220161</t>
  </si>
  <si>
    <t>Armatury s jedním závitem plastové (PPR) PN 20 (SDR 6) DN 20 x G 1/2 (nástěnný komplet)</t>
  </si>
  <si>
    <t>659989895</t>
  </si>
  <si>
    <t xml:space="preserve">"V1"        1</t>
  </si>
  <si>
    <t>722232044</t>
  </si>
  <si>
    <t>Armatury se dvěma závity kulové kohouty PN 42 do 185 °C přímé vnitřní závit G 3/4</t>
  </si>
  <si>
    <t>-1455757755</t>
  </si>
  <si>
    <t xml:space="preserve">"PV2"     1</t>
  </si>
  <si>
    <t>722232171</t>
  </si>
  <si>
    <t>Armatury se dvěma závity kulové kohouty PN 42 do 185 °C rohové plnoprůtokové vnější a vnitřní závit G 1/2</t>
  </si>
  <si>
    <t>-1380258593</t>
  </si>
  <si>
    <t>722239102</t>
  </si>
  <si>
    <t>Armatury se dvěma závity montáž vodovodních armatur se dvěma závity ostatních typů G 3/4</t>
  </si>
  <si>
    <t>-809341026</t>
  </si>
  <si>
    <t>55117238</t>
  </si>
  <si>
    <t>filtr závitový bronz, závit vnitřní-vnitřní PN 16 do 120°C 2 1/2"</t>
  </si>
  <si>
    <t>-1067598998</t>
  </si>
  <si>
    <t>722240122</t>
  </si>
  <si>
    <t xml:space="preserve">Armatury z plastických hmot  kohouty (PPR) kulové DN 20</t>
  </si>
  <si>
    <t>1721520149</t>
  </si>
  <si>
    <t>722240123</t>
  </si>
  <si>
    <t xml:space="preserve">Armatury z plastických hmot  kohouty (PPR) kulové DN 25</t>
  </si>
  <si>
    <t>81370036</t>
  </si>
  <si>
    <t>722240124</t>
  </si>
  <si>
    <t xml:space="preserve">Armatury z plastických hmot  kohouty (PPR) kulové DN 32</t>
  </si>
  <si>
    <t>732691648</t>
  </si>
  <si>
    <t>722290226</t>
  </si>
  <si>
    <t xml:space="preserve">Zkoušky, proplach a desinfekce vodovodního potrubí  zkoušky těsnosti vodovodního potrubí závitového do DN 50</t>
  </si>
  <si>
    <t>849411705</t>
  </si>
  <si>
    <t>722290234</t>
  </si>
  <si>
    <t xml:space="preserve">Zkoušky, proplach a desinfekce vodovodního potrubí  proplach a desinfekce vodovodního potrubí do DN 80</t>
  </si>
  <si>
    <t>-1520641229</t>
  </si>
  <si>
    <t>998722102</t>
  </si>
  <si>
    <t xml:space="preserve">Přesun hmot pro vnitřní vodovod  stanovený z hmotnosti přesunovaného materiálu vodorovná dopravní vzdálenost do 50 m v objektech výšky přes 6 do 12 m</t>
  </si>
  <si>
    <t>166749260</t>
  </si>
  <si>
    <t>724</t>
  </si>
  <si>
    <t>Zdravotechnika - strojní vybavení</t>
  </si>
  <si>
    <t>724 R 001</t>
  </si>
  <si>
    <t xml:space="preserve">CK - Čerpadlo pro odvod kondenzátu - s kontaktem havarijní situace - dod + mtž_x000d_
</t>
  </si>
  <si>
    <t>-1964186206</t>
  </si>
  <si>
    <t>"viz ZTI - výkresy + TZ"</t>
  </si>
  <si>
    <t>"odvod kondenzátu - klima"</t>
  </si>
  <si>
    <t>724 R 149101</t>
  </si>
  <si>
    <t>Čerpadla vodovodní strojní bez potrubí montáž čerpadel ponorných bez potrubí a příslušenství o výkonu do 56 l</t>
  </si>
  <si>
    <t>-2106521813</t>
  </si>
  <si>
    <t xml:space="preserve">"CS"     1</t>
  </si>
  <si>
    <t>426R 001</t>
  </si>
  <si>
    <t>sanitární čerpadlo</t>
  </si>
  <si>
    <t>-2069992403</t>
  </si>
  <si>
    <t xml:space="preserve">Poznámka k položce:
Napětí (V/Hz) 	220-240 / 50
Evropská norma 	EN 12050-2
Příkon (W) 	400
Otáčky motoru (ot/min) 	2800
Průměr odpadního tlakového potrubí (mm) 	32
Maximální čerpací výška (m) 	5
Maximální čerpací vzdálenost (m) 	50
Průměrná teplota vstupní vody (°C) 	35
Rozměry d x h x v (mm) 	412 x 185 x 280
Maximální teplota vstupní vody, v intervalech (max. 5 min) (°C) 	60
</t>
  </si>
  <si>
    <t>998724202</t>
  </si>
  <si>
    <t xml:space="preserve">Přesun hmot pro strojní vybavení  stanovený procentní sazbou (%) z ceny vodorovná dopravní vzdálenost do 50 m v objektech výšky přes 6 do 12 m</t>
  </si>
  <si>
    <t>-415840123</t>
  </si>
  <si>
    <t>725111132</t>
  </si>
  <si>
    <t>Zařízení záchodů splachovače nádržkové plastové nízkopoložené nebo vysokopoložené</t>
  </si>
  <si>
    <t>-1722609963</t>
  </si>
  <si>
    <t>725112171</t>
  </si>
  <si>
    <t>Zařízení záchodů kombi klozety s hlubokým splachováním odpad vodorovný</t>
  </si>
  <si>
    <t>876027183</t>
  </si>
  <si>
    <t>Poznámka k položce:
včetně flexi odpadu a sedátka</t>
  </si>
  <si>
    <t>725112182</t>
  </si>
  <si>
    <t>Zařízení záchodů kombi klozety s úspornou armaturou odpad svislý</t>
  </si>
  <si>
    <t>1045093265</t>
  </si>
  <si>
    <t>725121525</t>
  </si>
  <si>
    <t>Pisoárové záchodky keramické automatické s radarovým senzorem</t>
  </si>
  <si>
    <t>-329522031</t>
  </si>
  <si>
    <t>725211621</t>
  </si>
  <si>
    <t>Umyvadla keramická bez výtokových armatur se zápachovou uzávěrkou připevněná na stěnu šrouby bílá se sloupem 500 mm</t>
  </si>
  <si>
    <t>-1979876819</t>
  </si>
  <si>
    <t>725211681</t>
  </si>
  <si>
    <t>Umyvadla keramická bez výtokových armatur zdravotní se zápachovou uzávěrkou připevněná na stěnu šrouby bílá 640 mm</t>
  </si>
  <si>
    <t>-1428627206</t>
  </si>
  <si>
    <t>725319111</t>
  </si>
  <si>
    <t>Dřezy bez výtokových armatur montáž dřezů ostatních typů</t>
  </si>
  <si>
    <t>1525996080</t>
  </si>
  <si>
    <t>55231084</t>
  </si>
  <si>
    <t>dřez nerez vestavný matný 775 x 480 mm</t>
  </si>
  <si>
    <t>1159459229</t>
  </si>
  <si>
    <t>725339111</t>
  </si>
  <si>
    <t>Výlevky montáž výlevky</t>
  </si>
  <si>
    <t>307806207</t>
  </si>
  <si>
    <t>64271101</t>
  </si>
  <si>
    <t>výlevka keramická bílá</t>
  </si>
  <si>
    <t>-2100720091</t>
  </si>
  <si>
    <t>642R 71102</t>
  </si>
  <si>
    <t>výlevka plastová s ochrannou zadní stěnou včetně roštu</t>
  </si>
  <si>
    <t>822224893</t>
  </si>
  <si>
    <t xml:space="preserve">Poznámka k položce:
Výlevka s ochrannou zadní stěnou, jež brání proniknutí vody. Výlevka je vhodná pro sklep zahradu, garáž nebo například dílnu. Vyrobená je z polypropylenu odolného proti nárazu, teplotě, zředěným kyselinám, louhům a rozpouštědlům.
Součástí balení je pouze výlevka. Rošt v balení není a lze ho dokoupit.
Hlavní výhody
    Vysoká odolnost proti horké vodě, mrazu, chemickým látkám dalším vlivům počasí
    Odolnost proti nárazu a rozlomení
    Dlouhá životnost
    Nerezavějící, neoprýskává se
    Snadná údržba a čištění
    Vysoká funkčnost
    Moderní design
    Jednoduchá montáž
    Možnost doplnění dalším příslušenstvím
</t>
  </si>
  <si>
    <t>725821311</t>
  </si>
  <si>
    <t>Baterie dřezové nástěnné pákové s otáčivým kulatým ústím a délkou ramínka 200 mm</t>
  </si>
  <si>
    <t>1868915939</t>
  </si>
  <si>
    <t>725822611</t>
  </si>
  <si>
    <t>Baterie umyvadlové stojánkové pákové bez výpusti</t>
  </si>
  <si>
    <t>889239557</t>
  </si>
  <si>
    <t>725829111</t>
  </si>
  <si>
    <t>Baterie dřezové montáž ostatních typů stojánkových G 1/2</t>
  </si>
  <si>
    <t>-1776727128</t>
  </si>
  <si>
    <t>55145722</t>
  </si>
  <si>
    <t>baterie dřezová páková stojánková s vytahovací sprškou chrom</t>
  </si>
  <si>
    <t>151237158</t>
  </si>
  <si>
    <t>725829131</t>
  </si>
  <si>
    <t>Baterie umyvadlové montáž ostatních typů stojánkových G 1/2</t>
  </si>
  <si>
    <t>-57280738</t>
  </si>
  <si>
    <t>55145692</t>
  </si>
  <si>
    <t>baterie umyvadlová stojánková páková s prodlouženou pákou (lékařská)</t>
  </si>
  <si>
    <t>-397663931</t>
  </si>
  <si>
    <t>725851305</t>
  </si>
  <si>
    <t>Ventily odpadní pro zařizovací předměty dřezové bez přepadu G 6/4</t>
  </si>
  <si>
    <t>-728497975</t>
  </si>
  <si>
    <t>725851315</t>
  </si>
  <si>
    <t>Ventily odpadní pro zařizovací předměty dřezové s přepadem G 6/4</t>
  </si>
  <si>
    <t>378415970</t>
  </si>
  <si>
    <t>725851325</t>
  </si>
  <si>
    <t>Ventily odpadní pro zařizovací předměty umyvadlové bez přepadu G 5/4</t>
  </si>
  <si>
    <t>-447329230</t>
  </si>
  <si>
    <t>725861102</t>
  </si>
  <si>
    <t>Zápachové uzávěrky zařizovacích předmětů pro umyvadla DN 40</t>
  </si>
  <si>
    <t>-679093551</t>
  </si>
  <si>
    <t>725861312</t>
  </si>
  <si>
    <t>Zápachové uzávěrky zařizovacích předmětů pro umyvadla podomítkové DN 40/50</t>
  </si>
  <si>
    <t>1828960676</t>
  </si>
  <si>
    <t>725862103</t>
  </si>
  <si>
    <t>Zápachové uzávěrky zařizovacích předmětů pro dřezy DN 40/50</t>
  </si>
  <si>
    <t>-173808739</t>
  </si>
  <si>
    <t>725862113</t>
  </si>
  <si>
    <t>Zápachové uzávěrky zařizovacích předmětů pro dřezy s přípojkou pro pračku nebo myčku DN 40/50</t>
  </si>
  <si>
    <t>-211604743</t>
  </si>
  <si>
    <t>725869101</t>
  </si>
  <si>
    <t>Zápachové uzávěrky zařizovacích předmětů montáž zápachových uzávěrek umyvadlových do DN 40</t>
  </si>
  <si>
    <t>-1339473400</t>
  </si>
  <si>
    <t>551R 61117</t>
  </si>
  <si>
    <t>uzávěrka zápachová vodní pro odvod kondenzátu DN 40</t>
  </si>
  <si>
    <t>-970641278</t>
  </si>
  <si>
    <t xml:space="preserve">Poznámka k položce:
Vodní zápachová uzávěrka DN 40 pro odvod kondenzátu - transparentní s mechanickou zápachovou uzávěrkou (kulička) a čistící vložkou, se svěrným těsněním pro DN32 a násuvným těsněnímí 12-18mm
</t>
  </si>
  <si>
    <t>998725102</t>
  </si>
  <si>
    <t xml:space="preserve">Přesun hmot pro zařizovací předměty  stanovený z hmotnosti přesunovaného materiálu vodorovná dopravní vzdálenost do 50 m v objektech výšky přes 6 do 12 m</t>
  </si>
  <si>
    <t>480693091</t>
  </si>
  <si>
    <t>D.1.4.5 - Zařízení pro mediplyny</t>
  </si>
  <si>
    <t xml:space="preserve">    723_1 - Rozvody medicinálních plynů - Rozvody O2 + SV + VAK</t>
  </si>
  <si>
    <t xml:space="preserve">    723_2 - Rozvody medicinálních plynů - Ostatní</t>
  </si>
  <si>
    <t xml:space="preserve">    723_3 - Rozvody medicinálních plynů - Dodávky technologie - Neoceňovat!</t>
  </si>
  <si>
    <t>723_1</t>
  </si>
  <si>
    <t>Rozvody medicinálních plynů - Rozvody O2 + SV + VAK</t>
  </si>
  <si>
    <t>723_1 R 001</t>
  </si>
  <si>
    <t>Trubka Cu průměr 8x1 - dod + mtž</t>
  </si>
  <si>
    <t>-1699817477</t>
  </si>
  <si>
    <t>723_1 R 002</t>
  </si>
  <si>
    <t>Trubka Cu průměr 12x1 - dod + mtž</t>
  </si>
  <si>
    <t>1384886056</t>
  </si>
  <si>
    <t>723_1 R 003</t>
  </si>
  <si>
    <t>Trubka Cu průměr 18x1 - dod + mtž</t>
  </si>
  <si>
    <t>-1601808123</t>
  </si>
  <si>
    <t>723_1 R 004</t>
  </si>
  <si>
    <t>Tvarovky do průměru 28 - dod + mtž</t>
  </si>
  <si>
    <t>312926254</t>
  </si>
  <si>
    <t>723_1 R 005</t>
  </si>
  <si>
    <t>Ocelový chránič na tr. do prům. 28 - požární - dod + mtž</t>
  </si>
  <si>
    <t>1411907932</t>
  </si>
  <si>
    <t>723_1 R 006</t>
  </si>
  <si>
    <t>Panel rychlospojkový (O2,SV,VAK) - dod + mtž</t>
  </si>
  <si>
    <t>539120442</t>
  </si>
  <si>
    <t>723_1 R 007</t>
  </si>
  <si>
    <t>2118935881</t>
  </si>
  <si>
    <t>723_1 R 008</t>
  </si>
  <si>
    <t>1205233784</t>
  </si>
  <si>
    <t>723_1 R 009</t>
  </si>
  <si>
    <t>Ventilová skříň VS 3 plyny (DN15+R+T) - dod + mtž</t>
  </si>
  <si>
    <t>-117964335</t>
  </si>
  <si>
    <t>723_1 R 010</t>
  </si>
  <si>
    <t>Signalizační skříňka - dod + mtž</t>
  </si>
  <si>
    <t>-495792135</t>
  </si>
  <si>
    <t>723_2</t>
  </si>
  <si>
    <t>Rozvody medicinálních plynů - Ostatní</t>
  </si>
  <si>
    <t>723_2 R 001</t>
  </si>
  <si>
    <t>-1620345519</t>
  </si>
  <si>
    <t>723_2 R 002</t>
  </si>
  <si>
    <t>Stavební přípomoci (průrazy)</t>
  </si>
  <si>
    <t>1427236069</t>
  </si>
  <si>
    <t>723_2 R 003</t>
  </si>
  <si>
    <t>Zařízení stav., zahájení, vedení</t>
  </si>
  <si>
    <t>-480151824</t>
  </si>
  <si>
    <t>723_2 R 004</t>
  </si>
  <si>
    <t>Značení potrubí dle EN 7396-3</t>
  </si>
  <si>
    <t>1313860630</t>
  </si>
  <si>
    <t>723_2 R 005</t>
  </si>
  <si>
    <t>Nátěr potrubí - dle normy</t>
  </si>
  <si>
    <t>-947571081</t>
  </si>
  <si>
    <t>723_2 R 006</t>
  </si>
  <si>
    <t>Profuk potrubí</t>
  </si>
  <si>
    <t>-1016102377</t>
  </si>
  <si>
    <t>723_2 R 007</t>
  </si>
  <si>
    <t>Tlaková zkouška - dílčí</t>
  </si>
  <si>
    <t>-307684956</t>
  </si>
  <si>
    <t>723_2 R 007a</t>
  </si>
  <si>
    <t>Tlaková zkouška - konečná</t>
  </si>
  <si>
    <t>797813133</t>
  </si>
  <si>
    <t>723_2 R 008</t>
  </si>
  <si>
    <t>Výchozí revize, předání, proškolení</t>
  </si>
  <si>
    <t>-1637425034</t>
  </si>
  <si>
    <t>723_3</t>
  </si>
  <si>
    <t>Rozvody medicinálních plynů - Dodávky technologie - Neoceňovat!</t>
  </si>
  <si>
    <t>723_3 R 001</t>
  </si>
  <si>
    <t>Ejektor pro odtah anest. plynu - dod + mtž - dodávka technologie - Neoceňovat!!</t>
  </si>
  <si>
    <t>1743929308</t>
  </si>
  <si>
    <t>723_3 R 002</t>
  </si>
  <si>
    <t>Panel rychlospojkový (O2,SV,VAK) - dod + mtž - dodávka technologie - Neoceňovat!!</t>
  </si>
  <si>
    <t>-17075550</t>
  </si>
  <si>
    <t>D.1.4.6 - Zařízení silnoproudé elektrotechniky vč. bleskosvodů</t>
  </si>
  <si>
    <t xml:space="preserve">    741a - Elektroinstalace - silnoproud - Krabice, svorky, nosný materiál </t>
  </si>
  <si>
    <t xml:space="preserve">    741b - Elektroinstalace - silnoproud - Vodiče, kabely</t>
  </si>
  <si>
    <t xml:space="preserve">    741c - Elektroinstalace - silnoproud - Ukončení vodičů </t>
  </si>
  <si>
    <t xml:space="preserve">    741d - Elektroinstalace - silnoproud - Spouštěcí, spínací, ovládací přístroje</t>
  </si>
  <si>
    <t xml:space="preserve">    741e - Elektroinstalace - silnoproud - Zásuvky</t>
  </si>
  <si>
    <t xml:space="preserve">    741f - Elektroinstalace - silnoproud - Rozvodnice oceloplech., plastové</t>
  </si>
  <si>
    <t xml:space="preserve">    741g - Elektroinstalace - silnoproud - Svítidla a osvětlovací zařízení </t>
  </si>
  <si>
    <t xml:space="preserve">    741h - Elektroinstalace - silnoproud - Demontáž stávající elektroinstalace, vč. nepředvítatelných prací</t>
  </si>
  <si>
    <t xml:space="preserve">    741i - Elektroinstalace - silnoproud - Ostatní náklady</t>
  </si>
  <si>
    <t>741a</t>
  </si>
  <si>
    <t xml:space="preserve">Elektroinstalace - silnoproud - Krabice, svorky, nosný materiál </t>
  </si>
  <si>
    <t>741a - R - 001</t>
  </si>
  <si>
    <t>Krabice KR68 - montáž</t>
  </si>
  <si>
    <t>1290474775</t>
  </si>
  <si>
    <t>DOD741a 001</t>
  </si>
  <si>
    <t>Krabice KR68 - dod</t>
  </si>
  <si>
    <t>-2058950550</t>
  </si>
  <si>
    <t>741a - R - 002</t>
  </si>
  <si>
    <t xml:space="preserve">Krabice KP67  - montáž</t>
  </si>
  <si>
    <t>-843293900</t>
  </si>
  <si>
    <t>DOD741a 002</t>
  </si>
  <si>
    <t xml:space="preserve">Krabice KP67  - dod</t>
  </si>
  <si>
    <t>1072225026</t>
  </si>
  <si>
    <t>741a - R - 003</t>
  </si>
  <si>
    <t xml:space="preserve">Krabice dvojitá KP67   - montáž</t>
  </si>
  <si>
    <t>-1467634579</t>
  </si>
  <si>
    <t>DOD741a 003</t>
  </si>
  <si>
    <t xml:space="preserve">Krabice dvojitá KP67   - dod</t>
  </si>
  <si>
    <t>2078106984</t>
  </si>
  <si>
    <t>741a - R - 004</t>
  </si>
  <si>
    <t xml:space="preserve">KrabiceKO100 pro pospojení antistatické podlahy   - montáž</t>
  </si>
  <si>
    <t>951089412</t>
  </si>
  <si>
    <t>DOD741a 004</t>
  </si>
  <si>
    <t xml:space="preserve">KrabiceKO100 pro pospojení antistatické podlahy   - dod</t>
  </si>
  <si>
    <t>547589504</t>
  </si>
  <si>
    <t>741a - R - 005</t>
  </si>
  <si>
    <t xml:space="preserve">Trubka MONOFLEX 16  - montáž</t>
  </si>
  <si>
    <t>1164921120</t>
  </si>
  <si>
    <t>DOD741a 005</t>
  </si>
  <si>
    <t xml:space="preserve">Trubka MONOFLEX 16  - dod</t>
  </si>
  <si>
    <t>1837443654</t>
  </si>
  <si>
    <t>741a - R - 006</t>
  </si>
  <si>
    <t xml:space="preserve">Drátěný žlab 50/50 mm, vč. uchycení, odboček  - montáž</t>
  </si>
  <si>
    <t>-44786650</t>
  </si>
  <si>
    <t>DOD741a 006</t>
  </si>
  <si>
    <t xml:space="preserve">Drátěný žlab 50/50 mm, vč. uchycení, odboček  - dod</t>
  </si>
  <si>
    <t>-412497256</t>
  </si>
  <si>
    <t>741a - R - 007</t>
  </si>
  <si>
    <t xml:space="preserve">Drátěný žlab 100/50 mm, vč. uchycení, odboček  - montáž</t>
  </si>
  <si>
    <t>578675326</t>
  </si>
  <si>
    <t>DOD741a 007</t>
  </si>
  <si>
    <t xml:space="preserve">Drátěný žlab 10/50 mm, vč. uchycení, odboček  - dod</t>
  </si>
  <si>
    <t>2110752887</t>
  </si>
  <si>
    <t>741a - R - 008</t>
  </si>
  <si>
    <t xml:space="preserve">Závitové tyče 1,0 m/6mm2  - montáž</t>
  </si>
  <si>
    <t>-769234905</t>
  </si>
  <si>
    <t>DOD741a 008</t>
  </si>
  <si>
    <t xml:space="preserve">Závitové tyče 1,0 m/6mm2  - dod</t>
  </si>
  <si>
    <t>2131686914</t>
  </si>
  <si>
    <t>741a - R - 009</t>
  </si>
  <si>
    <t xml:space="preserve">Cu pásek ZS 16/10 m pro uzemnění antistatické podlahy  - montáž</t>
  </si>
  <si>
    <t>-229391029</t>
  </si>
  <si>
    <t>DOD741a 009</t>
  </si>
  <si>
    <t xml:space="preserve">Cu pásek ZS 16/10 m pro uzemnění antistatické podlahy  - dod</t>
  </si>
  <si>
    <t>-1158565556</t>
  </si>
  <si>
    <t>DOD741a 010</t>
  </si>
  <si>
    <t xml:space="preserve">Příchytky NZM 5225  - dod</t>
  </si>
  <si>
    <t>1498913952</t>
  </si>
  <si>
    <t>741a - R - 010</t>
  </si>
  <si>
    <t xml:space="preserve">Příchytky NZM 5225  - montáž</t>
  </si>
  <si>
    <t>-76099365</t>
  </si>
  <si>
    <t>741b</t>
  </si>
  <si>
    <t>Elektroinstalace - silnoproud - Vodiče, kabely</t>
  </si>
  <si>
    <t>741b - R - 001</t>
  </si>
  <si>
    <t>CYKY 2Ox1.5 - montáž</t>
  </si>
  <si>
    <t>-442603297</t>
  </si>
  <si>
    <t>DOD741b 001</t>
  </si>
  <si>
    <t>CYKY 2Ox1.5 - dod</t>
  </si>
  <si>
    <t>-404879653</t>
  </si>
  <si>
    <t>741b - R - 002</t>
  </si>
  <si>
    <t>CYKY 3Ox1.5 - montáž</t>
  </si>
  <si>
    <t>-611231409</t>
  </si>
  <si>
    <t>DOD741b 002</t>
  </si>
  <si>
    <t>CYKY 3Ox1.5 - dod</t>
  </si>
  <si>
    <t>-790309904</t>
  </si>
  <si>
    <t>741b - R - 003</t>
  </si>
  <si>
    <t>CYKY 3Jx1,5 - montáž</t>
  </si>
  <si>
    <t>2062315312</t>
  </si>
  <si>
    <t>DOD741b 003</t>
  </si>
  <si>
    <t>CYKY 3Jx1,5 - dod</t>
  </si>
  <si>
    <t>-235401089</t>
  </si>
  <si>
    <t>741b - R - 004</t>
  </si>
  <si>
    <t>CYKY 3Jx2,5 - montáž</t>
  </si>
  <si>
    <t>1592028543</t>
  </si>
  <si>
    <t>DOD741b 004</t>
  </si>
  <si>
    <t>CYKY 3Jx2,5 - dod</t>
  </si>
  <si>
    <t>-761277794</t>
  </si>
  <si>
    <t>741b - R - 005</t>
  </si>
  <si>
    <t>CYKY 5Jx25 - montáž</t>
  </si>
  <si>
    <t>2119853863</t>
  </si>
  <si>
    <t>DOD741b 005</t>
  </si>
  <si>
    <t>CYKY 5Jx25 - dod</t>
  </si>
  <si>
    <t>1978782163</t>
  </si>
  <si>
    <t>741b - R - 006</t>
  </si>
  <si>
    <t>CYKY 5Jx95 - montáž</t>
  </si>
  <si>
    <t>232027963</t>
  </si>
  <si>
    <t>DOD741b 006</t>
  </si>
  <si>
    <t>CYKY 5Jx95 - dod</t>
  </si>
  <si>
    <t>-937522504</t>
  </si>
  <si>
    <t>741b - R - 007</t>
  </si>
  <si>
    <t>CXKHDH-V P60R 5Jx16 - montáž</t>
  </si>
  <si>
    <t>245853006</t>
  </si>
  <si>
    <t>DOD741b 007</t>
  </si>
  <si>
    <t>CXKHDH-V P60R 5Jx16 - dod</t>
  </si>
  <si>
    <t>1360944618</t>
  </si>
  <si>
    <t>741b - R - 007a</t>
  </si>
  <si>
    <t>CXKHDH-V P60R 3Jx1,5 - montáž</t>
  </si>
  <si>
    <t>1411747392</t>
  </si>
  <si>
    <t>DOD741b 007a</t>
  </si>
  <si>
    <t>CXKHDH-V P60R 3Jx1,5 - dod</t>
  </si>
  <si>
    <t>-838717979</t>
  </si>
  <si>
    <t>741b - R - 007b</t>
  </si>
  <si>
    <t>CXKHDH-V P60R 3Jx2,5 - montáž</t>
  </si>
  <si>
    <t>-1085805153</t>
  </si>
  <si>
    <t>DOD741b 007b</t>
  </si>
  <si>
    <t>CXKHDH-V P60R 3Jx2,5 - dod</t>
  </si>
  <si>
    <t>-1791251223</t>
  </si>
  <si>
    <t>741b - R - 008</t>
  </si>
  <si>
    <t>CYA - 6 ZŽL. - montáž</t>
  </si>
  <si>
    <t>-849352794</t>
  </si>
  <si>
    <t>DOD741b 008</t>
  </si>
  <si>
    <t>CYA - 6 ZŽL. - dod</t>
  </si>
  <si>
    <t>-1807316898</t>
  </si>
  <si>
    <t>741b - R - 009</t>
  </si>
  <si>
    <t>CYA - 16 ZŽL. - montáž</t>
  </si>
  <si>
    <t>-127571433</t>
  </si>
  <si>
    <t>DOD741b 009</t>
  </si>
  <si>
    <t>CYA - 16 ZŽL. - dod</t>
  </si>
  <si>
    <t>1992799441</t>
  </si>
  <si>
    <t>741b - R - 010</t>
  </si>
  <si>
    <t>Zemnící pásek FeZn 30 x4 mm - montáž</t>
  </si>
  <si>
    <t>-1072193694</t>
  </si>
  <si>
    <t>DOD741b 010</t>
  </si>
  <si>
    <t>Zemnící pásek FeZn 30 x4 mm - dod</t>
  </si>
  <si>
    <t>213996593</t>
  </si>
  <si>
    <t>741b - R - 011</t>
  </si>
  <si>
    <t>Uzemnění nádrže Hélia - montáž</t>
  </si>
  <si>
    <t>1220206981</t>
  </si>
  <si>
    <t>DOD741b 011</t>
  </si>
  <si>
    <t>Uzemnění nádrže Hélia - dod</t>
  </si>
  <si>
    <t>1721006248</t>
  </si>
  <si>
    <t>741c</t>
  </si>
  <si>
    <t xml:space="preserve">Elektroinstalace - silnoproud - Ukončení vodičů </t>
  </si>
  <si>
    <t>741c - R - 001</t>
  </si>
  <si>
    <t>Ukončení vodičů do 2,5 mm2 - montáž</t>
  </si>
  <si>
    <t>-804049319</t>
  </si>
  <si>
    <t>741c - R - 002</t>
  </si>
  <si>
    <t>Ukončení vodičů do 6 mm2 - montáž</t>
  </si>
  <si>
    <t>-77141449</t>
  </si>
  <si>
    <t>741c - R - 003</t>
  </si>
  <si>
    <t>Ukončení vodičů do 16 mm2 - montáž</t>
  </si>
  <si>
    <t>1024267688</t>
  </si>
  <si>
    <t>741c - R - 004</t>
  </si>
  <si>
    <t>Označovací štítky na kabely - montáž</t>
  </si>
  <si>
    <t>648638146</t>
  </si>
  <si>
    <t>DOD741c 004</t>
  </si>
  <si>
    <t>Označovací štítky na kabely - dod</t>
  </si>
  <si>
    <t>506945910</t>
  </si>
  <si>
    <t>741d</t>
  </si>
  <si>
    <t>Elektroinstalace - silnoproud - Spouštěcí, spínací, ovládací přístroje</t>
  </si>
  <si>
    <t>741d - R - 001</t>
  </si>
  <si>
    <t xml:space="preserve">JEDNOPÓLOVÝ VYPÍNAĆ ŘAZ. 1  3559 - A01345, IP 20 - montáž</t>
  </si>
  <si>
    <t>-520740206</t>
  </si>
  <si>
    <t>DOD741d 001</t>
  </si>
  <si>
    <t xml:space="preserve">JEDNOPÓLOVÝ VYPÍNAĆ ŘAZ. 1  3559 - A01345, IP 20 - dod</t>
  </si>
  <si>
    <t>6126367</t>
  </si>
  <si>
    <t>741d - R - 001a</t>
  </si>
  <si>
    <t>KRYT 3558 A - A 651 B - montáž</t>
  </si>
  <si>
    <t>-1859863000</t>
  </si>
  <si>
    <t>DOD741d 001a</t>
  </si>
  <si>
    <t>KRYT 3558 A - A 651 B - dod</t>
  </si>
  <si>
    <t>-1045872317</t>
  </si>
  <si>
    <t>741d - R - 001b</t>
  </si>
  <si>
    <t>RÁMEČEK 3901A - B10B - montáž</t>
  </si>
  <si>
    <t>-1593440885</t>
  </si>
  <si>
    <t>DOD741d 001b</t>
  </si>
  <si>
    <t>RÁMEČEK 3901A - B10B - dod</t>
  </si>
  <si>
    <t>-1153809826</t>
  </si>
  <si>
    <t>741d - R - 002</t>
  </si>
  <si>
    <t xml:space="preserve">JEDNOPÓLOVÝ VYPÍNAĆ ŘAZ. 1/0SO  3559-A01345, IP20 - montáž</t>
  </si>
  <si>
    <t>-1599463008</t>
  </si>
  <si>
    <t>DOD741d 002</t>
  </si>
  <si>
    <t xml:space="preserve">JEDNOPÓLOVÝ VYPÍNAĆ ŘAZ. 1/0SO  3559-A01345, IP20 - dod</t>
  </si>
  <si>
    <t>-421460206</t>
  </si>
  <si>
    <t>741d - R - 002a</t>
  </si>
  <si>
    <t>KRYT 3558A - A651B, IP20 - montáž</t>
  </si>
  <si>
    <t>-841009816</t>
  </si>
  <si>
    <t>DOD741d 002a</t>
  </si>
  <si>
    <t>KRYT 3558A - A651B, IP20 - dod</t>
  </si>
  <si>
    <t>2137481706</t>
  </si>
  <si>
    <t>741d - R - 002b</t>
  </si>
  <si>
    <t>1705836767</t>
  </si>
  <si>
    <t>DOD741d 002b</t>
  </si>
  <si>
    <t>782176626</t>
  </si>
  <si>
    <t>741d - R - 003</t>
  </si>
  <si>
    <t xml:space="preserve">SÉRIOVÝ VYPÍNAĆ ŘAZ. 5  3559 - A05345, IP 20 - montáž</t>
  </si>
  <si>
    <t>-438530066</t>
  </si>
  <si>
    <t>DOD741d 003</t>
  </si>
  <si>
    <t xml:space="preserve">SÉRIOVÝ VYPÍNAĆ ŘAZ. 5  3559 - A05345, IP 20 - dod</t>
  </si>
  <si>
    <t>-410096096</t>
  </si>
  <si>
    <t>741d - R - 003a</t>
  </si>
  <si>
    <t>KRYT 3558 A - A 652 B - montáž</t>
  </si>
  <si>
    <t>827039074</t>
  </si>
  <si>
    <t>DOD741d 003a</t>
  </si>
  <si>
    <t>KRYT 3558 A - A 652 B - dod</t>
  </si>
  <si>
    <t>-1028393107</t>
  </si>
  <si>
    <t>741d - R - 003b</t>
  </si>
  <si>
    <t>-1241733424</t>
  </si>
  <si>
    <t>DOD741d 003b</t>
  </si>
  <si>
    <t>1086938305</t>
  </si>
  <si>
    <t>741d - R - 004</t>
  </si>
  <si>
    <t xml:space="preserve">STŘÍDAVÝ VYPÍNAĆ ŘAZ. 6  3559 - A06345, IP 20 - montáž</t>
  </si>
  <si>
    <t>1974512253</t>
  </si>
  <si>
    <t>DOD741d 004</t>
  </si>
  <si>
    <t xml:space="preserve">STŘÍDAVÝ VYPÍNAĆ ŘAZ. 6  3559 - A06345, IP 20 - dod</t>
  </si>
  <si>
    <t>788772306</t>
  </si>
  <si>
    <t>741d - R - 004a</t>
  </si>
  <si>
    <t>-2061873659</t>
  </si>
  <si>
    <t>DOD741d 004a</t>
  </si>
  <si>
    <t>1829954384</t>
  </si>
  <si>
    <t>741d - R - 004b</t>
  </si>
  <si>
    <t>-2143725815</t>
  </si>
  <si>
    <t>DOD741d 004b</t>
  </si>
  <si>
    <t>898465748</t>
  </si>
  <si>
    <t>741d - R - 005</t>
  </si>
  <si>
    <t xml:space="preserve">STŘÍDAVÝ VYPÍNAĆ ŘAZ. 6+1  3559 - A52345, IP 20 - montáž</t>
  </si>
  <si>
    <t>879668092</t>
  </si>
  <si>
    <t>DOD741d 005</t>
  </si>
  <si>
    <t xml:space="preserve">STŘÍDAVÝ VYPÍNAĆ ŘAZ. 6+1  3559 - A52345, IP 20 - dod</t>
  </si>
  <si>
    <t>-1529565234</t>
  </si>
  <si>
    <t>741d - R - 005a</t>
  </si>
  <si>
    <t>932361495</t>
  </si>
  <si>
    <t>DOD741d 005a</t>
  </si>
  <si>
    <t>-500593049</t>
  </si>
  <si>
    <t>741d - R - 005b</t>
  </si>
  <si>
    <t>-1392074426</t>
  </si>
  <si>
    <t>DOD741d 005b</t>
  </si>
  <si>
    <t>-1062439089</t>
  </si>
  <si>
    <t>741d - R - 006</t>
  </si>
  <si>
    <t xml:space="preserve">KŘÍŽOVÝ VYPÍNAĆ ŘAZ. 7  3559 - A07345,  IP 20 - montáž</t>
  </si>
  <si>
    <t>-500786417</t>
  </si>
  <si>
    <t>DOD741d 006</t>
  </si>
  <si>
    <t xml:space="preserve">KŘÍŽOVÝ VYPÍNAĆ ŘAZ. 7  3559 - A07345,  IP 20 - dod</t>
  </si>
  <si>
    <t>-1673812054</t>
  </si>
  <si>
    <t>741d - R - 006a</t>
  </si>
  <si>
    <t>-1288145240</t>
  </si>
  <si>
    <t>DOD741d 006a</t>
  </si>
  <si>
    <t>304208791</t>
  </si>
  <si>
    <t>741d - R - 006b</t>
  </si>
  <si>
    <t>-1729885033</t>
  </si>
  <si>
    <t>DOD741d 006b</t>
  </si>
  <si>
    <t>1979798889</t>
  </si>
  <si>
    <t>741d - R - 007</t>
  </si>
  <si>
    <t>VYPÍNAČ ŘAZ. 1, IP 44, 3553-01929B - montáž</t>
  </si>
  <si>
    <t>2128484450</t>
  </si>
  <si>
    <t>DOD741d 007</t>
  </si>
  <si>
    <t>VYPÍNAČ ŘAZ. 1, IP 44, 3553-01929B - dod</t>
  </si>
  <si>
    <t>180130918</t>
  </si>
  <si>
    <t>741d - R - 008</t>
  </si>
  <si>
    <t>VYPÍNAČ ŘAZ. 5, IP 44 - montáž</t>
  </si>
  <si>
    <t>-529036400</t>
  </si>
  <si>
    <t>DOD741d 008</t>
  </si>
  <si>
    <t>VYPÍNAČ ŘAZ. 5, IP 44 - dod</t>
  </si>
  <si>
    <t>1301685072</t>
  </si>
  <si>
    <t>741e</t>
  </si>
  <si>
    <t>Elektroinstalace - silnoproud - Zásuvky</t>
  </si>
  <si>
    <t>741e - R - 001</t>
  </si>
  <si>
    <t>ZÁSUVKA JEDNONÁNOSOBNÁ 5519 A - 02357 B, IP 20, pod omítkou, bílá - montáž</t>
  </si>
  <si>
    <t>-1141748975</t>
  </si>
  <si>
    <t>DOD741e 001</t>
  </si>
  <si>
    <t>ZÁSUVKA JEDNONÁNOSOBNÁ 5519 A - 02357 B, IP 20, pod omítkou, bílá - dod</t>
  </si>
  <si>
    <t>119530945</t>
  </si>
  <si>
    <t>741e - R - 002</t>
  </si>
  <si>
    <t>ZÁSUVKA JEDNONÁNOSOBNÁ s přepěť. ochranou, pod omítkou 5598 A -A2349 B, IP 20, hnědá - montáž</t>
  </si>
  <si>
    <t>-423505396</t>
  </si>
  <si>
    <t>DOD741e 002</t>
  </si>
  <si>
    <t>ZÁSUVKA JEDNONÁNOSOBNÁ s přepěť. ochranou, pod omítkou 5598 A -A2349 B, IP 20, hnědá - dod</t>
  </si>
  <si>
    <t>2053096633</t>
  </si>
  <si>
    <t>741e - R - 003</t>
  </si>
  <si>
    <t>ZÁSUVKA JEDNONÁNOSOBNÁ 5588B- A2349 Zelená, B IP 20, pod omítkou - montáž</t>
  </si>
  <si>
    <t>469741783</t>
  </si>
  <si>
    <t>DOD741e 003</t>
  </si>
  <si>
    <t>ZÁSUVKA JEDNONÁNOSOBNÁ 5588B- A2349 Zelená, B IP 20, pod omítkou - dod</t>
  </si>
  <si>
    <t>272267635</t>
  </si>
  <si>
    <t>741e - R - 004</t>
  </si>
  <si>
    <t>ZÁSUVKA JEDNONÁNOSOBNÁ 5588B- A2349 Y-žlutá, B IP 20, pod omítkou - montáž</t>
  </si>
  <si>
    <t>163824813</t>
  </si>
  <si>
    <t>DOD741e 004</t>
  </si>
  <si>
    <t>ZÁSUVKA JEDNONÁNOSOBNÁ 5588B- A2349 Y-žlutá, B IP 20, pod omítkou - dod</t>
  </si>
  <si>
    <t>1900936067</t>
  </si>
  <si>
    <t>741e - R - 005</t>
  </si>
  <si>
    <t>ZÁSUVKA JEDNONÁNOSOBNÁ 5588B- A2349 P-oranžová, B IP 20, pod omítkou - montáž</t>
  </si>
  <si>
    <t>1414636937</t>
  </si>
  <si>
    <t>DOD741e 005</t>
  </si>
  <si>
    <t>ZÁSUVKA JEDNONÁNOSOBNÁ 5588B- A2349 P-oranžová, B IP 20, pod omítkou - dod</t>
  </si>
  <si>
    <t>-931399797</t>
  </si>
  <si>
    <t>741e - R - 006</t>
  </si>
  <si>
    <t>422788881</t>
  </si>
  <si>
    <t>DOD741e 006</t>
  </si>
  <si>
    <t>527366870</t>
  </si>
  <si>
    <t>741e - R - 007</t>
  </si>
  <si>
    <t>RÁMEČEK 3901A - B20B - montáž</t>
  </si>
  <si>
    <t>1073828557</t>
  </si>
  <si>
    <t>DOD741e 007</t>
  </si>
  <si>
    <t>RÁMEČEK 3901A - B20B - dod</t>
  </si>
  <si>
    <t>1621033102</t>
  </si>
  <si>
    <t>741e - R - 008</t>
  </si>
  <si>
    <t>RÁMEČEK 3901A - B30B - montáž</t>
  </si>
  <si>
    <t>-1077418729</t>
  </si>
  <si>
    <t>DOD741e 008</t>
  </si>
  <si>
    <t>RÁMEČEK 3901A - B30B - dod</t>
  </si>
  <si>
    <t>1064014370</t>
  </si>
  <si>
    <t>741e - R - 009</t>
  </si>
  <si>
    <t>RÁMEČEK 3901A - B40B - montáž</t>
  </si>
  <si>
    <t>578230812</t>
  </si>
  <si>
    <t>DOD741e 009</t>
  </si>
  <si>
    <t>RÁMEČEK 3901A - B40B - dod</t>
  </si>
  <si>
    <t>1380913995</t>
  </si>
  <si>
    <t>741e - R - 010</t>
  </si>
  <si>
    <t>Svorka pro vyrovnání potenciálu 2495-0-0059 - montáž</t>
  </si>
  <si>
    <t>-1780661931</t>
  </si>
  <si>
    <t>DOD741e 010</t>
  </si>
  <si>
    <t>Svorka pro vyrovnání potenciálu 2495-0-0059 - dod</t>
  </si>
  <si>
    <t>772262647</t>
  </si>
  <si>
    <t>741e - R - 011</t>
  </si>
  <si>
    <t>Ekvipotenciální sběrnice EP1 - PA, s krytem - montáž</t>
  </si>
  <si>
    <t>875380017</t>
  </si>
  <si>
    <t>DOD741e 011</t>
  </si>
  <si>
    <t>Ekvipotenciální sběrnice EP1 - PA, s krytem - dod</t>
  </si>
  <si>
    <t>94429452</t>
  </si>
  <si>
    <t>741e - R - 012</t>
  </si>
  <si>
    <t>Set signalizačního zařízení pro nouzové přivolání pomoci - montáž</t>
  </si>
  <si>
    <t>-405777371</t>
  </si>
  <si>
    <t>DOD741e 012</t>
  </si>
  <si>
    <t xml:space="preserve">Set signalizačního zařízení pro nouzové přivolání pomoci  - dod</t>
  </si>
  <si>
    <t>355149160</t>
  </si>
  <si>
    <t>741e - R - 013</t>
  </si>
  <si>
    <t>Kabeláž k signalizaci - montáž</t>
  </si>
  <si>
    <t>-2022528302</t>
  </si>
  <si>
    <t>DOD741e 013</t>
  </si>
  <si>
    <t xml:space="preserve">Kabeláž k signalizaci  - dod</t>
  </si>
  <si>
    <t>2078700514</t>
  </si>
  <si>
    <t>741f</t>
  </si>
  <si>
    <t>Elektroinstalace - silnoproud - Rozvodnice oceloplech., plastové</t>
  </si>
  <si>
    <t>741f - R - 001</t>
  </si>
  <si>
    <t>Rozvaděč R1 - Skříň s dveřmi, IP40, ŠxVxH=600x2000x400, XVTL-BF-4/4/20 - montáž</t>
  </si>
  <si>
    <t>-1825055199</t>
  </si>
  <si>
    <t>DOD741f 001</t>
  </si>
  <si>
    <t xml:space="preserve">Rozvaděč R1 - Skříň s dveřmi, IP40, ŠxVxH=600x2000x400, XVTL-BF-4/4/20  - dod</t>
  </si>
  <si>
    <t>-93561492</t>
  </si>
  <si>
    <t>741f - R - 002</t>
  </si>
  <si>
    <t>Rozvaděč R1 - Boční kryt, sada 1pár, IP40, ŠxVxH=400x2000x400, XVTL-S-4/20-PAIR - montáž</t>
  </si>
  <si>
    <t>-959222932</t>
  </si>
  <si>
    <t>DOD741f 002</t>
  </si>
  <si>
    <t xml:space="preserve">Rozvaděč R1 - Boční kryt, sada 1pár, IP40, ŠxVxH=400x2000x400, XVTL-S-4/20-PAIR  - dod</t>
  </si>
  <si>
    <t>1119236326</t>
  </si>
  <si>
    <t>741f - R - 003</t>
  </si>
  <si>
    <t>Rozvaděč R1 - Horní/dolní kryt,segment horizont. 35mm, Š=400 - montáž</t>
  </si>
  <si>
    <t>548843290</t>
  </si>
  <si>
    <t>DOD741f 003</t>
  </si>
  <si>
    <t xml:space="preserve">Rozvaděč R1 - Horní/dolní kryt,segment horizont. 35mm, Š=400  - dod</t>
  </si>
  <si>
    <t>1031330964</t>
  </si>
  <si>
    <t>741f - R - 004</t>
  </si>
  <si>
    <t>Rozvaděč R1 - Horní/dolní kryt,segment horizont. 110mm, Š=400 - montáž</t>
  </si>
  <si>
    <t>-1782703247</t>
  </si>
  <si>
    <t>DOD741f 004</t>
  </si>
  <si>
    <t xml:space="preserve">Rozvaděč R1 - Horní/dolní kryt,segment horizont. 110mm, Š=400  - dod</t>
  </si>
  <si>
    <t>-1533980738</t>
  </si>
  <si>
    <t>741f - R - 005</t>
  </si>
  <si>
    <t>Rozvaděč R1 - Čelní kryt podstavce V=100, Š=400, XVTL - montáž</t>
  </si>
  <si>
    <t>-198509812</t>
  </si>
  <si>
    <t>DOD741f 005</t>
  </si>
  <si>
    <t xml:space="preserve">Rozvaděč R1 - Čelní kryt podstavce V=100, Š=400, XVTL  - dod</t>
  </si>
  <si>
    <t>-85560756</t>
  </si>
  <si>
    <t>741f - R - 006</t>
  </si>
  <si>
    <t>Rozvaděč R1 - Sada pro uzemění dveří, BFZ-DES - montáž</t>
  </si>
  <si>
    <t>-453948335</t>
  </si>
  <si>
    <t>DOD741f 006</t>
  </si>
  <si>
    <t xml:space="preserve">Rozvaděč R1 - Sada pro uzemění dveří, BFZ-DES  - dod</t>
  </si>
  <si>
    <t>-649592600</t>
  </si>
  <si>
    <t>741f - R - 007</t>
  </si>
  <si>
    <t>Rozvaděč R1 - Závěsná oka (sada 4ks), XAT - montáž</t>
  </si>
  <si>
    <t>704189869</t>
  </si>
  <si>
    <t>DOD741f 007</t>
  </si>
  <si>
    <t xml:space="preserve">Rozvaděč R1 - Závěsná oka (sada 4ks), XAT  - dod</t>
  </si>
  <si>
    <t>974723703</t>
  </si>
  <si>
    <t>741f - R - 008</t>
  </si>
  <si>
    <t>Rozvaděč R1 - Schránka na dokumentaci plastová lepící, XAB4 - montáž</t>
  </si>
  <si>
    <t>-1527461907</t>
  </si>
  <si>
    <t>DOD741f 008</t>
  </si>
  <si>
    <t xml:space="preserve">Rozvaděč R1 - Schránka na dokumentaci plastová lepící, XAB4  - dod</t>
  </si>
  <si>
    <t>565374224</t>
  </si>
  <si>
    <t>741f - R - 009</t>
  </si>
  <si>
    <t>Rozvaděč R1 - Zámková vložka, Doppelbart (motýlek) 3mm, NWS-SHE/DLB/DN3 - montáž</t>
  </si>
  <si>
    <t>-1713665185</t>
  </si>
  <si>
    <t>DOD741f 009</t>
  </si>
  <si>
    <t xml:space="preserve">Rozvaděč R1 - Zámková vložka, Doppelbart (motýlek) 3mm, NWS-SHE/DLB/DN3  - dod</t>
  </si>
  <si>
    <t>-28167379</t>
  </si>
  <si>
    <t>741f - R - 010</t>
  </si>
  <si>
    <t>Rozvaděč R1 - Horizontální nosník lehký, skříň H=400 (sada), XVTL-HP/L-4 - montáž</t>
  </si>
  <si>
    <t>729075041</t>
  </si>
  <si>
    <t>DOD741f 010</t>
  </si>
  <si>
    <t xml:space="preserve">Rozvaděč R1 - Horizontální nosník lehký, skříň H=400 (sada), XVTL-HP/L-4  - dod</t>
  </si>
  <si>
    <t>1313260506</t>
  </si>
  <si>
    <t>741f - R - 011</t>
  </si>
  <si>
    <t>Rozvaděč R1 - Montážní panel přes celou skříň ŠxV=400x2000,tl.2, XVTL-IC-6/20 - montáž</t>
  </si>
  <si>
    <t>985867849</t>
  </si>
  <si>
    <t>DOD741f 011</t>
  </si>
  <si>
    <t xml:space="preserve">Rozvaděč R1 - Montážní panel přes celou skříň ŠxV=400x2000,tl.2, XVTL-IC-6/20  - dod</t>
  </si>
  <si>
    <t>133777666</t>
  </si>
  <si>
    <t>741f - R - 012</t>
  </si>
  <si>
    <t>Rozvaděč R1 - Sada pro montáž desek -IC, XVTL-IC/BRA/SET - montáž</t>
  </si>
  <si>
    <t>-277695669</t>
  </si>
  <si>
    <t>DOD741f 012</t>
  </si>
  <si>
    <t xml:space="preserve">Rozvaděč R1 - Sada pro montáž desek -IC, XVTL-IC/BRA/SET  - dod</t>
  </si>
  <si>
    <t>-1932804870</t>
  </si>
  <si>
    <t>741f - R - 013</t>
  </si>
  <si>
    <t>Rozvaděč R1 - DIN lišta hliníková, Š=600, BPZ-DINR35-600 - montáž</t>
  </si>
  <si>
    <t>-213835496</t>
  </si>
  <si>
    <t>DOD741f 013</t>
  </si>
  <si>
    <t>Rozvaděč R1 - DIN lišta hliníková, Š=600, BPZ-DINR35-600 - dod</t>
  </si>
  <si>
    <t>-2082105068</t>
  </si>
  <si>
    <t>741f - R - 014</t>
  </si>
  <si>
    <t>Rozvaděč R1 - Montážní panel přes celou skříň ŠxV=600x2000,tl.2, XVTL-IC-6/20 - montáž</t>
  </si>
  <si>
    <t>1581734415</t>
  </si>
  <si>
    <t>DOD741f 014</t>
  </si>
  <si>
    <t>Rozvaděč R1 - Montážní panel přes celou skříň ŠxV=600x2000,tl.2, XVTL-IC-6/20 - dod</t>
  </si>
  <si>
    <t>1097756933</t>
  </si>
  <si>
    <t>741f - R - 015</t>
  </si>
  <si>
    <t>Rozvaděč R1 - Chránič Ir=250A, typ AC, 2-pól, PF7-25/2/003 tř. "A" - montáž</t>
  </si>
  <si>
    <t>1050212934</t>
  </si>
  <si>
    <t>DOD741f 015</t>
  </si>
  <si>
    <t>Rozvaděč R1 - Chránič Ir=250A, typ AC, 2-pól, PF7-25/2/003 tř. "A" - dod</t>
  </si>
  <si>
    <t>1344768026</t>
  </si>
  <si>
    <t>741f - R - 016</t>
  </si>
  <si>
    <t>Rozvaděč R1 - Jistič PL7, char B, 1-pólový, PL7-B2/1 - montáž</t>
  </si>
  <si>
    <t>1508737216</t>
  </si>
  <si>
    <t>DOD741f 016</t>
  </si>
  <si>
    <t>Rozvaděč R1 - Jistič PL7, char B, 1-pólový, PL7-B2/1 - dod</t>
  </si>
  <si>
    <t>-1369120613</t>
  </si>
  <si>
    <t>741f - R - 017</t>
  </si>
  <si>
    <t>Rozvaděč R1 - Jistič PL7, char B, 1-pólový, PL7-B6/1 - montáž</t>
  </si>
  <si>
    <t>1098480532</t>
  </si>
  <si>
    <t>DOD741f 017</t>
  </si>
  <si>
    <t>Rozvaděč R1 - Jistič PL7, char B, 1-pólový, PL7-B6/1 - dod</t>
  </si>
  <si>
    <t>-1858842981</t>
  </si>
  <si>
    <t>741f - R - 018</t>
  </si>
  <si>
    <t>Rozvaděč R1 - Jistič PL7, char B, 1-pólový, PL7-B10/1 - montáž</t>
  </si>
  <si>
    <t>1812454744</t>
  </si>
  <si>
    <t>DOD741f 018</t>
  </si>
  <si>
    <t>Rozvaděč R1 - Jistič PL7, char B, 1-pólový, PL7-B10/1 - dod</t>
  </si>
  <si>
    <t>-1760320815</t>
  </si>
  <si>
    <t>741f - R - 019</t>
  </si>
  <si>
    <t>Rozvaděč R1 - Jistič PL7, char B, 1-pólový, PL7-B16/1 - montáž</t>
  </si>
  <si>
    <t>367556859</t>
  </si>
  <si>
    <t>DOD741f 019</t>
  </si>
  <si>
    <t>Rozvaděč R1 - Jistič PL7, char B, 1-pólový, PL7-B16/1 - dod</t>
  </si>
  <si>
    <t>-1287609870</t>
  </si>
  <si>
    <t>741f - R - 020</t>
  </si>
  <si>
    <t>Rozvaděč R1 - Jistič PL7, char B, 1-pólový, PL7-B16/2 - dod</t>
  </si>
  <si>
    <t>-1183607345</t>
  </si>
  <si>
    <t>DOD741f 020</t>
  </si>
  <si>
    <t>537548339</t>
  </si>
  <si>
    <t>741f - R - 021</t>
  </si>
  <si>
    <t>Rozvaděč R1 - Proudový chránič 10A/1N/B/0,03A - montáž</t>
  </si>
  <si>
    <t>1559012740</t>
  </si>
  <si>
    <t>DOD741f 021</t>
  </si>
  <si>
    <t>Rozvaděč R1 - Proudový chránič 10A/1N/B/0,03A - dod</t>
  </si>
  <si>
    <t>-1336526942</t>
  </si>
  <si>
    <t>741f - R - 022</t>
  </si>
  <si>
    <t>Rozvaděč R1 - Proudový chránič 16A/1N/B/0,03A - montáž</t>
  </si>
  <si>
    <t>-1757861496</t>
  </si>
  <si>
    <t>DOD741f 022</t>
  </si>
  <si>
    <t>Rozvaděč R1 - Proudový chránič 16A/1N/B/0,03A - dod</t>
  </si>
  <si>
    <t>1970784061</t>
  </si>
  <si>
    <t>741f - R - 023</t>
  </si>
  <si>
    <t>Rozvaděč R1 - Jistič PL7, char B, 1-pólový, PL7-C10/1 - montáž</t>
  </si>
  <si>
    <t>-309766663</t>
  </si>
  <si>
    <t>DOD741f 023</t>
  </si>
  <si>
    <t>Rozvaděč R1 - Jistič PL7, char B, 1-pólový, PL7-C10/1 - dod</t>
  </si>
  <si>
    <t>143566151</t>
  </si>
  <si>
    <t>741f - R - 024</t>
  </si>
  <si>
    <t>Rozvaděč R1 - Jistič PL7, char B, 1-pólový, PL7-C20/1 - montáž</t>
  </si>
  <si>
    <t>246787439</t>
  </si>
  <si>
    <t>DOD741f 024</t>
  </si>
  <si>
    <t>Rozvaděč R1 - Jistič PL7, char B, 1-pólový, PL7-C20/1 - dod</t>
  </si>
  <si>
    <t>385137724</t>
  </si>
  <si>
    <t>741f - R - 025</t>
  </si>
  <si>
    <t>Rozvaděč R1 - Jistič LZMC1-A80-I - montáž</t>
  </si>
  <si>
    <t>-1579178638</t>
  </si>
  <si>
    <t>DOD741f 025</t>
  </si>
  <si>
    <t>Rozvaděč R1 - Jistič LZMC1-A80-I - dod</t>
  </si>
  <si>
    <t>-1750916256</t>
  </si>
  <si>
    <t>741f - R - 026</t>
  </si>
  <si>
    <t xml:space="preserve">Rozvaděč R1 - Přepínač s aretací  63A/4p - montáž</t>
  </si>
  <si>
    <t>513893923</t>
  </si>
  <si>
    <t>DOD741f 026</t>
  </si>
  <si>
    <t xml:space="preserve">Rozvaděč R1 - Přepínač s aretací  63A/4p - dod</t>
  </si>
  <si>
    <t>-334482283</t>
  </si>
  <si>
    <t>741f - R - 027</t>
  </si>
  <si>
    <t>Rozvaděč R1 - Svodič přepětí FLP B+C MAXI V/4 - montáž</t>
  </si>
  <si>
    <t>-649046227</t>
  </si>
  <si>
    <t>DOD741f 027</t>
  </si>
  <si>
    <t>Rozvaděč R1 - Svodič přepětí FLP B+C MAXI V/4 - dod</t>
  </si>
  <si>
    <t>-2040009175</t>
  </si>
  <si>
    <t>741f - R - 028</t>
  </si>
  <si>
    <t>Rozvaděč R1 - Pojistkový odpínač XNH00-1-A160 - montáž</t>
  </si>
  <si>
    <t>-1046877580</t>
  </si>
  <si>
    <t>DOD741f 028</t>
  </si>
  <si>
    <t>Rozvaděč R1 - Pojistkový odpínač XNH00-1-A160 - dod</t>
  </si>
  <si>
    <t>-215504121</t>
  </si>
  <si>
    <t>741f - R - 029</t>
  </si>
  <si>
    <t>Rozvaděč R1 - Pojistky nožové 6A - montáž</t>
  </si>
  <si>
    <t>-1459272277</t>
  </si>
  <si>
    <t>DOD741f 029</t>
  </si>
  <si>
    <t>-675550726</t>
  </si>
  <si>
    <t>741f - R - 030</t>
  </si>
  <si>
    <t>Rozvaděč R1 - Pojistky nožové 25A - montáž</t>
  </si>
  <si>
    <t>-1781420790</t>
  </si>
  <si>
    <t>DOD741f 030</t>
  </si>
  <si>
    <t>Rozvaděč R1 - Pojistky nožové 25A - dod</t>
  </si>
  <si>
    <t>-28992600</t>
  </si>
  <si>
    <t>741f - R - 031</t>
  </si>
  <si>
    <t>Rozvaděč R1 - Přepínač sítí atys t 250A/4p - montáž</t>
  </si>
  <si>
    <t>113524480</t>
  </si>
  <si>
    <t>DOD741f 031</t>
  </si>
  <si>
    <t>Rozvaděč R1 - Přepínač sítí atys t 250A/4p - dod</t>
  </si>
  <si>
    <t>-1323092910</t>
  </si>
  <si>
    <t>741f - R - 032</t>
  </si>
  <si>
    <t>Rozvaděč R1 - Třífázový modul pro přepínání zdrojů ATySet gM 4P-40A - montáž</t>
  </si>
  <si>
    <t>-1660726644</t>
  </si>
  <si>
    <t>DOD741f 032</t>
  </si>
  <si>
    <t>Rozvaděč R1 - Třífázový modul pro přepínání zdrojů ATySet gM 4P-40A - dod</t>
  </si>
  <si>
    <t>-54213992</t>
  </si>
  <si>
    <t>741f - R - 033</t>
  </si>
  <si>
    <t>Rozvaděč R1 - Třífázový modul pro přepínání zdrojů ATySet gM 2P-40A - montáž</t>
  </si>
  <si>
    <t>-1359288239</t>
  </si>
  <si>
    <t>DOD741f 033</t>
  </si>
  <si>
    <t>Rozvaděč R1 - Třífázový modul pro přepínání zdrojů ATySet gM 2P-40A - dod</t>
  </si>
  <si>
    <t>-956473815</t>
  </si>
  <si>
    <t>741f - R - 034</t>
  </si>
  <si>
    <t>Rozvaděč R1 - Trafo 5 kVA ES 710 - montáž</t>
  </si>
  <si>
    <t>1005012949</t>
  </si>
  <si>
    <t>DOD741f 034</t>
  </si>
  <si>
    <t>Rozvaděč R1 - Trafo 5 kVA ES 710 - dod</t>
  </si>
  <si>
    <t>-1111612949</t>
  </si>
  <si>
    <t>741f - R - 035</t>
  </si>
  <si>
    <t>Rozvaděč R1 - ISOMETER - isoMED427P - montáž</t>
  </si>
  <si>
    <t>-744637765</t>
  </si>
  <si>
    <t>DOD741f 035</t>
  </si>
  <si>
    <t>Rozvaděč R1 - ISOMETER - isoMED427P - dod</t>
  </si>
  <si>
    <t>2114904918</t>
  </si>
  <si>
    <t>741f - R - 036</t>
  </si>
  <si>
    <t>Rozvaděč R1 - Napájecí zdroj AN450 - montáž</t>
  </si>
  <si>
    <t>-1295691923</t>
  </si>
  <si>
    <t>DOD741f 036</t>
  </si>
  <si>
    <t>Rozvaděč R1 - Napájecí zdroj AN450 - dod</t>
  </si>
  <si>
    <t>1731216193</t>
  </si>
  <si>
    <t>741f - R - 037</t>
  </si>
  <si>
    <t>Rozvaděč R1 - Měřící trasnformátor pro monitorování zařízení STW2 - montáž</t>
  </si>
  <si>
    <t>567343273</t>
  </si>
  <si>
    <t>DOD741f 037</t>
  </si>
  <si>
    <t>Rozvaděč R1 - Měřící trasnformátor pro monitorování zařízení STW2 - dod</t>
  </si>
  <si>
    <t>886397479</t>
  </si>
  <si>
    <t>741f - R - 038</t>
  </si>
  <si>
    <t>Rozvaděč R1 - Vícekanálový přístroj pro vyhodnocování poruch izolace pro EDS 151 systémy - montáž</t>
  </si>
  <si>
    <t>-1160333178</t>
  </si>
  <si>
    <t>DOD741f 038</t>
  </si>
  <si>
    <t>Rozvaděč R1 - Vícekanálový přístroj pro vyhodnocování poruch izolace pro EDS 151 systémy - dod</t>
  </si>
  <si>
    <t>-435396978</t>
  </si>
  <si>
    <t>741f - R - 039</t>
  </si>
  <si>
    <t>Rozvaděč R1 - Signalizační panel s LCD MK 2430 - montáž</t>
  </si>
  <si>
    <t>-1847992156</t>
  </si>
  <si>
    <t>DOD741f 039</t>
  </si>
  <si>
    <t>Rozvaděč R1 - Signalizační panel s LCD MK 2430 - dod</t>
  </si>
  <si>
    <t>-454159981</t>
  </si>
  <si>
    <t>741f - R - 040</t>
  </si>
  <si>
    <t>Rozvaděč R1 - Stykač 230V/25 - montáž</t>
  </si>
  <si>
    <t>1962730879</t>
  </si>
  <si>
    <t>DOD741f 040</t>
  </si>
  <si>
    <t>Rozvaděč R1 - Stykač 230V/25 - dod</t>
  </si>
  <si>
    <t>-1638083591</t>
  </si>
  <si>
    <t>741f - R - 041</t>
  </si>
  <si>
    <t>Rozvaděč R1 - Výroba rozvaděče, vč. podružného materiálu - montáž</t>
  </si>
  <si>
    <t>-1690735830</t>
  </si>
  <si>
    <t>DOD741f 041</t>
  </si>
  <si>
    <t>Rozvaděč R1 - Výroba rozvaděče, vč. podružného materiálu - dod</t>
  </si>
  <si>
    <t>-195274461</t>
  </si>
  <si>
    <t>741f - RVZT - 101</t>
  </si>
  <si>
    <t>Rozvaděč RVZT - montáž</t>
  </si>
  <si>
    <t>-292979146</t>
  </si>
  <si>
    <t>DOD741f 101</t>
  </si>
  <si>
    <t>Rozvaděč RVZT - dod</t>
  </si>
  <si>
    <t>-362733688</t>
  </si>
  <si>
    <t>741f - RVZT - 101a</t>
  </si>
  <si>
    <t>Rozvaděč Rchlz - montáž</t>
  </si>
  <si>
    <t>694567644</t>
  </si>
  <si>
    <t>DOD741f 101a</t>
  </si>
  <si>
    <t>Rozvaděč Rchlz - dod</t>
  </si>
  <si>
    <t>499842502</t>
  </si>
  <si>
    <t>741f - RVZT - 102</t>
  </si>
  <si>
    <t>Jističe 63A/3/D - montáž</t>
  </si>
  <si>
    <t>788075450</t>
  </si>
  <si>
    <t>DOD741f 102</t>
  </si>
  <si>
    <t>Jističe 63A/3/D - dod</t>
  </si>
  <si>
    <t>-47384773</t>
  </si>
  <si>
    <t>741f - RVZT - 102a</t>
  </si>
  <si>
    <t>Jističe 63A/3/B - montáž</t>
  </si>
  <si>
    <t>-39990214</t>
  </si>
  <si>
    <t>DOD741f 102a</t>
  </si>
  <si>
    <t>Jističe 63A/3/B - dod</t>
  </si>
  <si>
    <t>-622420858</t>
  </si>
  <si>
    <t>741f - RVZT - 103</t>
  </si>
  <si>
    <t>Jistič LZMC1-A160-I - montáž</t>
  </si>
  <si>
    <t>-738895916</t>
  </si>
  <si>
    <t>DOD741f 103</t>
  </si>
  <si>
    <t>Jistič LZMC1-A160-I - dod</t>
  </si>
  <si>
    <t>-984105782</t>
  </si>
  <si>
    <t>741f - RVZT - 103a</t>
  </si>
  <si>
    <t>Jistič LZMC1-A80-I - montáž</t>
  </si>
  <si>
    <t>1388720273</t>
  </si>
  <si>
    <t>DOD741f 103a</t>
  </si>
  <si>
    <t>Jistič LZMC1-A80-I - dod</t>
  </si>
  <si>
    <t>-1331917233</t>
  </si>
  <si>
    <t>741f - RVZT - 104</t>
  </si>
  <si>
    <t>UPS 10 kVA - montáž</t>
  </si>
  <si>
    <t>-1008094316</t>
  </si>
  <si>
    <t>DOD741f 104</t>
  </si>
  <si>
    <t>UPS 10 kVA - dod</t>
  </si>
  <si>
    <t>-1547552231</t>
  </si>
  <si>
    <t>741f - RVZT - 105</t>
  </si>
  <si>
    <t>Chránič 150A/4/0,03A - montáž</t>
  </si>
  <si>
    <t>-1852462438</t>
  </si>
  <si>
    <t>DOD741f 105</t>
  </si>
  <si>
    <t>Chránič 150A/4/0,03A - dod</t>
  </si>
  <si>
    <t>-752702963</t>
  </si>
  <si>
    <t>741g</t>
  </si>
  <si>
    <t xml:space="preserve">Elektroinstalace - silnoproud - Svítidla a osvětlovací zařízení </t>
  </si>
  <si>
    <t>741g -R- 001</t>
  </si>
  <si>
    <t>40W/940/3900lm - montáž</t>
  </si>
  <si>
    <t>1594198195</t>
  </si>
  <si>
    <t>DOD741g 001</t>
  </si>
  <si>
    <t>40W/940/3900lm - dod</t>
  </si>
  <si>
    <t>1465819437</t>
  </si>
  <si>
    <t>741g -R- 002</t>
  </si>
  <si>
    <t>20W/4000K - montáž</t>
  </si>
  <si>
    <t>198923840</t>
  </si>
  <si>
    <t>DOD741g 002</t>
  </si>
  <si>
    <t>20W/4000K - dod</t>
  </si>
  <si>
    <t>444614182</t>
  </si>
  <si>
    <t>741g -R- 003</t>
  </si>
  <si>
    <t>35W/4400K - montáž</t>
  </si>
  <si>
    <t>-1079363506</t>
  </si>
  <si>
    <t>DOD741g 003</t>
  </si>
  <si>
    <t>35W/4400K - dod</t>
  </si>
  <si>
    <t>-1460552723</t>
  </si>
  <si>
    <t>741g -R- 004</t>
  </si>
  <si>
    <t>40W/840 - montáž</t>
  </si>
  <si>
    <t>-947442950</t>
  </si>
  <si>
    <t>DOD741g 004</t>
  </si>
  <si>
    <t>40W/840 - dod</t>
  </si>
  <si>
    <t>1763852131</t>
  </si>
  <si>
    <t>741g -R- 005</t>
  </si>
  <si>
    <t>Lineární svítidlo nad umyvadla - montáž</t>
  </si>
  <si>
    <t>-35998906</t>
  </si>
  <si>
    <t>DOD741g 005</t>
  </si>
  <si>
    <t>Lineární svítidlo nad umyvadla - dod</t>
  </si>
  <si>
    <t>1845827854</t>
  </si>
  <si>
    <t>741g -R- 006</t>
  </si>
  <si>
    <t>LED pásek 5,0 m, vč. adaptéru - montáž</t>
  </si>
  <si>
    <t>-326883084</t>
  </si>
  <si>
    <t>DOD741g 006</t>
  </si>
  <si>
    <t>LED pásek 5,0 m, vč. adaptéru - dod</t>
  </si>
  <si>
    <t>335687407</t>
  </si>
  <si>
    <t>741g -R- 007</t>
  </si>
  <si>
    <t>LED nouzové nástěnné, IP20, tř.II, vč. piktogramu, 1 W/1 hod. baterie - montáž</t>
  </si>
  <si>
    <t>-637807401</t>
  </si>
  <si>
    <t>229</t>
  </si>
  <si>
    <t>DOD741g 007</t>
  </si>
  <si>
    <t>LED nouzové nástěnné, IP20, tř.II, vč. piktogramu, 1 W/1 hod. baterie - dod</t>
  </si>
  <si>
    <t>737047140</t>
  </si>
  <si>
    <t>230</t>
  </si>
  <si>
    <t>741g -R- 008</t>
  </si>
  <si>
    <t>LED nouzové podhledové, IP20, 3 W/1 hod. baterie - montáž</t>
  </si>
  <si>
    <t>2091657853</t>
  </si>
  <si>
    <t>231</t>
  </si>
  <si>
    <t>DOD741g 008</t>
  </si>
  <si>
    <t>LED nouzové podhledové, IP20, 3 W/1 hod. baterie - dod</t>
  </si>
  <si>
    <t>171743250</t>
  </si>
  <si>
    <t>741h</t>
  </si>
  <si>
    <t>Elektroinstalace - silnoproud - Demontáž stávající elektroinstalace, vč. nepředvítatelných prací</t>
  </si>
  <si>
    <t>232</t>
  </si>
  <si>
    <t>741h -R- 001</t>
  </si>
  <si>
    <t>Demontáž stávajících svítidel</t>
  </si>
  <si>
    <t>1049288135</t>
  </si>
  <si>
    <t>233</t>
  </si>
  <si>
    <t>741h -R- 002</t>
  </si>
  <si>
    <t>Demontáž kabelů elektro, slaboproud, EPS</t>
  </si>
  <si>
    <t>2079417492</t>
  </si>
  <si>
    <t>234</t>
  </si>
  <si>
    <t>741h -R- 003</t>
  </si>
  <si>
    <t>Demontáž vypínačů a zásuvek</t>
  </si>
  <si>
    <t>-826128896</t>
  </si>
  <si>
    <t>235</t>
  </si>
  <si>
    <t>741h -R- 004</t>
  </si>
  <si>
    <t xml:space="preserve">Nepředvídatelné práce </t>
  </si>
  <si>
    <t>1311648011</t>
  </si>
  <si>
    <t>741i</t>
  </si>
  <si>
    <t>Elektroinstalace - silnoproud - Ostatní náklady</t>
  </si>
  <si>
    <t>236</t>
  </si>
  <si>
    <t>742c R 001</t>
  </si>
  <si>
    <t>Pomocný materiál 3% z materiálu</t>
  </si>
  <si>
    <t>74557581</t>
  </si>
  <si>
    <t>237</t>
  </si>
  <si>
    <t>742c R 002</t>
  </si>
  <si>
    <t>PPV 6% z montáží</t>
  </si>
  <si>
    <t>540315523</t>
  </si>
  <si>
    <t>238</t>
  </si>
  <si>
    <t>742c R 003</t>
  </si>
  <si>
    <t>Revize</t>
  </si>
  <si>
    <t>-1411461907</t>
  </si>
  <si>
    <t>239</t>
  </si>
  <si>
    <t>742c R 004</t>
  </si>
  <si>
    <t>-2015567430</t>
  </si>
  <si>
    <t>240</t>
  </si>
  <si>
    <t>742c R 005</t>
  </si>
  <si>
    <t>Požáně bezpečnostní přepážky</t>
  </si>
  <si>
    <t>-395259458</t>
  </si>
  <si>
    <t>241</t>
  </si>
  <si>
    <t>742c R 006</t>
  </si>
  <si>
    <t>Měření osvětlení</t>
  </si>
  <si>
    <t>1217863051</t>
  </si>
  <si>
    <t>D.1.4.7 - Zařízení slaboproudé elektrotechniky</t>
  </si>
  <si>
    <t xml:space="preserve">    742a - Elektroinstalace - slaboproud - Datový rozvod - strukturovaná kabeláž</t>
  </si>
  <si>
    <t xml:space="preserve">    742b - Elektroinstalace - slaboproud - Přístupový systém</t>
  </si>
  <si>
    <t xml:space="preserve">    742c - Elektroinstalace - slaboproud - Ostatní náklady</t>
  </si>
  <si>
    <t>742a</t>
  </si>
  <si>
    <t>Elektroinstalace - slaboproud - Datový rozvod - strukturovaná kabeláž</t>
  </si>
  <si>
    <t>742a R 001</t>
  </si>
  <si>
    <t>Stíněný kabel cat. 6, plášť LSOH, ANSI/TIA/EIA-568-B.2-10, NVP min 65%, měděné žíly, B2 ca s1-d1 - montáž</t>
  </si>
  <si>
    <t>942521721</t>
  </si>
  <si>
    <t>DOD724a - 001</t>
  </si>
  <si>
    <t>Stíněný kabel cat. 6, plášť LSOH, ANSI/TIA/EIA-568-B.2-10, NVP min 65%, měděné žíly, B2 ca s1-d1 - dod</t>
  </si>
  <si>
    <t>-2078976308</t>
  </si>
  <si>
    <t>742a R 002</t>
  </si>
  <si>
    <t xml:space="preserve">Certifikační měření kabelů UTP přímou metodou  - montáž</t>
  </si>
  <si>
    <t>483870884</t>
  </si>
  <si>
    <t>742a R 003</t>
  </si>
  <si>
    <t>Datová zásuvka RJ45, Modular Jack RJ45-6 cat., komponentová, pod omítku - montáž</t>
  </si>
  <si>
    <t>1379217420</t>
  </si>
  <si>
    <t>DOD724a - 003</t>
  </si>
  <si>
    <t>Datová zásuvka RJ45, Modular Jack RJ45-6 cat., komponentová, pod omítku - dod</t>
  </si>
  <si>
    <t>-394878724</t>
  </si>
  <si>
    <t>742a R 004</t>
  </si>
  <si>
    <t>Nosná maska pro zásuvka Modular Jack - montáž</t>
  </si>
  <si>
    <t>-550676975</t>
  </si>
  <si>
    <t>DOD724a - 004</t>
  </si>
  <si>
    <t>Nosná maska pro zásuvka Modular Jack - dod</t>
  </si>
  <si>
    <t>1689831290</t>
  </si>
  <si>
    <t>742a R 005</t>
  </si>
  <si>
    <t>Ukončení kabelu UTP na zásuvce - montáž</t>
  </si>
  <si>
    <t>670944671</t>
  </si>
  <si>
    <t>742a R 006</t>
  </si>
  <si>
    <t>Trubka MONOFLEX 16 - montáž</t>
  </si>
  <si>
    <t>-566481820</t>
  </si>
  <si>
    <t>DOD724a - 005</t>
  </si>
  <si>
    <t>Trubka MONOFLEX 16 - dod</t>
  </si>
  <si>
    <t>-700896887</t>
  </si>
  <si>
    <t>742a R 007</t>
  </si>
  <si>
    <t>Drátěný žlab 50/50 mm, komplet, vč. příslušenství - montáž</t>
  </si>
  <si>
    <t>308037149</t>
  </si>
  <si>
    <t>DOD724a - 006</t>
  </si>
  <si>
    <t>Drátěný žlab 50/50 mm, komplet, vč. příslušenství - dod</t>
  </si>
  <si>
    <t>374630452</t>
  </si>
  <si>
    <t>742a R 008</t>
  </si>
  <si>
    <t>Závitové tyče 1,0 m/6mm2 - montáž</t>
  </si>
  <si>
    <t>262794890</t>
  </si>
  <si>
    <t>DOD724a - 007</t>
  </si>
  <si>
    <t>Závitové tyče 1,0 m/6mm2 - dod</t>
  </si>
  <si>
    <t>1311892120</t>
  </si>
  <si>
    <t>742a R 009</t>
  </si>
  <si>
    <t xml:space="preserve">Trubka KOPOFLEX pr. 80 mm  - montáž</t>
  </si>
  <si>
    <t>-452526163</t>
  </si>
  <si>
    <t>DOD724a - 008</t>
  </si>
  <si>
    <t xml:space="preserve">Trubka KOPOFLEX pr. 80 mm  - dod</t>
  </si>
  <si>
    <t>-972116178</t>
  </si>
  <si>
    <t>742a R 010</t>
  </si>
  <si>
    <t>153537251</t>
  </si>
  <si>
    <t>DOD724a - 009</t>
  </si>
  <si>
    <t xml:space="preserve">CYA - 6 ZŽL.  - dod</t>
  </si>
  <si>
    <t>-762060929</t>
  </si>
  <si>
    <t>742a R 011</t>
  </si>
  <si>
    <t>-644554025</t>
  </si>
  <si>
    <t>DOD724a - 010</t>
  </si>
  <si>
    <t xml:space="preserve">CYA - 16 ZŽL.  - dod</t>
  </si>
  <si>
    <t>375559514</t>
  </si>
  <si>
    <t>742a R 012</t>
  </si>
  <si>
    <t>Podložka plastová pod datové kabely v kabelovém žlabu 50 mm - montáž</t>
  </si>
  <si>
    <t>-1159760347</t>
  </si>
  <si>
    <t>DOD724a - 011</t>
  </si>
  <si>
    <t xml:space="preserve">Podložka plastová pod datové kabely v kabelovém žlabu 50 mm  - dod</t>
  </si>
  <si>
    <t>1478943074</t>
  </si>
  <si>
    <t>742a R 013</t>
  </si>
  <si>
    <t>Patch panel 48 port 6 cat., osazený - montáž</t>
  </si>
  <si>
    <t>810489678</t>
  </si>
  <si>
    <t>DOD724a - 012</t>
  </si>
  <si>
    <t xml:space="preserve">Patch panel 48 port 6 cat., osazený  - dod</t>
  </si>
  <si>
    <t>1034279851</t>
  </si>
  <si>
    <t>742a R 014</t>
  </si>
  <si>
    <t>Vyvazovací panel plastové oko 2U - montáž</t>
  </si>
  <si>
    <t>-971016451</t>
  </si>
  <si>
    <t>DOD724a - 013</t>
  </si>
  <si>
    <t xml:space="preserve">Vyvazovací panel plastové oko 2U  - dod</t>
  </si>
  <si>
    <t>989770571</t>
  </si>
  <si>
    <t>742a R 015</t>
  </si>
  <si>
    <t>Vyvazovací panel plastové oko 1U - montáž</t>
  </si>
  <si>
    <t>-1104017339</t>
  </si>
  <si>
    <t>DOD724a - 014</t>
  </si>
  <si>
    <t xml:space="preserve">Vyvazovací panel plastové oko 1U  - dod</t>
  </si>
  <si>
    <t>188981364</t>
  </si>
  <si>
    <t>742a R 016</t>
  </si>
  <si>
    <t>Ukončení kabelu UTP na patch panelu - montáž</t>
  </si>
  <si>
    <t>-11674185</t>
  </si>
  <si>
    <t>742a R 101</t>
  </si>
  <si>
    <t>Vnitřní kamera, MILESTONE EXPERT, kompatibilní s již osazenými kamerami - montáž</t>
  </si>
  <si>
    <t>-1132247203</t>
  </si>
  <si>
    <t>DOD724a - 101</t>
  </si>
  <si>
    <t xml:space="preserve">Vnitřní kamera, MILESTONE EXPERT, kompatibilní s již osazenými kamerami  - dod</t>
  </si>
  <si>
    <t>1466617496</t>
  </si>
  <si>
    <t>Poznámka k položce:
Pozn. Prodávající zaručuje, že jím prodané zařízení :
a) je dodáno se zárukou výrobce
b) je podporováno výrobcem v rámci programu podpory a servisu
c) je dodáno s platnou licencí pro užívání programového vybavení výrobce
d) se nachází v Evropském hospodářském prostoru v souladu s platnou legislativou ohledně paralelního trhu
e) je reportováno zpět výrobci jako prodáno kupujícímu spolu s prodávaným zařízením Prodávající předá Kupujícímu písemné potvrzení, že veškeré prodávané zařízení splňuje výše uvedené podmínky pod bodem a) až e).</t>
  </si>
  <si>
    <t>742a R 102</t>
  </si>
  <si>
    <t>Licence pro aplikaci MILESTONE - montáž</t>
  </si>
  <si>
    <t>1469144068</t>
  </si>
  <si>
    <t>742b</t>
  </si>
  <si>
    <t>Elektroinstalace - slaboproud - Přístupový systém</t>
  </si>
  <si>
    <t>742b R 001</t>
  </si>
  <si>
    <t>REA::MP - Řídící jednotka přístupového systému. Řízení max. 4ks externích čteček. Napájení 12V DC. Krytí IP 55. - montáž</t>
  </si>
  <si>
    <t>-364824635</t>
  </si>
  <si>
    <t>DOD724b - 001</t>
  </si>
  <si>
    <t xml:space="preserve">REA::MP - Řídící jednotka přístupového systému. Řízení max. 4ks externích čteček. Napájení 12V DC. Krytí IP 55.  - dod</t>
  </si>
  <si>
    <t>-1699825373</t>
  </si>
  <si>
    <t>742b R 002</t>
  </si>
  <si>
    <t>REA-ET - rozhraní Ethernet pro připojení terminálu - montáž</t>
  </si>
  <si>
    <t>-1234627721</t>
  </si>
  <si>
    <t>DOD724b - 002</t>
  </si>
  <si>
    <t xml:space="preserve">REA-ET - rozhraní Ethernet pro připojení terminálu  - dod</t>
  </si>
  <si>
    <t>-1043919189</t>
  </si>
  <si>
    <t>742b R 003</t>
  </si>
  <si>
    <t>Zálohovaný napájecí zdroj (3A) - montáž</t>
  </si>
  <si>
    <t>-1933944537</t>
  </si>
  <si>
    <t>DOD724b - 003</t>
  </si>
  <si>
    <t xml:space="preserve">Zálohovaný napájecí zdroj (3A)  - dod</t>
  </si>
  <si>
    <t>1965718559</t>
  </si>
  <si>
    <t>742b R 004</t>
  </si>
  <si>
    <t>Akumulátor 15Ah - montáž</t>
  </si>
  <si>
    <t>1387854035</t>
  </si>
  <si>
    <t>DOD724b - 004</t>
  </si>
  <si>
    <t xml:space="preserve">Akumulátor 15Ah  - dod</t>
  </si>
  <si>
    <t>-1971487310</t>
  </si>
  <si>
    <t>742b R 005</t>
  </si>
  <si>
    <t>El. zámek - montáž</t>
  </si>
  <si>
    <t>-1173654094</t>
  </si>
  <si>
    <t>DOD724b - 005</t>
  </si>
  <si>
    <t xml:space="preserve">El. zámek  - dod</t>
  </si>
  <si>
    <t>488467419</t>
  </si>
  <si>
    <t>742b R 101</t>
  </si>
  <si>
    <t>Ovládání dveří - L-PRO - Externí čtečka bezkontaktních karet HID - montáž</t>
  </si>
  <si>
    <t>-13850764</t>
  </si>
  <si>
    <t>DOD724b - 101</t>
  </si>
  <si>
    <t xml:space="preserve">Ovládání dveří - L-PRO - Externí čtečka bezkontaktních karet HID  - dod</t>
  </si>
  <si>
    <t>1013305018</t>
  </si>
  <si>
    <t>742b R 102</t>
  </si>
  <si>
    <t>Ovládání dveří - PAD-PRO - Podložka pro montáž na zeď - montáž</t>
  </si>
  <si>
    <t>-640766648</t>
  </si>
  <si>
    <t>DOD724b - 102</t>
  </si>
  <si>
    <t xml:space="preserve">Ovládání dveří - PAD-PRO - Podložka pro montáž na zeď  - dod</t>
  </si>
  <si>
    <t>-1417828858</t>
  </si>
  <si>
    <t>DOD724b - 103</t>
  </si>
  <si>
    <t>Ovládání dveří - SW - licence přístupového systému - dod</t>
  </si>
  <si>
    <t>-1792625907</t>
  </si>
  <si>
    <t>DOD724b - 201</t>
  </si>
  <si>
    <t>Služby - Montáž HW na místě</t>
  </si>
  <si>
    <t>1740979613</t>
  </si>
  <si>
    <t>742b R 202</t>
  </si>
  <si>
    <t>Služby - Dodávka a montáž kabelových rozvodů VEZ 2x 0,5+4x 0,22 - montáž</t>
  </si>
  <si>
    <t>-2001607203</t>
  </si>
  <si>
    <t>DOD724b - 202</t>
  </si>
  <si>
    <t>Služby - Dodávka a montáž kabelových rozvodů VEZ 2x 0,5+4x 0,22 - dod</t>
  </si>
  <si>
    <t>1246440495</t>
  </si>
  <si>
    <t>742b R 203</t>
  </si>
  <si>
    <t>Služby - Trubka MONOFLEX 16 - montáž</t>
  </si>
  <si>
    <t>-54994076</t>
  </si>
  <si>
    <t>DOD724b - 203</t>
  </si>
  <si>
    <t>Služby - Trubka MONOFLEX 16 - dod</t>
  </si>
  <si>
    <t>-1728031528</t>
  </si>
  <si>
    <t>742b R 204</t>
  </si>
  <si>
    <t>Služby - CYKY 3Jx2.5 - montáž</t>
  </si>
  <si>
    <t>823545887</t>
  </si>
  <si>
    <t>DOD724b - 204</t>
  </si>
  <si>
    <t>Služby - CYKY 3Jx2.5 - dod</t>
  </si>
  <si>
    <t>1204382200</t>
  </si>
  <si>
    <t>742c</t>
  </si>
  <si>
    <t>Elektroinstalace - slaboproud - Ostatní náklady</t>
  </si>
  <si>
    <t>-2111781988</t>
  </si>
  <si>
    <t>65060490</t>
  </si>
  <si>
    <t>-1865160905</t>
  </si>
  <si>
    <t>370318107</t>
  </si>
  <si>
    <t>598999589</t>
  </si>
  <si>
    <t>D.1.4.8 - Zařízení měření a regulace</t>
  </si>
  <si>
    <t xml:space="preserve">    742a - M+R - dodávky</t>
  </si>
  <si>
    <t xml:space="preserve">    742b - M+R - montážní práce</t>
  </si>
  <si>
    <t>M+R - dodávky</t>
  </si>
  <si>
    <t>742a DOD 001</t>
  </si>
  <si>
    <t>Teplotní snímač,Pt1000 tyčový L 136 mm -40 + 120°C - dodávka</t>
  </si>
  <si>
    <t>1777315846</t>
  </si>
  <si>
    <t>742a DOD 002</t>
  </si>
  <si>
    <t xml:space="preserve">Jímka nerez 1/2",  l 120mm - dodávka</t>
  </si>
  <si>
    <t>-1611438265</t>
  </si>
  <si>
    <t>742a DOD 003</t>
  </si>
  <si>
    <t xml:space="preserve">Převodník tlaku rozsah -1 až 8bar  (-100až 800kPa), napájení 15Vss, výstup 0-10V, přesnost 1%, teplota media -40 až 125°C, krytí IP 67, vnější závit, kabel 2m.  - dodávka</t>
  </si>
  <si>
    <t>107320506</t>
  </si>
  <si>
    <t xml:space="preserve">Poznámka k položce:
Přetížení 2xlimit horního rozsahu. Destrukční tlak 5xlimit horního rozsahu. </t>
  </si>
  <si>
    <t>742a DOD 004</t>
  </si>
  <si>
    <t xml:space="preserve">Redukce vně/vně 1/2" na 1/4" PN25  - dodávka</t>
  </si>
  <si>
    <t>-988172071</t>
  </si>
  <si>
    <t>742a DOD 005</t>
  </si>
  <si>
    <t xml:space="preserve">Man.kohout zkuš. ČSN 137513.5 G1/2"  - dodávka</t>
  </si>
  <si>
    <t>1102854199</t>
  </si>
  <si>
    <t>742a DOD 006</t>
  </si>
  <si>
    <t xml:space="preserve">Snímač průtoku  - dodávka</t>
  </si>
  <si>
    <t>2039832219</t>
  </si>
  <si>
    <t>742a DOD 007</t>
  </si>
  <si>
    <t xml:space="preserve">Kulový kohout s vnitřním závitem DN50 PN16  - dodávka</t>
  </si>
  <si>
    <t>-195504658</t>
  </si>
  <si>
    <t>742a DOD 008</t>
  </si>
  <si>
    <t xml:space="preserve">El. servopohon 24V ac s havarijní funkcí bez proudu uzavřeno  - dodávka</t>
  </si>
  <si>
    <t>367809044</t>
  </si>
  <si>
    <t>742a DOD 009</t>
  </si>
  <si>
    <t>1810096021</t>
  </si>
  <si>
    <t>742a DOD 010</t>
  </si>
  <si>
    <t xml:space="preserve">El. servopohon 24V ac s havarijní funkcí bez proudu otevřeno  - dodávka</t>
  </si>
  <si>
    <t>-641719521</t>
  </si>
  <si>
    <t>742a DOD 011</t>
  </si>
  <si>
    <t xml:space="preserve">Regulační kulový kohout s vnitřím závitem DN 50 PN16 kv 25  - dodávka</t>
  </si>
  <si>
    <t>1486622966</t>
  </si>
  <si>
    <t>742a DOD 012</t>
  </si>
  <si>
    <t xml:space="preserve">El. servopohon 24V ac s ovládání  0…10V s havarijní funkcí bez proudu otevřeno   - dodávka</t>
  </si>
  <si>
    <t>-1566247192</t>
  </si>
  <si>
    <t>742a DOD 013</t>
  </si>
  <si>
    <t>Vodoměr s impulsním výstupem DALF 32 - dodávka</t>
  </si>
  <si>
    <t>1880016196</t>
  </si>
  <si>
    <t>742a DOD 014</t>
  </si>
  <si>
    <t>Detetor chladiva kalibrace chladivo R410A - dodávka</t>
  </si>
  <si>
    <t>773687158</t>
  </si>
  <si>
    <t>742a DOD 015</t>
  </si>
  <si>
    <t>Napájecí zdroj pro detektory - dodávka</t>
  </si>
  <si>
    <t>-722654087</t>
  </si>
  <si>
    <t>742a DOD 016</t>
  </si>
  <si>
    <t>Regulátor tlaku rozsah 25 až 250 kPa - dodávka</t>
  </si>
  <si>
    <t>254270209</t>
  </si>
  <si>
    <t>742a DOD 017</t>
  </si>
  <si>
    <t>Man.kohout zkuš. ČSN 137513.5 G1/2" - dodávka</t>
  </si>
  <si>
    <t>-191693162</t>
  </si>
  <si>
    <t>742a DOD 018</t>
  </si>
  <si>
    <t>Plováčkový spínač hladiny - dodávka</t>
  </si>
  <si>
    <t>-1474271442</t>
  </si>
  <si>
    <t>742a DOD 019</t>
  </si>
  <si>
    <t>Zásuvka IP 44 230V ac - dodávka</t>
  </si>
  <si>
    <t>-295282032</t>
  </si>
  <si>
    <t>742a DOD 020</t>
  </si>
  <si>
    <t>Univerzální GSM komunikátor - dodávka</t>
  </si>
  <si>
    <t>256666175</t>
  </si>
  <si>
    <t>742a DOD 021</t>
  </si>
  <si>
    <t>Zálohovací modul GD-04K - dodávka</t>
  </si>
  <si>
    <t>-344946347</t>
  </si>
  <si>
    <t>742a DOD 022</t>
  </si>
  <si>
    <t>Prutová GSM anténa - dodávka</t>
  </si>
  <si>
    <t>-1489523573</t>
  </si>
  <si>
    <t>742a DOD 023</t>
  </si>
  <si>
    <t xml:space="preserve">Polní regulátor 8UI,6BI,6BO,6CO, 24V AC   - dodávka</t>
  </si>
  <si>
    <t>-2103863170</t>
  </si>
  <si>
    <t>742a DOD 024</t>
  </si>
  <si>
    <t xml:space="preserve">IO MODUL 8BI,8BO,24VAC, SABUS,FCBUS  - dodávka</t>
  </si>
  <si>
    <t>-1664699451</t>
  </si>
  <si>
    <t>742a DOD 025</t>
  </si>
  <si>
    <t xml:space="preserve">Ovládací displej  - dodávka</t>
  </si>
  <si>
    <t>1313659321</t>
  </si>
  <si>
    <t>742a DOD 030</t>
  </si>
  <si>
    <t>Kompaktní venkovní rozvaděč jednodveřový, V 1000mm, Š 800mm, H 400mm, MP, IP66, RAL 7035 - dodávka</t>
  </si>
  <si>
    <t>1901030514</t>
  </si>
  <si>
    <t>742a DOD 100</t>
  </si>
  <si>
    <t>Kabely CYKY-J 3x1,5 - dodávka</t>
  </si>
  <si>
    <t>761639673</t>
  </si>
  <si>
    <t>742a DOD 101</t>
  </si>
  <si>
    <t>Kabely CYKY-O 5x1,5 - dodávka</t>
  </si>
  <si>
    <t>-414021339</t>
  </si>
  <si>
    <t>742a DOD 102</t>
  </si>
  <si>
    <t>Kabely CYKY-O 7x1,5 - dodávka</t>
  </si>
  <si>
    <t>-255203876</t>
  </si>
  <si>
    <t>742a DOD 103</t>
  </si>
  <si>
    <t>Kabely JY(St)Y 1x2x0,8 - dodávka</t>
  </si>
  <si>
    <t>1190395991</t>
  </si>
  <si>
    <t>742a DOD 104</t>
  </si>
  <si>
    <t>Kabely JY(St)Y 2x2x0,8 - dodávka</t>
  </si>
  <si>
    <t>386490588</t>
  </si>
  <si>
    <t>742a DOD 105</t>
  </si>
  <si>
    <t>1237079825</t>
  </si>
  <si>
    <t>742a DOD 106</t>
  </si>
  <si>
    <t>Kabely JYTY 2x1 - dodávka</t>
  </si>
  <si>
    <t>506782795</t>
  </si>
  <si>
    <t>742a DOD 107</t>
  </si>
  <si>
    <t>Kabely JYTY 4x1 - dodávka</t>
  </si>
  <si>
    <t>-473948698</t>
  </si>
  <si>
    <t>742a DOD 108</t>
  </si>
  <si>
    <t>Kabely JYTY 7x1 - dodávka</t>
  </si>
  <si>
    <t>1944881724</t>
  </si>
  <si>
    <t>742a DOD 200</t>
  </si>
  <si>
    <t>Montážní materiál - Kabelový žlab 62/50 vč. víka závěsů,nosníků,podpěr a ostatního příslušenství - dodávka</t>
  </si>
  <si>
    <t>391859364</t>
  </si>
  <si>
    <t xml:space="preserve">Poznámka k položce:
Poznámka:
kabelové žlaby musí být uchyceny nosníky nebo podpěrami vždy po 1m, to znamená, že každý žlab (2m) bude ukotven  na 2 místech!
Délka kabelových žlabů,aostatního montážního materiálu bude dle skutečného provedení zařízení rozvodů chladu
</t>
  </si>
  <si>
    <t>742a DOD 201</t>
  </si>
  <si>
    <t>Montážní materiál - Trubka ocelová P13,5 vč spojek, vývodek,příchytek a kolen vedení uz.pospojovací materiál atd požární ucpávky - dodávka</t>
  </si>
  <si>
    <t>1277962814</t>
  </si>
  <si>
    <t>M+R - montážní práce</t>
  </si>
  <si>
    <t>Teplotní snímač,Pt1000 tyčový L 136 mm -40 + 120°C - montáž</t>
  </si>
  <si>
    <t>-35070072</t>
  </si>
  <si>
    <t xml:space="preserve">Jímka nerez 1/2",  l 120mm - montáž</t>
  </si>
  <si>
    <t>-2109912988</t>
  </si>
  <si>
    <t xml:space="preserve">Převodník tlaku rozsah -1 až 8bar  (-100až 800kPa), napájení 15Vss, výstup 0-10V, přesnost 1%, teplota media -40 až 125°C, krytí IP 67, vnější závit, kabel 2m.  - montáž</t>
  </si>
  <si>
    <t>-45544257</t>
  </si>
  <si>
    <t xml:space="preserve">Redukce vně/vně 1/2" na 1/4" PN25  - montáž</t>
  </si>
  <si>
    <t>401009177</t>
  </si>
  <si>
    <t xml:space="preserve">Man.kohout zkuš. ČSN 137513.5 G1/2"  - montáž</t>
  </si>
  <si>
    <t>251927269</t>
  </si>
  <si>
    <t>Snímač průtoku - montáž</t>
  </si>
  <si>
    <t>-806191792</t>
  </si>
  <si>
    <t>Kulový kohout s vnitřním závitem DN50 PN16 - montáž</t>
  </si>
  <si>
    <t>-591669590</t>
  </si>
  <si>
    <t>El. servopohon 24V ac s havarijní funkcí bez proudu uzavřeno - montáž</t>
  </si>
  <si>
    <t>-1486095499</t>
  </si>
  <si>
    <t>-555853355</t>
  </si>
  <si>
    <t>El. servopohon 24V ac s havarijní funkcí bez proudu otevřeno - montáž</t>
  </si>
  <si>
    <t>414605852</t>
  </si>
  <si>
    <t>Regulační kulový kohout s vnitřím závitem DN 50 PN16 kv 25 - montáž</t>
  </si>
  <si>
    <t>-2000358504</t>
  </si>
  <si>
    <t xml:space="preserve">El. servopohon 24V ac s ovládání  0…10V s havarijní funkcí bez proudu otevřeno - montáž</t>
  </si>
  <si>
    <t>-2014644376</t>
  </si>
  <si>
    <t>Vodoměr s impulsním výstupem DALF 32 - montáž</t>
  </si>
  <si>
    <t>947834760</t>
  </si>
  <si>
    <t>Detetor chladiva kalibrace chladivo R410A - montáž</t>
  </si>
  <si>
    <t>964032936</t>
  </si>
  <si>
    <t>Napájecí zdroj pro detektory - montáž</t>
  </si>
  <si>
    <t>2023833505</t>
  </si>
  <si>
    <t>Regulátor tlaku rozsah 25 až 250 kPa - montáž</t>
  </si>
  <si>
    <t>-1150832732</t>
  </si>
  <si>
    <t>742a R 017</t>
  </si>
  <si>
    <t>Man.kohout zkuš. ČSN 137513.5 G1/2" - montáž</t>
  </si>
  <si>
    <t>539262250</t>
  </si>
  <si>
    <t>742a R 018</t>
  </si>
  <si>
    <t>Plováčkový spínač hladiny - montáž</t>
  </si>
  <si>
    <t>-1967873355</t>
  </si>
  <si>
    <t>742a R 019</t>
  </si>
  <si>
    <t>Zásuvka IP 44 230V ac - montáž</t>
  </si>
  <si>
    <t>1825496589</t>
  </si>
  <si>
    <t>742a R 020</t>
  </si>
  <si>
    <t>Univerzální GSM komunikátor - montáž</t>
  </si>
  <si>
    <t>-1010690090</t>
  </si>
  <si>
    <t>742a R 021</t>
  </si>
  <si>
    <t>Zálohovací modul GD-04K - montáž</t>
  </si>
  <si>
    <t>-2103290007</t>
  </si>
  <si>
    <t>742a R 022</t>
  </si>
  <si>
    <t>Prutová GSM anténa - montáž</t>
  </si>
  <si>
    <t>-1779757654</t>
  </si>
  <si>
    <t>742a R 030</t>
  </si>
  <si>
    <t>Kompaktní venkovní rozvaděč jednodveřový, V 1000mm, Š 800mm, H 400mm, MP, IP66, RAL 7035 - montáž</t>
  </si>
  <si>
    <t>-268590042</t>
  </si>
  <si>
    <t>742a R 100</t>
  </si>
  <si>
    <t>Kabely CYKY-J 3x1,5 - montáž</t>
  </si>
  <si>
    <t>-686779770</t>
  </si>
  <si>
    <t>Kabely CYKY-O 5x1,5 - montáž</t>
  </si>
  <si>
    <t>1689667954</t>
  </si>
  <si>
    <t>Kabely CYKY-O 7x1,5 - montáž</t>
  </si>
  <si>
    <t>1476145922</t>
  </si>
  <si>
    <t>742a R 103</t>
  </si>
  <si>
    <t>Kabely JY(St)Y 1x2x0,8 - montáž</t>
  </si>
  <si>
    <t>-9169206</t>
  </si>
  <si>
    <t>742a R 104</t>
  </si>
  <si>
    <t>Kabely JY(St)Y 2x2x0,8 - montáž</t>
  </si>
  <si>
    <t>-724852141</t>
  </si>
  <si>
    <t>742a R 105</t>
  </si>
  <si>
    <t>1561481174</t>
  </si>
  <si>
    <t>742a R 106</t>
  </si>
  <si>
    <t>Kabely JYTY 2x1 - montáž</t>
  </si>
  <si>
    <t>-900221724</t>
  </si>
  <si>
    <t>742a R 107</t>
  </si>
  <si>
    <t>Kabely JYTY 4x1 - montáž</t>
  </si>
  <si>
    <t>885510198</t>
  </si>
  <si>
    <t>742a R 108</t>
  </si>
  <si>
    <t>Kabely JYTY 7x1 - montáž</t>
  </si>
  <si>
    <t>23514029</t>
  </si>
  <si>
    <t>742a R 200</t>
  </si>
  <si>
    <t>Montážní materiál - Kabelový žlab 62/50 vč. víka závěsů,nosníků,podpěr a ostatního příslušenství - montáž</t>
  </si>
  <si>
    <t>1218273512</t>
  </si>
  <si>
    <t xml:space="preserve">Poznámka k položce:
Poznámka:
kabelové žlaby musí být uchyceny nosníky nebo podpěrami vždy po 1m, to znamená, že každý žlab (2m) bude ukotven  na 2 místech!
Délka kabelových žlabů,aostatního montážního materiálu bude dle skutečného provedení zařízení rozvodů chladu</t>
  </si>
  <si>
    <t>742a R 201</t>
  </si>
  <si>
    <t>Montážní materiál - Trubka ocelová P13,5 vč spojek, vývodek,příchytek a kolen vedení uz.pospojovací materiál atd požární ucpávky - montáž</t>
  </si>
  <si>
    <t>488466033</t>
  </si>
  <si>
    <t>742a R 501</t>
  </si>
  <si>
    <t xml:space="preserve">Uvedení do provozu - Uživatelský program regulátoru </t>
  </si>
  <si>
    <t>-1472076833</t>
  </si>
  <si>
    <t>742a R 502</t>
  </si>
  <si>
    <t>Uvedení do provozu - Test 1:1</t>
  </si>
  <si>
    <t>-268552540</t>
  </si>
  <si>
    <t>742a R 503</t>
  </si>
  <si>
    <t>Uvedení do provozu - Revize</t>
  </si>
  <si>
    <t>-421182770</t>
  </si>
  <si>
    <t>742a R 504</t>
  </si>
  <si>
    <t>Uvedení do provozu - Dokumentace dodavatele</t>
  </si>
  <si>
    <t>-1596228954</t>
  </si>
  <si>
    <t>D.3 - Provozní soubory</t>
  </si>
  <si>
    <t>D.3.1 - Magnetická rezonance</t>
  </si>
  <si>
    <t xml:space="preserve">    796 - Magnetická rezonance</t>
  </si>
  <si>
    <t>796</t>
  </si>
  <si>
    <t>796 R 001</t>
  </si>
  <si>
    <t>Kabina MR vč. vnitřního vybavení, příslušenství, rozvodů a koncových prvků TZB - dodávka Philips - NEOCEŇOVAT!!!</t>
  </si>
  <si>
    <t>1159037432</t>
  </si>
  <si>
    <t>D.3.2 - PS 02 - Vybavení interiéru</t>
  </si>
  <si>
    <t>799 R 1001</t>
  </si>
  <si>
    <t>Vybavení interiéru je samostatnou dodávkou investora - neoceňovat!!!</t>
  </si>
  <si>
    <t>-186679980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</si>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</sst>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0" xfId="0" applyFont="1" applyAlignment="1" applyProtection="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40"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24" xfId="0" applyFont="1" applyBorder="1" applyAlignment="1" applyProtection="1">
      <alignment horizontal="center"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29</v>
      </c>
      <c r="AO10" s="30"/>
      <c r="AP10" s="30"/>
      <c r="AQ10" s="32"/>
      <c r="BE10" s="40"/>
      <c r="BS10" s="25" t="s">
        <v>8</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32</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34</v>
      </c>
      <c r="AO13" s="30"/>
      <c r="AP13" s="30"/>
      <c r="AQ13" s="32"/>
      <c r="BE13" s="40"/>
      <c r="BS13" s="25" t="s">
        <v>8</v>
      </c>
    </row>
    <row r="14">
      <c r="B14" s="29"/>
      <c r="C14" s="30"/>
      <c r="D14" s="30"/>
      <c r="E14" s="43" t="s">
        <v>34</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34</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35</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36</v>
      </c>
      <c r="AO16" s="30"/>
      <c r="AP16" s="30"/>
      <c r="AQ16" s="32"/>
      <c r="BE16" s="40"/>
      <c r="BS16" s="25" t="s">
        <v>6</v>
      </c>
    </row>
    <row r="17" ht="18.48" customHeight="1">
      <c r="B17" s="29"/>
      <c r="C17" s="30"/>
      <c r="D17" s="30"/>
      <c r="E17" s="36" t="s">
        <v>37</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38</v>
      </c>
      <c r="AO17" s="30"/>
      <c r="AP17" s="30"/>
      <c r="AQ17" s="32"/>
      <c r="BE17" s="40"/>
      <c r="BS17" s="25" t="s">
        <v>39</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114" customHeight="1">
      <c r="B20" s="29"/>
      <c r="C20" s="30"/>
      <c r="D20" s="30"/>
      <c r="E20" s="45" t="s">
        <v>41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42</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43</v>
      </c>
      <c r="M25" s="53"/>
      <c r="N25" s="53"/>
      <c r="O25" s="53"/>
      <c r="P25" s="48"/>
      <c r="Q25" s="48"/>
      <c r="R25" s="48"/>
      <c r="S25" s="48"/>
      <c r="T25" s="48"/>
      <c r="U25" s="48"/>
      <c r="V25" s="48"/>
      <c r="W25" s="53" t="s">
        <v>44</v>
      </c>
      <c r="X25" s="53"/>
      <c r="Y25" s="53"/>
      <c r="Z25" s="53"/>
      <c r="AA25" s="53"/>
      <c r="AB25" s="53"/>
      <c r="AC25" s="53"/>
      <c r="AD25" s="53"/>
      <c r="AE25" s="53"/>
      <c r="AF25" s="48"/>
      <c r="AG25" s="48"/>
      <c r="AH25" s="48"/>
      <c r="AI25" s="48"/>
      <c r="AJ25" s="48"/>
      <c r="AK25" s="53" t="s">
        <v>45</v>
      </c>
      <c r="AL25" s="53"/>
      <c r="AM25" s="53"/>
      <c r="AN25" s="53"/>
      <c r="AO25" s="53"/>
      <c r="AP25" s="48"/>
      <c r="AQ25" s="52"/>
      <c r="BE25" s="40"/>
    </row>
    <row r="26" s="2" customFormat="1" ht="14.4" customHeight="1">
      <c r="B26" s="54"/>
      <c r="C26" s="55"/>
      <c r="D26" s="56" t="s">
        <v>46</v>
      </c>
      <c r="E26" s="55"/>
      <c r="F26" s="56" t="s">
        <v>47</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48</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49</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50</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51</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52</v>
      </c>
      <c r="E32" s="62"/>
      <c r="F32" s="62"/>
      <c r="G32" s="62"/>
      <c r="H32" s="62"/>
      <c r="I32" s="62"/>
      <c r="J32" s="62"/>
      <c r="K32" s="62"/>
      <c r="L32" s="62"/>
      <c r="M32" s="62"/>
      <c r="N32" s="62"/>
      <c r="O32" s="62"/>
      <c r="P32" s="62"/>
      <c r="Q32" s="62"/>
      <c r="R32" s="62"/>
      <c r="S32" s="62"/>
      <c r="T32" s="63" t="s">
        <v>53</v>
      </c>
      <c r="U32" s="62"/>
      <c r="V32" s="62"/>
      <c r="W32" s="62"/>
      <c r="X32" s="64" t="s">
        <v>54</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S-19-003_r01a</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Nové pracoviště magnetické rezonance, Krajská zdravotní, a.s. - Nemocnice Most - projektové práce IV</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J.E. Purkyně 270/5, Most</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15. 5. 2019</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Krajská zdravotní, a.s.</v>
      </c>
      <c r="M46" s="75"/>
      <c r="N46" s="75"/>
      <c r="O46" s="75"/>
      <c r="P46" s="75"/>
      <c r="Q46" s="75"/>
      <c r="R46" s="75"/>
      <c r="S46" s="75"/>
      <c r="T46" s="75"/>
      <c r="U46" s="75"/>
      <c r="V46" s="75"/>
      <c r="W46" s="75"/>
      <c r="X46" s="75"/>
      <c r="Y46" s="75"/>
      <c r="Z46" s="75"/>
      <c r="AA46" s="75"/>
      <c r="AB46" s="75"/>
      <c r="AC46" s="75"/>
      <c r="AD46" s="75"/>
      <c r="AE46" s="75"/>
      <c r="AF46" s="75"/>
      <c r="AG46" s="75"/>
      <c r="AH46" s="75"/>
      <c r="AI46" s="77" t="s">
        <v>35</v>
      </c>
      <c r="AJ46" s="75"/>
      <c r="AK46" s="75"/>
      <c r="AL46" s="75"/>
      <c r="AM46" s="78" t="str">
        <f>IF(E17="","",E17)</f>
        <v>SPECTA, s.r.o.</v>
      </c>
      <c r="AN46" s="78"/>
      <c r="AO46" s="78"/>
      <c r="AP46" s="78"/>
      <c r="AQ46" s="75"/>
      <c r="AR46" s="73"/>
      <c r="AS46" s="87" t="s">
        <v>56</v>
      </c>
      <c r="AT46" s="88"/>
      <c r="AU46" s="89"/>
      <c r="AV46" s="89"/>
      <c r="AW46" s="89"/>
      <c r="AX46" s="89"/>
      <c r="AY46" s="89"/>
      <c r="AZ46" s="89"/>
      <c r="BA46" s="89"/>
      <c r="BB46" s="89"/>
      <c r="BC46" s="89"/>
      <c r="BD46" s="90"/>
    </row>
    <row r="47" s="1" customFormat="1">
      <c r="B47" s="47"/>
      <c r="C47" s="77" t="s">
        <v>33</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57</v>
      </c>
      <c r="D49" s="98"/>
      <c r="E49" s="98"/>
      <c r="F49" s="98"/>
      <c r="G49" s="98"/>
      <c r="H49" s="99"/>
      <c r="I49" s="100" t="s">
        <v>58</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59</v>
      </c>
      <c r="AH49" s="98"/>
      <c r="AI49" s="98"/>
      <c r="AJ49" s="98"/>
      <c r="AK49" s="98"/>
      <c r="AL49" s="98"/>
      <c r="AM49" s="98"/>
      <c r="AN49" s="100" t="s">
        <v>60</v>
      </c>
      <c r="AO49" s="98"/>
      <c r="AP49" s="98"/>
      <c r="AQ49" s="102" t="s">
        <v>61</v>
      </c>
      <c r="AR49" s="73"/>
      <c r="AS49" s="103" t="s">
        <v>62</v>
      </c>
      <c r="AT49" s="104" t="s">
        <v>63</v>
      </c>
      <c r="AU49" s="104" t="s">
        <v>64</v>
      </c>
      <c r="AV49" s="104" t="s">
        <v>65</v>
      </c>
      <c r="AW49" s="104" t="s">
        <v>66</v>
      </c>
      <c r="AX49" s="104" t="s">
        <v>67</v>
      </c>
      <c r="AY49" s="104" t="s">
        <v>68</v>
      </c>
      <c r="AZ49" s="104" t="s">
        <v>69</v>
      </c>
      <c r="BA49" s="104" t="s">
        <v>70</v>
      </c>
      <c r="BB49" s="104" t="s">
        <v>71</v>
      </c>
      <c r="BC49" s="104" t="s">
        <v>72</v>
      </c>
      <c r="BD49" s="105" t="s">
        <v>73</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ROUND(AG52,2)</f>
        <v>0</v>
      </c>
      <c r="AH51" s="111"/>
      <c r="AI51" s="111"/>
      <c r="AJ51" s="111"/>
      <c r="AK51" s="111"/>
      <c r="AL51" s="111"/>
      <c r="AM51" s="111"/>
      <c r="AN51" s="112">
        <f>SUM(AG51,AT51)</f>
        <v>0</v>
      </c>
      <c r="AO51" s="112"/>
      <c r="AP51" s="112"/>
      <c r="AQ51" s="113" t="s">
        <v>21</v>
      </c>
      <c r="AR51" s="84"/>
      <c r="AS51" s="114">
        <f>ROUND(AS52,2)</f>
        <v>0</v>
      </c>
      <c r="AT51" s="115">
        <f>ROUND(SUM(AV51:AW51),2)</f>
        <v>0</v>
      </c>
      <c r="AU51" s="116">
        <f>ROUND(AU52,5)</f>
        <v>0</v>
      </c>
      <c r="AV51" s="115">
        <f>ROUND(AZ51*L26,2)</f>
        <v>0</v>
      </c>
      <c r="AW51" s="115">
        <f>ROUND(BA51*L27,2)</f>
        <v>0</v>
      </c>
      <c r="AX51" s="115">
        <f>ROUND(BB51*L26,2)</f>
        <v>0</v>
      </c>
      <c r="AY51" s="115">
        <f>ROUND(BC51*L27,2)</f>
        <v>0</v>
      </c>
      <c r="AZ51" s="115">
        <f>ROUND(AZ52,2)</f>
        <v>0</v>
      </c>
      <c r="BA51" s="115">
        <f>ROUND(BA52,2)</f>
        <v>0</v>
      </c>
      <c r="BB51" s="115">
        <f>ROUND(BB52,2)</f>
        <v>0</v>
      </c>
      <c r="BC51" s="115">
        <f>ROUND(BC52,2)</f>
        <v>0</v>
      </c>
      <c r="BD51" s="117">
        <f>ROUND(BD52,2)</f>
        <v>0</v>
      </c>
      <c r="BS51" s="118" t="s">
        <v>75</v>
      </c>
      <c r="BT51" s="118" t="s">
        <v>76</v>
      </c>
      <c r="BU51" s="119" t="s">
        <v>77</v>
      </c>
      <c r="BV51" s="118" t="s">
        <v>78</v>
      </c>
      <c r="BW51" s="118" t="s">
        <v>7</v>
      </c>
      <c r="BX51" s="118" t="s">
        <v>79</v>
      </c>
      <c r="CL51" s="118" t="s">
        <v>21</v>
      </c>
    </row>
    <row r="52" s="5" customFormat="1" ht="16.5" customHeight="1">
      <c r="B52" s="120"/>
      <c r="C52" s="121"/>
      <c r="D52" s="122" t="s">
        <v>80</v>
      </c>
      <c r="E52" s="122"/>
      <c r="F52" s="122"/>
      <c r="G52" s="122"/>
      <c r="H52" s="122"/>
      <c r="I52" s="123"/>
      <c r="J52" s="122" t="s">
        <v>81</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ROUND(AG53+AG54+AG65,2)</f>
        <v>0</v>
      </c>
      <c r="AH52" s="123"/>
      <c r="AI52" s="123"/>
      <c r="AJ52" s="123"/>
      <c r="AK52" s="123"/>
      <c r="AL52" s="123"/>
      <c r="AM52" s="123"/>
      <c r="AN52" s="125">
        <f>SUM(AG52,AT52)</f>
        <v>0</v>
      </c>
      <c r="AO52" s="123"/>
      <c r="AP52" s="123"/>
      <c r="AQ52" s="126" t="s">
        <v>82</v>
      </c>
      <c r="AR52" s="127"/>
      <c r="AS52" s="128">
        <f>ROUND(AS53+AS54+AS65,2)</f>
        <v>0</v>
      </c>
      <c r="AT52" s="129">
        <f>ROUND(SUM(AV52:AW52),2)</f>
        <v>0</v>
      </c>
      <c r="AU52" s="130">
        <f>ROUND(AU53+AU54+AU65,5)</f>
        <v>0</v>
      </c>
      <c r="AV52" s="129">
        <f>ROUND(AZ52*L26,2)</f>
        <v>0</v>
      </c>
      <c r="AW52" s="129">
        <f>ROUND(BA52*L27,2)</f>
        <v>0</v>
      </c>
      <c r="AX52" s="129">
        <f>ROUND(BB52*L26,2)</f>
        <v>0</v>
      </c>
      <c r="AY52" s="129">
        <f>ROUND(BC52*L27,2)</f>
        <v>0</v>
      </c>
      <c r="AZ52" s="129">
        <f>ROUND(AZ53+AZ54+AZ65,2)</f>
        <v>0</v>
      </c>
      <c r="BA52" s="129">
        <f>ROUND(BA53+BA54+BA65,2)</f>
        <v>0</v>
      </c>
      <c r="BB52" s="129">
        <f>ROUND(BB53+BB54+BB65,2)</f>
        <v>0</v>
      </c>
      <c r="BC52" s="129">
        <f>ROUND(BC53+BC54+BC65,2)</f>
        <v>0</v>
      </c>
      <c r="BD52" s="131">
        <f>ROUND(BD53+BD54+BD65,2)</f>
        <v>0</v>
      </c>
      <c r="BS52" s="132" t="s">
        <v>75</v>
      </c>
      <c r="BT52" s="132" t="s">
        <v>83</v>
      </c>
      <c r="BU52" s="132" t="s">
        <v>77</v>
      </c>
      <c r="BV52" s="132" t="s">
        <v>78</v>
      </c>
      <c r="BW52" s="132" t="s">
        <v>84</v>
      </c>
      <c r="BX52" s="132" t="s">
        <v>7</v>
      </c>
      <c r="CL52" s="132" t="s">
        <v>21</v>
      </c>
      <c r="CM52" s="132" t="s">
        <v>85</v>
      </c>
    </row>
    <row r="53" s="6" customFormat="1" ht="16.5" customHeight="1">
      <c r="A53" s="133" t="s">
        <v>86</v>
      </c>
      <c r="B53" s="134"/>
      <c r="C53" s="135"/>
      <c r="D53" s="135"/>
      <c r="E53" s="136" t="s">
        <v>87</v>
      </c>
      <c r="F53" s="136"/>
      <c r="G53" s="136"/>
      <c r="H53" s="136"/>
      <c r="I53" s="136"/>
      <c r="J53" s="135"/>
      <c r="K53" s="136" t="s">
        <v>88</v>
      </c>
      <c r="L53" s="136"/>
      <c r="M53" s="136"/>
      <c r="N53" s="136"/>
      <c r="O53" s="136"/>
      <c r="P53" s="136"/>
      <c r="Q53" s="136"/>
      <c r="R53" s="136"/>
      <c r="S53" s="136"/>
      <c r="T53" s="136"/>
      <c r="U53" s="136"/>
      <c r="V53" s="136"/>
      <c r="W53" s="136"/>
      <c r="X53" s="136"/>
      <c r="Y53" s="136"/>
      <c r="Z53" s="136"/>
      <c r="AA53" s="136"/>
      <c r="AB53" s="136"/>
      <c r="AC53" s="136"/>
      <c r="AD53" s="136"/>
      <c r="AE53" s="136"/>
      <c r="AF53" s="136"/>
      <c r="AG53" s="137">
        <f>'99 - Vedlejší a ostatní n...'!J29</f>
        <v>0</v>
      </c>
      <c r="AH53" s="135"/>
      <c r="AI53" s="135"/>
      <c r="AJ53" s="135"/>
      <c r="AK53" s="135"/>
      <c r="AL53" s="135"/>
      <c r="AM53" s="135"/>
      <c r="AN53" s="137">
        <f>SUM(AG53,AT53)</f>
        <v>0</v>
      </c>
      <c r="AO53" s="135"/>
      <c r="AP53" s="135"/>
      <c r="AQ53" s="138" t="s">
        <v>89</v>
      </c>
      <c r="AR53" s="139"/>
      <c r="AS53" s="140">
        <v>0</v>
      </c>
      <c r="AT53" s="141">
        <f>ROUND(SUM(AV53:AW53),2)</f>
        <v>0</v>
      </c>
      <c r="AU53" s="142">
        <f>'99 - Vedlejší a ostatní n...'!P87</f>
        <v>0</v>
      </c>
      <c r="AV53" s="141">
        <f>'99 - Vedlejší a ostatní n...'!J32</f>
        <v>0</v>
      </c>
      <c r="AW53" s="141">
        <f>'99 - Vedlejší a ostatní n...'!J33</f>
        <v>0</v>
      </c>
      <c r="AX53" s="141">
        <f>'99 - Vedlejší a ostatní n...'!J34</f>
        <v>0</v>
      </c>
      <c r="AY53" s="141">
        <f>'99 - Vedlejší a ostatní n...'!J35</f>
        <v>0</v>
      </c>
      <c r="AZ53" s="141">
        <f>'99 - Vedlejší a ostatní n...'!F32</f>
        <v>0</v>
      </c>
      <c r="BA53" s="141">
        <f>'99 - Vedlejší a ostatní n...'!F33</f>
        <v>0</v>
      </c>
      <c r="BB53" s="141">
        <f>'99 - Vedlejší a ostatní n...'!F34</f>
        <v>0</v>
      </c>
      <c r="BC53" s="141">
        <f>'99 - Vedlejší a ostatní n...'!F35</f>
        <v>0</v>
      </c>
      <c r="BD53" s="143">
        <f>'99 - Vedlejší a ostatní n...'!F36</f>
        <v>0</v>
      </c>
      <c r="BT53" s="144" t="s">
        <v>85</v>
      </c>
      <c r="BV53" s="144" t="s">
        <v>78</v>
      </c>
      <c r="BW53" s="144" t="s">
        <v>90</v>
      </c>
      <c r="BX53" s="144" t="s">
        <v>84</v>
      </c>
      <c r="CL53" s="144" t="s">
        <v>21</v>
      </c>
    </row>
    <row r="54" s="6" customFormat="1" ht="16.5" customHeight="1">
      <c r="B54" s="134"/>
      <c r="C54" s="135"/>
      <c r="D54" s="135"/>
      <c r="E54" s="136" t="s">
        <v>91</v>
      </c>
      <c r="F54" s="136"/>
      <c r="G54" s="136"/>
      <c r="H54" s="136"/>
      <c r="I54" s="136"/>
      <c r="J54" s="135"/>
      <c r="K54" s="136" t="s">
        <v>92</v>
      </c>
      <c r="L54" s="136"/>
      <c r="M54" s="136"/>
      <c r="N54" s="136"/>
      <c r="O54" s="136"/>
      <c r="P54" s="136"/>
      <c r="Q54" s="136"/>
      <c r="R54" s="136"/>
      <c r="S54" s="136"/>
      <c r="T54" s="136"/>
      <c r="U54" s="136"/>
      <c r="V54" s="136"/>
      <c r="W54" s="136"/>
      <c r="X54" s="136"/>
      <c r="Y54" s="136"/>
      <c r="Z54" s="136"/>
      <c r="AA54" s="136"/>
      <c r="AB54" s="136"/>
      <c r="AC54" s="136"/>
      <c r="AD54" s="136"/>
      <c r="AE54" s="136"/>
      <c r="AF54" s="136"/>
      <c r="AG54" s="145">
        <f>ROUND(SUM(AG55:AG64),2)</f>
        <v>0</v>
      </c>
      <c r="AH54" s="135"/>
      <c r="AI54" s="135"/>
      <c r="AJ54" s="135"/>
      <c r="AK54" s="135"/>
      <c r="AL54" s="135"/>
      <c r="AM54" s="135"/>
      <c r="AN54" s="137">
        <f>SUM(AG54,AT54)</f>
        <v>0</v>
      </c>
      <c r="AO54" s="135"/>
      <c r="AP54" s="135"/>
      <c r="AQ54" s="138" t="s">
        <v>89</v>
      </c>
      <c r="AR54" s="139"/>
      <c r="AS54" s="140">
        <f>ROUND(SUM(AS55:AS64),2)</f>
        <v>0</v>
      </c>
      <c r="AT54" s="141">
        <f>ROUND(SUM(AV54:AW54),2)</f>
        <v>0</v>
      </c>
      <c r="AU54" s="142">
        <f>ROUND(SUM(AU55:AU64),5)</f>
        <v>0</v>
      </c>
      <c r="AV54" s="141">
        <f>ROUND(AZ54*L26,2)</f>
        <v>0</v>
      </c>
      <c r="AW54" s="141">
        <f>ROUND(BA54*L27,2)</f>
        <v>0</v>
      </c>
      <c r="AX54" s="141">
        <f>ROUND(BB54*L26,2)</f>
        <v>0</v>
      </c>
      <c r="AY54" s="141">
        <f>ROUND(BC54*L27,2)</f>
        <v>0</v>
      </c>
      <c r="AZ54" s="141">
        <f>ROUND(SUM(AZ55:AZ64),2)</f>
        <v>0</v>
      </c>
      <c r="BA54" s="141">
        <f>ROUND(SUM(BA55:BA64),2)</f>
        <v>0</v>
      </c>
      <c r="BB54" s="141">
        <f>ROUND(SUM(BB55:BB64),2)</f>
        <v>0</v>
      </c>
      <c r="BC54" s="141">
        <f>ROUND(SUM(BC55:BC64),2)</f>
        <v>0</v>
      </c>
      <c r="BD54" s="143">
        <f>ROUND(SUM(BD55:BD64),2)</f>
        <v>0</v>
      </c>
      <c r="BS54" s="144" t="s">
        <v>75</v>
      </c>
      <c r="BT54" s="144" t="s">
        <v>85</v>
      </c>
      <c r="BU54" s="144" t="s">
        <v>77</v>
      </c>
      <c r="BV54" s="144" t="s">
        <v>78</v>
      </c>
      <c r="BW54" s="144" t="s">
        <v>93</v>
      </c>
      <c r="BX54" s="144" t="s">
        <v>84</v>
      </c>
      <c r="CL54" s="144" t="s">
        <v>21</v>
      </c>
    </row>
    <row r="55" s="6" customFormat="1" ht="28.5" customHeight="1">
      <c r="A55" s="133" t="s">
        <v>86</v>
      </c>
      <c r="B55" s="134"/>
      <c r="C55" s="135"/>
      <c r="D55" s="135"/>
      <c r="E55" s="135"/>
      <c r="F55" s="136" t="s">
        <v>94</v>
      </c>
      <c r="G55" s="136"/>
      <c r="H55" s="136"/>
      <c r="I55" s="136"/>
      <c r="J55" s="136"/>
      <c r="K55" s="135"/>
      <c r="L55" s="136" t="s">
        <v>95</v>
      </c>
      <c r="M55" s="136"/>
      <c r="N55" s="136"/>
      <c r="O55" s="136"/>
      <c r="P55" s="136"/>
      <c r="Q55" s="136"/>
      <c r="R55" s="136"/>
      <c r="S55" s="136"/>
      <c r="T55" s="136"/>
      <c r="U55" s="136"/>
      <c r="V55" s="136"/>
      <c r="W55" s="136"/>
      <c r="X55" s="136"/>
      <c r="Y55" s="136"/>
      <c r="Z55" s="136"/>
      <c r="AA55" s="136"/>
      <c r="AB55" s="136"/>
      <c r="AC55" s="136"/>
      <c r="AD55" s="136"/>
      <c r="AE55" s="136"/>
      <c r="AF55" s="136"/>
      <c r="AG55" s="137">
        <f>'D.1.1.a - Architektonicko...'!J31</f>
        <v>0</v>
      </c>
      <c r="AH55" s="135"/>
      <c r="AI55" s="135"/>
      <c r="AJ55" s="135"/>
      <c r="AK55" s="135"/>
      <c r="AL55" s="135"/>
      <c r="AM55" s="135"/>
      <c r="AN55" s="137">
        <f>SUM(AG55,AT55)</f>
        <v>0</v>
      </c>
      <c r="AO55" s="135"/>
      <c r="AP55" s="135"/>
      <c r="AQ55" s="138" t="s">
        <v>89</v>
      </c>
      <c r="AR55" s="139"/>
      <c r="AS55" s="140">
        <v>0</v>
      </c>
      <c r="AT55" s="141">
        <f>ROUND(SUM(AV55:AW55),2)</f>
        <v>0</v>
      </c>
      <c r="AU55" s="142">
        <f>'D.1.1.a - Architektonicko...'!P106</f>
        <v>0</v>
      </c>
      <c r="AV55" s="141">
        <f>'D.1.1.a - Architektonicko...'!J34</f>
        <v>0</v>
      </c>
      <c r="AW55" s="141">
        <f>'D.1.1.a - Architektonicko...'!J35</f>
        <v>0</v>
      </c>
      <c r="AX55" s="141">
        <f>'D.1.1.a - Architektonicko...'!J36</f>
        <v>0</v>
      </c>
      <c r="AY55" s="141">
        <f>'D.1.1.a - Architektonicko...'!J37</f>
        <v>0</v>
      </c>
      <c r="AZ55" s="141">
        <f>'D.1.1.a - Architektonicko...'!F34</f>
        <v>0</v>
      </c>
      <c r="BA55" s="141">
        <f>'D.1.1.a - Architektonicko...'!F35</f>
        <v>0</v>
      </c>
      <c r="BB55" s="141">
        <f>'D.1.1.a - Architektonicko...'!F36</f>
        <v>0</v>
      </c>
      <c r="BC55" s="141">
        <f>'D.1.1.a - Architektonicko...'!F37</f>
        <v>0</v>
      </c>
      <c r="BD55" s="143">
        <f>'D.1.1.a - Architektonicko...'!F38</f>
        <v>0</v>
      </c>
      <c r="BT55" s="144" t="s">
        <v>96</v>
      </c>
      <c r="BV55" s="144" t="s">
        <v>78</v>
      </c>
      <c r="BW55" s="144" t="s">
        <v>97</v>
      </c>
      <c r="BX55" s="144" t="s">
        <v>93</v>
      </c>
      <c r="CL55" s="144" t="s">
        <v>21</v>
      </c>
    </row>
    <row r="56" s="6" customFormat="1" ht="28.5" customHeight="1">
      <c r="A56" s="133" t="s">
        <v>86</v>
      </c>
      <c r="B56" s="134"/>
      <c r="C56" s="135"/>
      <c r="D56" s="135"/>
      <c r="E56" s="135"/>
      <c r="F56" s="136" t="s">
        <v>98</v>
      </c>
      <c r="G56" s="136"/>
      <c r="H56" s="136"/>
      <c r="I56" s="136"/>
      <c r="J56" s="136"/>
      <c r="K56" s="135"/>
      <c r="L56" s="136" t="s">
        <v>99</v>
      </c>
      <c r="M56" s="136"/>
      <c r="N56" s="136"/>
      <c r="O56" s="136"/>
      <c r="P56" s="136"/>
      <c r="Q56" s="136"/>
      <c r="R56" s="136"/>
      <c r="S56" s="136"/>
      <c r="T56" s="136"/>
      <c r="U56" s="136"/>
      <c r="V56" s="136"/>
      <c r="W56" s="136"/>
      <c r="X56" s="136"/>
      <c r="Y56" s="136"/>
      <c r="Z56" s="136"/>
      <c r="AA56" s="136"/>
      <c r="AB56" s="136"/>
      <c r="AC56" s="136"/>
      <c r="AD56" s="136"/>
      <c r="AE56" s="136"/>
      <c r="AF56" s="136"/>
      <c r="AG56" s="137">
        <f>'D.1.1.b - Architektonicko...'!J31</f>
        <v>0</v>
      </c>
      <c r="AH56" s="135"/>
      <c r="AI56" s="135"/>
      <c r="AJ56" s="135"/>
      <c r="AK56" s="135"/>
      <c r="AL56" s="135"/>
      <c r="AM56" s="135"/>
      <c r="AN56" s="137">
        <f>SUM(AG56,AT56)</f>
        <v>0</v>
      </c>
      <c r="AO56" s="135"/>
      <c r="AP56" s="135"/>
      <c r="AQ56" s="138" t="s">
        <v>89</v>
      </c>
      <c r="AR56" s="139"/>
      <c r="AS56" s="140">
        <v>0</v>
      </c>
      <c r="AT56" s="141">
        <f>ROUND(SUM(AV56:AW56),2)</f>
        <v>0</v>
      </c>
      <c r="AU56" s="142">
        <f>'D.1.1.b - Architektonicko...'!P110</f>
        <v>0</v>
      </c>
      <c r="AV56" s="141">
        <f>'D.1.1.b - Architektonicko...'!J34</f>
        <v>0</v>
      </c>
      <c r="AW56" s="141">
        <f>'D.1.1.b - Architektonicko...'!J35</f>
        <v>0</v>
      </c>
      <c r="AX56" s="141">
        <f>'D.1.1.b - Architektonicko...'!J36</f>
        <v>0</v>
      </c>
      <c r="AY56" s="141">
        <f>'D.1.1.b - Architektonicko...'!J37</f>
        <v>0</v>
      </c>
      <c r="AZ56" s="141">
        <f>'D.1.1.b - Architektonicko...'!F34</f>
        <v>0</v>
      </c>
      <c r="BA56" s="141">
        <f>'D.1.1.b - Architektonicko...'!F35</f>
        <v>0</v>
      </c>
      <c r="BB56" s="141">
        <f>'D.1.1.b - Architektonicko...'!F36</f>
        <v>0</v>
      </c>
      <c r="BC56" s="141">
        <f>'D.1.1.b - Architektonicko...'!F37</f>
        <v>0</v>
      </c>
      <c r="BD56" s="143">
        <f>'D.1.1.b - Architektonicko...'!F38</f>
        <v>0</v>
      </c>
      <c r="BT56" s="144" t="s">
        <v>96</v>
      </c>
      <c r="BV56" s="144" t="s">
        <v>78</v>
      </c>
      <c r="BW56" s="144" t="s">
        <v>100</v>
      </c>
      <c r="BX56" s="144" t="s">
        <v>93</v>
      </c>
      <c r="CL56" s="144" t="s">
        <v>21</v>
      </c>
    </row>
    <row r="57" s="6" customFormat="1" ht="16.5" customHeight="1">
      <c r="A57" s="133" t="s">
        <v>86</v>
      </c>
      <c r="B57" s="134"/>
      <c r="C57" s="135"/>
      <c r="D57" s="135"/>
      <c r="E57" s="135"/>
      <c r="F57" s="136" t="s">
        <v>101</v>
      </c>
      <c r="G57" s="136"/>
      <c r="H57" s="136"/>
      <c r="I57" s="136"/>
      <c r="J57" s="136"/>
      <c r="K57" s="135"/>
      <c r="L57" s="136" t="s">
        <v>102</v>
      </c>
      <c r="M57" s="136"/>
      <c r="N57" s="136"/>
      <c r="O57" s="136"/>
      <c r="P57" s="136"/>
      <c r="Q57" s="136"/>
      <c r="R57" s="136"/>
      <c r="S57" s="136"/>
      <c r="T57" s="136"/>
      <c r="U57" s="136"/>
      <c r="V57" s="136"/>
      <c r="W57" s="136"/>
      <c r="X57" s="136"/>
      <c r="Y57" s="136"/>
      <c r="Z57" s="136"/>
      <c r="AA57" s="136"/>
      <c r="AB57" s="136"/>
      <c r="AC57" s="136"/>
      <c r="AD57" s="136"/>
      <c r="AE57" s="136"/>
      <c r="AF57" s="136"/>
      <c r="AG57" s="137">
        <f>'D.1.4.1 - Zařízení vzduch...'!J31</f>
        <v>0</v>
      </c>
      <c r="AH57" s="135"/>
      <c r="AI57" s="135"/>
      <c r="AJ57" s="135"/>
      <c r="AK57" s="135"/>
      <c r="AL57" s="135"/>
      <c r="AM57" s="135"/>
      <c r="AN57" s="137">
        <f>SUM(AG57,AT57)</f>
        <v>0</v>
      </c>
      <c r="AO57" s="135"/>
      <c r="AP57" s="135"/>
      <c r="AQ57" s="138" t="s">
        <v>89</v>
      </c>
      <c r="AR57" s="139"/>
      <c r="AS57" s="140">
        <v>0</v>
      </c>
      <c r="AT57" s="141">
        <f>ROUND(SUM(AV57:AW57),2)</f>
        <v>0</v>
      </c>
      <c r="AU57" s="142">
        <f>'D.1.4.1 - Zařízení vzduch...'!P93</f>
        <v>0</v>
      </c>
      <c r="AV57" s="141">
        <f>'D.1.4.1 - Zařízení vzduch...'!J34</f>
        <v>0</v>
      </c>
      <c r="AW57" s="141">
        <f>'D.1.4.1 - Zařízení vzduch...'!J35</f>
        <v>0</v>
      </c>
      <c r="AX57" s="141">
        <f>'D.1.4.1 - Zařízení vzduch...'!J36</f>
        <v>0</v>
      </c>
      <c r="AY57" s="141">
        <f>'D.1.4.1 - Zařízení vzduch...'!J37</f>
        <v>0</v>
      </c>
      <c r="AZ57" s="141">
        <f>'D.1.4.1 - Zařízení vzduch...'!F34</f>
        <v>0</v>
      </c>
      <c r="BA57" s="141">
        <f>'D.1.4.1 - Zařízení vzduch...'!F35</f>
        <v>0</v>
      </c>
      <c r="BB57" s="141">
        <f>'D.1.4.1 - Zařízení vzduch...'!F36</f>
        <v>0</v>
      </c>
      <c r="BC57" s="141">
        <f>'D.1.4.1 - Zařízení vzduch...'!F37</f>
        <v>0</v>
      </c>
      <c r="BD57" s="143">
        <f>'D.1.4.1 - Zařízení vzduch...'!F38</f>
        <v>0</v>
      </c>
      <c r="BT57" s="144" t="s">
        <v>96</v>
      </c>
      <c r="BV57" s="144" t="s">
        <v>78</v>
      </c>
      <c r="BW57" s="144" t="s">
        <v>103</v>
      </c>
      <c r="BX57" s="144" t="s">
        <v>93</v>
      </c>
      <c r="CL57" s="144" t="s">
        <v>21</v>
      </c>
    </row>
    <row r="58" s="6" customFormat="1" ht="16.5" customHeight="1">
      <c r="A58" s="133" t="s">
        <v>86</v>
      </c>
      <c r="B58" s="134"/>
      <c r="C58" s="135"/>
      <c r="D58" s="135"/>
      <c r="E58" s="135"/>
      <c r="F58" s="136" t="s">
        <v>104</v>
      </c>
      <c r="G58" s="136"/>
      <c r="H58" s="136"/>
      <c r="I58" s="136"/>
      <c r="J58" s="136"/>
      <c r="K58" s="135"/>
      <c r="L58" s="136" t="s">
        <v>105</v>
      </c>
      <c r="M58" s="136"/>
      <c r="N58" s="136"/>
      <c r="O58" s="136"/>
      <c r="P58" s="136"/>
      <c r="Q58" s="136"/>
      <c r="R58" s="136"/>
      <c r="S58" s="136"/>
      <c r="T58" s="136"/>
      <c r="U58" s="136"/>
      <c r="V58" s="136"/>
      <c r="W58" s="136"/>
      <c r="X58" s="136"/>
      <c r="Y58" s="136"/>
      <c r="Z58" s="136"/>
      <c r="AA58" s="136"/>
      <c r="AB58" s="136"/>
      <c r="AC58" s="136"/>
      <c r="AD58" s="136"/>
      <c r="AE58" s="136"/>
      <c r="AF58" s="136"/>
      <c r="AG58" s="137">
        <f>'D.1.4.2 - Zařízení pro vy...'!J31</f>
        <v>0</v>
      </c>
      <c r="AH58" s="135"/>
      <c r="AI58" s="135"/>
      <c r="AJ58" s="135"/>
      <c r="AK58" s="135"/>
      <c r="AL58" s="135"/>
      <c r="AM58" s="135"/>
      <c r="AN58" s="137">
        <f>SUM(AG58,AT58)</f>
        <v>0</v>
      </c>
      <c r="AO58" s="135"/>
      <c r="AP58" s="135"/>
      <c r="AQ58" s="138" t="s">
        <v>89</v>
      </c>
      <c r="AR58" s="139"/>
      <c r="AS58" s="140">
        <v>0</v>
      </c>
      <c r="AT58" s="141">
        <f>ROUND(SUM(AV58:AW58),2)</f>
        <v>0</v>
      </c>
      <c r="AU58" s="142">
        <f>'D.1.4.2 - Zařízení pro vy...'!P93</f>
        <v>0</v>
      </c>
      <c r="AV58" s="141">
        <f>'D.1.4.2 - Zařízení pro vy...'!J34</f>
        <v>0</v>
      </c>
      <c r="AW58" s="141">
        <f>'D.1.4.2 - Zařízení pro vy...'!J35</f>
        <v>0</v>
      </c>
      <c r="AX58" s="141">
        <f>'D.1.4.2 - Zařízení pro vy...'!J36</f>
        <v>0</v>
      </c>
      <c r="AY58" s="141">
        <f>'D.1.4.2 - Zařízení pro vy...'!J37</f>
        <v>0</v>
      </c>
      <c r="AZ58" s="141">
        <f>'D.1.4.2 - Zařízení pro vy...'!F34</f>
        <v>0</v>
      </c>
      <c r="BA58" s="141">
        <f>'D.1.4.2 - Zařízení pro vy...'!F35</f>
        <v>0</v>
      </c>
      <c r="BB58" s="141">
        <f>'D.1.4.2 - Zařízení pro vy...'!F36</f>
        <v>0</v>
      </c>
      <c r="BC58" s="141">
        <f>'D.1.4.2 - Zařízení pro vy...'!F37</f>
        <v>0</v>
      </c>
      <c r="BD58" s="143">
        <f>'D.1.4.2 - Zařízení pro vy...'!F38</f>
        <v>0</v>
      </c>
      <c r="BT58" s="144" t="s">
        <v>96</v>
      </c>
      <c r="BV58" s="144" t="s">
        <v>78</v>
      </c>
      <c r="BW58" s="144" t="s">
        <v>106</v>
      </c>
      <c r="BX58" s="144" t="s">
        <v>93</v>
      </c>
      <c r="CL58" s="144" t="s">
        <v>21</v>
      </c>
    </row>
    <row r="59" s="6" customFormat="1" ht="16.5" customHeight="1">
      <c r="A59" s="133" t="s">
        <v>86</v>
      </c>
      <c r="B59" s="134"/>
      <c r="C59" s="135"/>
      <c r="D59" s="135"/>
      <c r="E59" s="135"/>
      <c r="F59" s="136" t="s">
        <v>107</v>
      </c>
      <c r="G59" s="136"/>
      <c r="H59" s="136"/>
      <c r="I59" s="136"/>
      <c r="J59" s="136"/>
      <c r="K59" s="135"/>
      <c r="L59" s="136" t="s">
        <v>108</v>
      </c>
      <c r="M59" s="136"/>
      <c r="N59" s="136"/>
      <c r="O59" s="136"/>
      <c r="P59" s="136"/>
      <c r="Q59" s="136"/>
      <c r="R59" s="136"/>
      <c r="S59" s="136"/>
      <c r="T59" s="136"/>
      <c r="U59" s="136"/>
      <c r="V59" s="136"/>
      <c r="W59" s="136"/>
      <c r="X59" s="136"/>
      <c r="Y59" s="136"/>
      <c r="Z59" s="136"/>
      <c r="AA59" s="136"/>
      <c r="AB59" s="136"/>
      <c r="AC59" s="136"/>
      <c r="AD59" s="136"/>
      <c r="AE59" s="136"/>
      <c r="AF59" s="136"/>
      <c r="AG59" s="137">
        <f>'D.1.4.3 - Zařízení chlazení'!J31</f>
        <v>0</v>
      </c>
      <c r="AH59" s="135"/>
      <c r="AI59" s="135"/>
      <c r="AJ59" s="135"/>
      <c r="AK59" s="135"/>
      <c r="AL59" s="135"/>
      <c r="AM59" s="135"/>
      <c r="AN59" s="137">
        <f>SUM(AG59,AT59)</f>
        <v>0</v>
      </c>
      <c r="AO59" s="135"/>
      <c r="AP59" s="135"/>
      <c r="AQ59" s="138" t="s">
        <v>89</v>
      </c>
      <c r="AR59" s="139"/>
      <c r="AS59" s="140">
        <v>0</v>
      </c>
      <c r="AT59" s="141">
        <f>ROUND(SUM(AV59:AW59),2)</f>
        <v>0</v>
      </c>
      <c r="AU59" s="142">
        <f>'D.1.4.3 - Zařízení chlazení'!P98</f>
        <v>0</v>
      </c>
      <c r="AV59" s="141">
        <f>'D.1.4.3 - Zařízení chlazení'!J34</f>
        <v>0</v>
      </c>
      <c r="AW59" s="141">
        <f>'D.1.4.3 - Zařízení chlazení'!J35</f>
        <v>0</v>
      </c>
      <c r="AX59" s="141">
        <f>'D.1.4.3 - Zařízení chlazení'!J36</f>
        <v>0</v>
      </c>
      <c r="AY59" s="141">
        <f>'D.1.4.3 - Zařízení chlazení'!J37</f>
        <v>0</v>
      </c>
      <c r="AZ59" s="141">
        <f>'D.1.4.3 - Zařízení chlazení'!F34</f>
        <v>0</v>
      </c>
      <c r="BA59" s="141">
        <f>'D.1.4.3 - Zařízení chlazení'!F35</f>
        <v>0</v>
      </c>
      <c r="BB59" s="141">
        <f>'D.1.4.3 - Zařízení chlazení'!F36</f>
        <v>0</v>
      </c>
      <c r="BC59" s="141">
        <f>'D.1.4.3 - Zařízení chlazení'!F37</f>
        <v>0</v>
      </c>
      <c r="BD59" s="143">
        <f>'D.1.4.3 - Zařízení chlazení'!F38</f>
        <v>0</v>
      </c>
      <c r="BT59" s="144" t="s">
        <v>96</v>
      </c>
      <c r="BV59" s="144" t="s">
        <v>78</v>
      </c>
      <c r="BW59" s="144" t="s">
        <v>109</v>
      </c>
      <c r="BX59" s="144" t="s">
        <v>93</v>
      </c>
      <c r="CL59" s="144" t="s">
        <v>21</v>
      </c>
    </row>
    <row r="60" s="6" customFormat="1" ht="16.5" customHeight="1">
      <c r="A60" s="133" t="s">
        <v>86</v>
      </c>
      <c r="B60" s="134"/>
      <c r="C60" s="135"/>
      <c r="D60" s="135"/>
      <c r="E60" s="135"/>
      <c r="F60" s="136" t="s">
        <v>110</v>
      </c>
      <c r="G60" s="136"/>
      <c r="H60" s="136"/>
      <c r="I60" s="136"/>
      <c r="J60" s="136"/>
      <c r="K60" s="135"/>
      <c r="L60" s="136" t="s">
        <v>111</v>
      </c>
      <c r="M60" s="136"/>
      <c r="N60" s="136"/>
      <c r="O60" s="136"/>
      <c r="P60" s="136"/>
      <c r="Q60" s="136"/>
      <c r="R60" s="136"/>
      <c r="S60" s="136"/>
      <c r="T60" s="136"/>
      <c r="U60" s="136"/>
      <c r="V60" s="136"/>
      <c r="W60" s="136"/>
      <c r="X60" s="136"/>
      <c r="Y60" s="136"/>
      <c r="Z60" s="136"/>
      <c r="AA60" s="136"/>
      <c r="AB60" s="136"/>
      <c r="AC60" s="136"/>
      <c r="AD60" s="136"/>
      <c r="AE60" s="136"/>
      <c r="AF60" s="136"/>
      <c r="AG60" s="137">
        <f>'D.1.4.4 - Zařízení zdravo...'!J31</f>
        <v>0</v>
      </c>
      <c r="AH60" s="135"/>
      <c r="AI60" s="135"/>
      <c r="AJ60" s="135"/>
      <c r="AK60" s="135"/>
      <c r="AL60" s="135"/>
      <c r="AM60" s="135"/>
      <c r="AN60" s="137">
        <f>SUM(AG60,AT60)</f>
        <v>0</v>
      </c>
      <c r="AO60" s="135"/>
      <c r="AP60" s="135"/>
      <c r="AQ60" s="138" t="s">
        <v>89</v>
      </c>
      <c r="AR60" s="139"/>
      <c r="AS60" s="140">
        <v>0</v>
      </c>
      <c r="AT60" s="141">
        <f>ROUND(SUM(AV60:AW60),2)</f>
        <v>0</v>
      </c>
      <c r="AU60" s="142">
        <f>'D.1.4.4 - Zařízení zdravo...'!P93</f>
        <v>0</v>
      </c>
      <c r="AV60" s="141">
        <f>'D.1.4.4 - Zařízení zdravo...'!J34</f>
        <v>0</v>
      </c>
      <c r="AW60" s="141">
        <f>'D.1.4.4 - Zařízení zdravo...'!J35</f>
        <v>0</v>
      </c>
      <c r="AX60" s="141">
        <f>'D.1.4.4 - Zařízení zdravo...'!J36</f>
        <v>0</v>
      </c>
      <c r="AY60" s="141">
        <f>'D.1.4.4 - Zařízení zdravo...'!J37</f>
        <v>0</v>
      </c>
      <c r="AZ60" s="141">
        <f>'D.1.4.4 - Zařízení zdravo...'!F34</f>
        <v>0</v>
      </c>
      <c r="BA60" s="141">
        <f>'D.1.4.4 - Zařízení zdravo...'!F35</f>
        <v>0</v>
      </c>
      <c r="BB60" s="141">
        <f>'D.1.4.4 - Zařízení zdravo...'!F36</f>
        <v>0</v>
      </c>
      <c r="BC60" s="141">
        <f>'D.1.4.4 - Zařízení zdravo...'!F37</f>
        <v>0</v>
      </c>
      <c r="BD60" s="143">
        <f>'D.1.4.4 - Zařízení zdravo...'!F38</f>
        <v>0</v>
      </c>
      <c r="BT60" s="144" t="s">
        <v>96</v>
      </c>
      <c r="BV60" s="144" t="s">
        <v>78</v>
      </c>
      <c r="BW60" s="144" t="s">
        <v>112</v>
      </c>
      <c r="BX60" s="144" t="s">
        <v>93</v>
      </c>
      <c r="CL60" s="144" t="s">
        <v>21</v>
      </c>
    </row>
    <row r="61" s="6" customFormat="1" ht="16.5" customHeight="1">
      <c r="A61" s="133" t="s">
        <v>86</v>
      </c>
      <c r="B61" s="134"/>
      <c r="C61" s="135"/>
      <c r="D61" s="135"/>
      <c r="E61" s="135"/>
      <c r="F61" s="136" t="s">
        <v>113</v>
      </c>
      <c r="G61" s="136"/>
      <c r="H61" s="136"/>
      <c r="I61" s="136"/>
      <c r="J61" s="136"/>
      <c r="K61" s="135"/>
      <c r="L61" s="136" t="s">
        <v>114</v>
      </c>
      <c r="M61" s="136"/>
      <c r="N61" s="136"/>
      <c r="O61" s="136"/>
      <c r="P61" s="136"/>
      <c r="Q61" s="136"/>
      <c r="R61" s="136"/>
      <c r="S61" s="136"/>
      <c r="T61" s="136"/>
      <c r="U61" s="136"/>
      <c r="V61" s="136"/>
      <c r="W61" s="136"/>
      <c r="X61" s="136"/>
      <c r="Y61" s="136"/>
      <c r="Z61" s="136"/>
      <c r="AA61" s="136"/>
      <c r="AB61" s="136"/>
      <c r="AC61" s="136"/>
      <c r="AD61" s="136"/>
      <c r="AE61" s="136"/>
      <c r="AF61" s="136"/>
      <c r="AG61" s="137">
        <f>'D.1.4.5 - Zařízení pro me...'!J31</f>
        <v>0</v>
      </c>
      <c r="AH61" s="135"/>
      <c r="AI61" s="135"/>
      <c r="AJ61" s="135"/>
      <c r="AK61" s="135"/>
      <c r="AL61" s="135"/>
      <c r="AM61" s="135"/>
      <c r="AN61" s="137">
        <f>SUM(AG61,AT61)</f>
        <v>0</v>
      </c>
      <c r="AO61" s="135"/>
      <c r="AP61" s="135"/>
      <c r="AQ61" s="138" t="s">
        <v>89</v>
      </c>
      <c r="AR61" s="139"/>
      <c r="AS61" s="140">
        <v>0</v>
      </c>
      <c r="AT61" s="141">
        <f>ROUND(SUM(AV61:AW61),2)</f>
        <v>0</v>
      </c>
      <c r="AU61" s="142">
        <f>'D.1.4.5 - Zařízení pro me...'!P92</f>
        <v>0</v>
      </c>
      <c r="AV61" s="141">
        <f>'D.1.4.5 - Zařízení pro me...'!J34</f>
        <v>0</v>
      </c>
      <c r="AW61" s="141">
        <f>'D.1.4.5 - Zařízení pro me...'!J35</f>
        <v>0</v>
      </c>
      <c r="AX61" s="141">
        <f>'D.1.4.5 - Zařízení pro me...'!J36</f>
        <v>0</v>
      </c>
      <c r="AY61" s="141">
        <f>'D.1.4.5 - Zařízení pro me...'!J37</f>
        <v>0</v>
      </c>
      <c r="AZ61" s="141">
        <f>'D.1.4.5 - Zařízení pro me...'!F34</f>
        <v>0</v>
      </c>
      <c r="BA61" s="141">
        <f>'D.1.4.5 - Zařízení pro me...'!F35</f>
        <v>0</v>
      </c>
      <c r="BB61" s="141">
        <f>'D.1.4.5 - Zařízení pro me...'!F36</f>
        <v>0</v>
      </c>
      <c r="BC61" s="141">
        <f>'D.1.4.5 - Zařízení pro me...'!F37</f>
        <v>0</v>
      </c>
      <c r="BD61" s="143">
        <f>'D.1.4.5 - Zařízení pro me...'!F38</f>
        <v>0</v>
      </c>
      <c r="BT61" s="144" t="s">
        <v>96</v>
      </c>
      <c r="BV61" s="144" t="s">
        <v>78</v>
      </c>
      <c r="BW61" s="144" t="s">
        <v>115</v>
      </c>
      <c r="BX61" s="144" t="s">
        <v>93</v>
      </c>
      <c r="CL61" s="144" t="s">
        <v>21</v>
      </c>
    </row>
    <row r="62" s="6" customFormat="1" ht="28.5" customHeight="1">
      <c r="A62" s="133" t="s">
        <v>86</v>
      </c>
      <c r="B62" s="134"/>
      <c r="C62" s="135"/>
      <c r="D62" s="135"/>
      <c r="E62" s="135"/>
      <c r="F62" s="136" t="s">
        <v>116</v>
      </c>
      <c r="G62" s="136"/>
      <c r="H62" s="136"/>
      <c r="I62" s="136"/>
      <c r="J62" s="136"/>
      <c r="K62" s="135"/>
      <c r="L62" s="136" t="s">
        <v>117</v>
      </c>
      <c r="M62" s="136"/>
      <c r="N62" s="136"/>
      <c r="O62" s="136"/>
      <c r="P62" s="136"/>
      <c r="Q62" s="136"/>
      <c r="R62" s="136"/>
      <c r="S62" s="136"/>
      <c r="T62" s="136"/>
      <c r="U62" s="136"/>
      <c r="V62" s="136"/>
      <c r="W62" s="136"/>
      <c r="X62" s="136"/>
      <c r="Y62" s="136"/>
      <c r="Z62" s="136"/>
      <c r="AA62" s="136"/>
      <c r="AB62" s="136"/>
      <c r="AC62" s="136"/>
      <c r="AD62" s="136"/>
      <c r="AE62" s="136"/>
      <c r="AF62" s="136"/>
      <c r="AG62" s="137">
        <f>'D.1.4.6 - Zařízení silnop...'!J31</f>
        <v>0</v>
      </c>
      <c r="AH62" s="135"/>
      <c r="AI62" s="135"/>
      <c r="AJ62" s="135"/>
      <c r="AK62" s="135"/>
      <c r="AL62" s="135"/>
      <c r="AM62" s="135"/>
      <c r="AN62" s="137">
        <f>SUM(AG62,AT62)</f>
        <v>0</v>
      </c>
      <c r="AO62" s="135"/>
      <c r="AP62" s="135"/>
      <c r="AQ62" s="138" t="s">
        <v>89</v>
      </c>
      <c r="AR62" s="139"/>
      <c r="AS62" s="140">
        <v>0</v>
      </c>
      <c r="AT62" s="141">
        <f>ROUND(SUM(AV62:AW62),2)</f>
        <v>0</v>
      </c>
      <c r="AU62" s="142">
        <f>'D.1.4.6 - Zařízení silnop...'!P98</f>
        <v>0</v>
      </c>
      <c r="AV62" s="141">
        <f>'D.1.4.6 - Zařízení silnop...'!J34</f>
        <v>0</v>
      </c>
      <c r="AW62" s="141">
        <f>'D.1.4.6 - Zařízení silnop...'!J35</f>
        <v>0</v>
      </c>
      <c r="AX62" s="141">
        <f>'D.1.4.6 - Zařízení silnop...'!J36</f>
        <v>0</v>
      </c>
      <c r="AY62" s="141">
        <f>'D.1.4.6 - Zařízení silnop...'!J37</f>
        <v>0</v>
      </c>
      <c r="AZ62" s="141">
        <f>'D.1.4.6 - Zařízení silnop...'!F34</f>
        <v>0</v>
      </c>
      <c r="BA62" s="141">
        <f>'D.1.4.6 - Zařízení silnop...'!F35</f>
        <v>0</v>
      </c>
      <c r="BB62" s="141">
        <f>'D.1.4.6 - Zařízení silnop...'!F36</f>
        <v>0</v>
      </c>
      <c r="BC62" s="141">
        <f>'D.1.4.6 - Zařízení silnop...'!F37</f>
        <v>0</v>
      </c>
      <c r="BD62" s="143">
        <f>'D.1.4.6 - Zařízení silnop...'!F38</f>
        <v>0</v>
      </c>
      <c r="BT62" s="144" t="s">
        <v>96</v>
      </c>
      <c r="BV62" s="144" t="s">
        <v>78</v>
      </c>
      <c r="BW62" s="144" t="s">
        <v>118</v>
      </c>
      <c r="BX62" s="144" t="s">
        <v>93</v>
      </c>
      <c r="CL62" s="144" t="s">
        <v>21</v>
      </c>
    </row>
    <row r="63" s="6" customFormat="1" ht="16.5" customHeight="1">
      <c r="A63" s="133" t="s">
        <v>86</v>
      </c>
      <c r="B63" s="134"/>
      <c r="C63" s="135"/>
      <c r="D63" s="135"/>
      <c r="E63" s="135"/>
      <c r="F63" s="136" t="s">
        <v>119</v>
      </c>
      <c r="G63" s="136"/>
      <c r="H63" s="136"/>
      <c r="I63" s="136"/>
      <c r="J63" s="136"/>
      <c r="K63" s="135"/>
      <c r="L63" s="136" t="s">
        <v>120</v>
      </c>
      <c r="M63" s="136"/>
      <c r="N63" s="136"/>
      <c r="O63" s="136"/>
      <c r="P63" s="136"/>
      <c r="Q63" s="136"/>
      <c r="R63" s="136"/>
      <c r="S63" s="136"/>
      <c r="T63" s="136"/>
      <c r="U63" s="136"/>
      <c r="V63" s="136"/>
      <c r="W63" s="136"/>
      <c r="X63" s="136"/>
      <c r="Y63" s="136"/>
      <c r="Z63" s="136"/>
      <c r="AA63" s="136"/>
      <c r="AB63" s="136"/>
      <c r="AC63" s="136"/>
      <c r="AD63" s="136"/>
      <c r="AE63" s="136"/>
      <c r="AF63" s="136"/>
      <c r="AG63" s="137">
        <f>'D.1.4.7 - Zařízení slabop...'!J31</f>
        <v>0</v>
      </c>
      <c r="AH63" s="135"/>
      <c r="AI63" s="135"/>
      <c r="AJ63" s="135"/>
      <c r="AK63" s="135"/>
      <c r="AL63" s="135"/>
      <c r="AM63" s="135"/>
      <c r="AN63" s="137">
        <f>SUM(AG63,AT63)</f>
        <v>0</v>
      </c>
      <c r="AO63" s="135"/>
      <c r="AP63" s="135"/>
      <c r="AQ63" s="138" t="s">
        <v>89</v>
      </c>
      <c r="AR63" s="139"/>
      <c r="AS63" s="140">
        <v>0</v>
      </c>
      <c r="AT63" s="141">
        <f>ROUND(SUM(AV63:AW63),2)</f>
        <v>0</v>
      </c>
      <c r="AU63" s="142">
        <f>'D.1.4.7 - Zařízení slabop...'!P92</f>
        <v>0</v>
      </c>
      <c r="AV63" s="141">
        <f>'D.1.4.7 - Zařízení slabop...'!J34</f>
        <v>0</v>
      </c>
      <c r="AW63" s="141">
        <f>'D.1.4.7 - Zařízení slabop...'!J35</f>
        <v>0</v>
      </c>
      <c r="AX63" s="141">
        <f>'D.1.4.7 - Zařízení slabop...'!J36</f>
        <v>0</v>
      </c>
      <c r="AY63" s="141">
        <f>'D.1.4.7 - Zařízení slabop...'!J37</f>
        <v>0</v>
      </c>
      <c r="AZ63" s="141">
        <f>'D.1.4.7 - Zařízení slabop...'!F34</f>
        <v>0</v>
      </c>
      <c r="BA63" s="141">
        <f>'D.1.4.7 - Zařízení slabop...'!F35</f>
        <v>0</v>
      </c>
      <c r="BB63" s="141">
        <f>'D.1.4.7 - Zařízení slabop...'!F36</f>
        <v>0</v>
      </c>
      <c r="BC63" s="141">
        <f>'D.1.4.7 - Zařízení slabop...'!F37</f>
        <v>0</v>
      </c>
      <c r="BD63" s="143">
        <f>'D.1.4.7 - Zařízení slabop...'!F38</f>
        <v>0</v>
      </c>
      <c r="BT63" s="144" t="s">
        <v>96</v>
      </c>
      <c r="BV63" s="144" t="s">
        <v>78</v>
      </c>
      <c r="BW63" s="144" t="s">
        <v>121</v>
      </c>
      <c r="BX63" s="144" t="s">
        <v>93</v>
      </c>
      <c r="CL63" s="144" t="s">
        <v>21</v>
      </c>
    </row>
    <row r="64" s="6" customFormat="1" ht="16.5" customHeight="1">
      <c r="A64" s="133" t="s">
        <v>86</v>
      </c>
      <c r="B64" s="134"/>
      <c r="C64" s="135"/>
      <c r="D64" s="135"/>
      <c r="E64" s="135"/>
      <c r="F64" s="136" t="s">
        <v>122</v>
      </c>
      <c r="G64" s="136"/>
      <c r="H64" s="136"/>
      <c r="I64" s="136"/>
      <c r="J64" s="136"/>
      <c r="K64" s="135"/>
      <c r="L64" s="136" t="s">
        <v>123</v>
      </c>
      <c r="M64" s="136"/>
      <c r="N64" s="136"/>
      <c r="O64" s="136"/>
      <c r="P64" s="136"/>
      <c r="Q64" s="136"/>
      <c r="R64" s="136"/>
      <c r="S64" s="136"/>
      <c r="T64" s="136"/>
      <c r="U64" s="136"/>
      <c r="V64" s="136"/>
      <c r="W64" s="136"/>
      <c r="X64" s="136"/>
      <c r="Y64" s="136"/>
      <c r="Z64" s="136"/>
      <c r="AA64" s="136"/>
      <c r="AB64" s="136"/>
      <c r="AC64" s="136"/>
      <c r="AD64" s="136"/>
      <c r="AE64" s="136"/>
      <c r="AF64" s="136"/>
      <c r="AG64" s="137">
        <f>'D.1.4.8 - Zařízení měření...'!J31</f>
        <v>0</v>
      </c>
      <c r="AH64" s="135"/>
      <c r="AI64" s="135"/>
      <c r="AJ64" s="135"/>
      <c r="AK64" s="135"/>
      <c r="AL64" s="135"/>
      <c r="AM64" s="135"/>
      <c r="AN64" s="137">
        <f>SUM(AG64,AT64)</f>
        <v>0</v>
      </c>
      <c r="AO64" s="135"/>
      <c r="AP64" s="135"/>
      <c r="AQ64" s="138" t="s">
        <v>89</v>
      </c>
      <c r="AR64" s="139"/>
      <c r="AS64" s="140">
        <v>0</v>
      </c>
      <c r="AT64" s="141">
        <f>ROUND(SUM(AV64:AW64),2)</f>
        <v>0</v>
      </c>
      <c r="AU64" s="142">
        <f>'D.1.4.8 - Zařízení měření...'!P91</f>
        <v>0</v>
      </c>
      <c r="AV64" s="141">
        <f>'D.1.4.8 - Zařízení měření...'!J34</f>
        <v>0</v>
      </c>
      <c r="AW64" s="141">
        <f>'D.1.4.8 - Zařízení měření...'!J35</f>
        <v>0</v>
      </c>
      <c r="AX64" s="141">
        <f>'D.1.4.8 - Zařízení měření...'!J36</f>
        <v>0</v>
      </c>
      <c r="AY64" s="141">
        <f>'D.1.4.8 - Zařízení měření...'!J37</f>
        <v>0</v>
      </c>
      <c r="AZ64" s="141">
        <f>'D.1.4.8 - Zařízení měření...'!F34</f>
        <v>0</v>
      </c>
      <c r="BA64" s="141">
        <f>'D.1.4.8 - Zařízení měření...'!F35</f>
        <v>0</v>
      </c>
      <c r="BB64" s="141">
        <f>'D.1.4.8 - Zařízení měření...'!F36</f>
        <v>0</v>
      </c>
      <c r="BC64" s="141">
        <f>'D.1.4.8 - Zařízení měření...'!F37</f>
        <v>0</v>
      </c>
      <c r="BD64" s="143">
        <f>'D.1.4.8 - Zařízení měření...'!F38</f>
        <v>0</v>
      </c>
      <c r="BT64" s="144" t="s">
        <v>96</v>
      </c>
      <c r="BV64" s="144" t="s">
        <v>78</v>
      </c>
      <c r="BW64" s="144" t="s">
        <v>124</v>
      </c>
      <c r="BX64" s="144" t="s">
        <v>93</v>
      </c>
      <c r="CL64" s="144" t="s">
        <v>21</v>
      </c>
    </row>
    <row r="65" s="6" customFormat="1" ht="16.5" customHeight="1">
      <c r="B65" s="134"/>
      <c r="C65" s="135"/>
      <c r="D65" s="135"/>
      <c r="E65" s="136" t="s">
        <v>125</v>
      </c>
      <c r="F65" s="136"/>
      <c r="G65" s="136"/>
      <c r="H65" s="136"/>
      <c r="I65" s="136"/>
      <c r="J65" s="135"/>
      <c r="K65" s="136" t="s">
        <v>126</v>
      </c>
      <c r="L65" s="136"/>
      <c r="M65" s="136"/>
      <c r="N65" s="136"/>
      <c r="O65" s="136"/>
      <c r="P65" s="136"/>
      <c r="Q65" s="136"/>
      <c r="R65" s="136"/>
      <c r="S65" s="136"/>
      <c r="T65" s="136"/>
      <c r="U65" s="136"/>
      <c r="V65" s="136"/>
      <c r="W65" s="136"/>
      <c r="X65" s="136"/>
      <c r="Y65" s="136"/>
      <c r="Z65" s="136"/>
      <c r="AA65" s="136"/>
      <c r="AB65" s="136"/>
      <c r="AC65" s="136"/>
      <c r="AD65" s="136"/>
      <c r="AE65" s="136"/>
      <c r="AF65" s="136"/>
      <c r="AG65" s="145">
        <f>ROUND(SUM(AG66:AG67),2)</f>
        <v>0</v>
      </c>
      <c r="AH65" s="135"/>
      <c r="AI65" s="135"/>
      <c r="AJ65" s="135"/>
      <c r="AK65" s="135"/>
      <c r="AL65" s="135"/>
      <c r="AM65" s="135"/>
      <c r="AN65" s="137">
        <f>SUM(AG65,AT65)</f>
        <v>0</v>
      </c>
      <c r="AO65" s="135"/>
      <c r="AP65" s="135"/>
      <c r="AQ65" s="138" t="s">
        <v>89</v>
      </c>
      <c r="AR65" s="139"/>
      <c r="AS65" s="140">
        <f>ROUND(SUM(AS66:AS67),2)</f>
        <v>0</v>
      </c>
      <c r="AT65" s="141">
        <f>ROUND(SUM(AV65:AW65),2)</f>
        <v>0</v>
      </c>
      <c r="AU65" s="142">
        <f>ROUND(SUM(AU66:AU67),5)</f>
        <v>0</v>
      </c>
      <c r="AV65" s="141">
        <f>ROUND(AZ65*L26,2)</f>
        <v>0</v>
      </c>
      <c r="AW65" s="141">
        <f>ROUND(BA65*L27,2)</f>
        <v>0</v>
      </c>
      <c r="AX65" s="141">
        <f>ROUND(BB65*L26,2)</f>
        <v>0</v>
      </c>
      <c r="AY65" s="141">
        <f>ROUND(BC65*L27,2)</f>
        <v>0</v>
      </c>
      <c r="AZ65" s="141">
        <f>ROUND(SUM(AZ66:AZ67),2)</f>
        <v>0</v>
      </c>
      <c r="BA65" s="141">
        <f>ROUND(SUM(BA66:BA67),2)</f>
        <v>0</v>
      </c>
      <c r="BB65" s="141">
        <f>ROUND(SUM(BB66:BB67),2)</f>
        <v>0</v>
      </c>
      <c r="BC65" s="141">
        <f>ROUND(SUM(BC66:BC67),2)</f>
        <v>0</v>
      </c>
      <c r="BD65" s="143">
        <f>ROUND(SUM(BD66:BD67),2)</f>
        <v>0</v>
      </c>
      <c r="BS65" s="144" t="s">
        <v>75</v>
      </c>
      <c r="BT65" s="144" t="s">
        <v>85</v>
      </c>
      <c r="BU65" s="144" t="s">
        <v>77</v>
      </c>
      <c r="BV65" s="144" t="s">
        <v>78</v>
      </c>
      <c r="BW65" s="144" t="s">
        <v>127</v>
      </c>
      <c r="BX65" s="144" t="s">
        <v>84</v>
      </c>
      <c r="CL65" s="144" t="s">
        <v>21</v>
      </c>
    </row>
    <row r="66" s="6" customFormat="1" ht="16.5" customHeight="1">
      <c r="A66" s="133" t="s">
        <v>86</v>
      </c>
      <c r="B66" s="134"/>
      <c r="C66" s="135"/>
      <c r="D66" s="135"/>
      <c r="E66" s="135"/>
      <c r="F66" s="136" t="s">
        <v>128</v>
      </c>
      <c r="G66" s="136"/>
      <c r="H66" s="136"/>
      <c r="I66" s="136"/>
      <c r="J66" s="136"/>
      <c r="K66" s="135"/>
      <c r="L66" s="136" t="s">
        <v>129</v>
      </c>
      <c r="M66" s="136"/>
      <c r="N66" s="136"/>
      <c r="O66" s="136"/>
      <c r="P66" s="136"/>
      <c r="Q66" s="136"/>
      <c r="R66" s="136"/>
      <c r="S66" s="136"/>
      <c r="T66" s="136"/>
      <c r="U66" s="136"/>
      <c r="V66" s="136"/>
      <c r="W66" s="136"/>
      <c r="X66" s="136"/>
      <c r="Y66" s="136"/>
      <c r="Z66" s="136"/>
      <c r="AA66" s="136"/>
      <c r="AB66" s="136"/>
      <c r="AC66" s="136"/>
      <c r="AD66" s="136"/>
      <c r="AE66" s="136"/>
      <c r="AF66" s="136"/>
      <c r="AG66" s="137">
        <f>'D.3.1 - Magnetická rezonance'!J31</f>
        <v>0</v>
      </c>
      <c r="AH66" s="135"/>
      <c r="AI66" s="135"/>
      <c r="AJ66" s="135"/>
      <c r="AK66" s="135"/>
      <c r="AL66" s="135"/>
      <c r="AM66" s="135"/>
      <c r="AN66" s="137">
        <f>SUM(AG66,AT66)</f>
        <v>0</v>
      </c>
      <c r="AO66" s="135"/>
      <c r="AP66" s="135"/>
      <c r="AQ66" s="138" t="s">
        <v>89</v>
      </c>
      <c r="AR66" s="139"/>
      <c r="AS66" s="140">
        <v>0</v>
      </c>
      <c r="AT66" s="141">
        <f>ROUND(SUM(AV66:AW66),2)</f>
        <v>0</v>
      </c>
      <c r="AU66" s="142">
        <f>'D.3.1 - Magnetická rezonance'!P90</f>
        <v>0</v>
      </c>
      <c r="AV66" s="141">
        <f>'D.3.1 - Magnetická rezonance'!J34</f>
        <v>0</v>
      </c>
      <c r="AW66" s="141">
        <f>'D.3.1 - Magnetická rezonance'!J35</f>
        <v>0</v>
      </c>
      <c r="AX66" s="141">
        <f>'D.3.1 - Magnetická rezonance'!J36</f>
        <v>0</v>
      </c>
      <c r="AY66" s="141">
        <f>'D.3.1 - Magnetická rezonance'!J37</f>
        <v>0</v>
      </c>
      <c r="AZ66" s="141">
        <f>'D.3.1 - Magnetická rezonance'!F34</f>
        <v>0</v>
      </c>
      <c r="BA66" s="141">
        <f>'D.3.1 - Magnetická rezonance'!F35</f>
        <v>0</v>
      </c>
      <c r="BB66" s="141">
        <f>'D.3.1 - Magnetická rezonance'!F36</f>
        <v>0</v>
      </c>
      <c r="BC66" s="141">
        <f>'D.3.1 - Magnetická rezonance'!F37</f>
        <v>0</v>
      </c>
      <c r="BD66" s="143">
        <f>'D.3.1 - Magnetická rezonance'!F38</f>
        <v>0</v>
      </c>
      <c r="BT66" s="144" t="s">
        <v>96</v>
      </c>
      <c r="BV66" s="144" t="s">
        <v>78</v>
      </c>
      <c r="BW66" s="144" t="s">
        <v>130</v>
      </c>
      <c r="BX66" s="144" t="s">
        <v>127</v>
      </c>
      <c r="CL66" s="144" t="s">
        <v>21</v>
      </c>
    </row>
    <row r="67" s="6" customFormat="1" ht="16.5" customHeight="1">
      <c r="A67" s="133" t="s">
        <v>86</v>
      </c>
      <c r="B67" s="134"/>
      <c r="C67" s="135"/>
      <c r="D67" s="135"/>
      <c r="E67" s="135"/>
      <c r="F67" s="136" t="s">
        <v>131</v>
      </c>
      <c r="G67" s="136"/>
      <c r="H67" s="136"/>
      <c r="I67" s="136"/>
      <c r="J67" s="136"/>
      <c r="K67" s="135"/>
      <c r="L67" s="136" t="s">
        <v>132</v>
      </c>
      <c r="M67" s="136"/>
      <c r="N67" s="136"/>
      <c r="O67" s="136"/>
      <c r="P67" s="136"/>
      <c r="Q67" s="136"/>
      <c r="R67" s="136"/>
      <c r="S67" s="136"/>
      <c r="T67" s="136"/>
      <c r="U67" s="136"/>
      <c r="V67" s="136"/>
      <c r="W67" s="136"/>
      <c r="X67" s="136"/>
      <c r="Y67" s="136"/>
      <c r="Z67" s="136"/>
      <c r="AA67" s="136"/>
      <c r="AB67" s="136"/>
      <c r="AC67" s="136"/>
      <c r="AD67" s="136"/>
      <c r="AE67" s="136"/>
      <c r="AF67" s="136"/>
      <c r="AG67" s="137">
        <f>'D.3.2 - PS 02 - Vybavení ...'!J31</f>
        <v>0</v>
      </c>
      <c r="AH67" s="135"/>
      <c r="AI67" s="135"/>
      <c r="AJ67" s="135"/>
      <c r="AK67" s="135"/>
      <c r="AL67" s="135"/>
      <c r="AM67" s="135"/>
      <c r="AN67" s="137">
        <f>SUM(AG67,AT67)</f>
        <v>0</v>
      </c>
      <c r="AO67" s="135"/>
      <c r="AP67" s="135"/>
      <c r="AQ67" s="138" t="s">
        <v>89</v>
      </c>
      <c r="AR67" s="139"/>
      <c r="AS67" s="146">
        <v>0</v>
      </c>
      <c r="AT67" s="147">
        <f>ROUND(SUM(AV67:AW67),2)</f>
        <v>0</v>
      </c>
      <c r="AU67" s="148">
        <f>'D.3.2 - PS 02 - Vybavení ...'!P90</f>
        <v>0</v>
      </c>
      <c r="AV67" s="147">
        <f>'D.3.2 - PS 02 - Vybavení ...'!J34</f>
        <v>0</v>
      </c>
      <c r="AW67" s="147">
        <f>'D.3.2 - PS 02 - Vybavení ...'!J35</f>
        <v>0</v>
      </c>
      <c r="AX67" s="147">
        <f>'D.3.2 - PS 02 - Vybavení ...'!J36</f>
        <v>0</v>
      </c>
      <c r="AY67" s="147">
        <f>'D.3.2 - PS 02 - Vybavení ...'!J37</f>
        <v>0</v>
      </c>
      <c r="AZ67" s="147">
        <f>'D.3.2 - PS 02 - Vybavení ...'!F34</f>
        <v>0</v>
      </c>
      <c r="BA67" s="147">
        <f>'D.3.2 - PS 02 - Vybavení ...'!F35</f>
        <v>0</v>
      </c>
      <c r="BB67" s="147">
        <f>'D.3.2 - PS 02 - Vybavení ...'!F36</f>
        <v>0</v>
      </c>
      <c r="BC67" s="147">
        <f>'D.3.2 - PS 02 - Vybavení ...'!F37</f>
        <v>0</v>
      </c>
      <c r="BD67" s="149">
        <f>'D.3.2 - PS 02 - Vybavení ...'!F38</f>
        <v>0</v>
      </c>
      <c r="BT67" s="144" t="s">
        <v>96</v>
      </c>
      <c r="BV67" s="144" t="s">
        <v>78</v>
      </c>
      <c r="BW67" s="144" t="s">
        <v>133</v>
      </c>
      <c r="BX67" s="144" t="s">
        <v>127</v>
      </c>
      <c r="CL67" s="144" t="s">
        <v>21</v>
      </c>
    </row>
    <row r="68" s="1" customFormat="1" ht="30" customHeight="1">
      <c r="B68" s="47"/>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3"/>
    </row>
    <row r="69" s="1" customFormat="1" ht="6.96" customHeight="1">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73"/>
    </row>
  </sheetData>
  <sheetProtection sheet="1" formatColumns="0" formatRows="0" objects="1" scenarios="1" spinCount="100000" saltValue="VmyNil032qaunRa5AeClN9RzeDAWI5CGUjEmlE2UeXKD9pypFLkXsgmzE2IUjgqaVuhX8b9BEuWTCghDr0/1iA==" hashValue="KDNmmf6DhVkj1EL/r1c644X0Gsls+6mpzr6xDOlP6RMqj/toVnm1YMmMmJkRfj6YbIlgH+gG+Hx6ULIHJqaBHw==" algorithmName="SHA-512" password="CC35"/>
  <mergeCells count="101">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AN60:AP60"/>
    <mergeCell ref="AN61:AP61"/>
    <mergeCell ref="AN62:AP62"/>
    <mergeCell ref="AN63:AP63"/>
    <mergeCell ref="AN64:AP64"/>
    <mergeCell ref="AN65:AP65"/>
    <mergeCell ref="AN66:AP66"/>
    <mergeCell ref="AN67:AP67"/>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F67:J67"/>
    <mergeCell ref="F58:J58"/>
    <mergeCell ref="F57:J57"/>
    <mergeCell ref="F59:J59"/>
    <mergeCell ref="F60:J60"/>
    <mergeCell ref="F61:J61"/>
    <mergeCell ref="F62:J62"/>
    <mergeCell ref="F63:J63"/>
    <mergeCell ref="F64:J64"/>
    <mergeCell ref="E65:I65"/>
    <mergeCell ref="F66:J66"/>
    <mergeCell ref="AM46:AP46"/>
    <mergeCell ref="AS46:AT48"/>
    <mergeCell ref="AN49:AP49"/>
    <mergeCell ref="K65:AF65"/>
    <mergeCell ref="L64:AF64"/>
    <mergeCell ref="L66:AF66"/>
    <mergeCell ref="L67:AF67"/>
    <mergeCell ref="AG64:AM64"/>
    <mergeCell ref="AG63:AM63"/>
    <mergeCell ref="AG65:AM65"/>
    <mergeCell ref="AG66:AM66"/>
    <mergeCell ref="AG67:AM67"/>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L42:AO42"/>
    <mergeCell ref="AM44:AN44"/>
    <mergeCell ref="I49:AF49"/>
    <mergeCell ref="AG49:AM49"/>
    <mergeCell ref="K53:AF53"/>
    <mergeCell ref="K54:AF54"/>
    <mergeCell ref="L55:AF55"/>
    <mergeCell ref="L56:AF56"/>
    <mergeCell ref="L57:AF57"/>
    <mergeCell ref="L58:AF58"/>
    <mergeCell ref="L59:AF59"/>
    <mergeCell ref="L60:AF60"/>
    <mergeCell ref="L61:AF61"/>
    <mergeCell ref="L62:AF62"/>
    <mergeCell ref="L63:AF63"/>
    <mergeCell ref="AG51:AM51"/>
    <mergeCell ref="C49:G49"/>
    <mergeCell ref="D52:H52"/>
    <mergeCell ref="E53:I53"/>
    <mergeCell ref="E54:I54"/>
    <mergeCell ref="F55:J55"/>
    <mergeCell ref="F56:J56"/>
  </mergeCells>
  <hyperlinks>
    <hyperlink ref="K1:S1" location="C2" display="1) Rekapitulace stavby"/>
    <hyperlink ref="W1:AI1" location="C51" display="2) Rekapitulace objektů stavby a soupisů prací"/>
    <hyperlink ref="A53" location="'99 - Vedlejší a ostatní n...'!C2" display="/"/>
    <hyperlink ref="A55" location="'D.1.1.a - Architektonicko...'!C2" display="/"/>
    <hyperlink ref="A56" location="'D.1.1.b - Architektonicko...'!C2" display="/"/>
    <hyperlink ref="A57" location="'D.1.4.1 - Zařízení vzduch...'!C2" display="/"/>
    <hyperlink ref="A58" location="'D.1.4.2 - Zařízení pro vy...'!C2" display="/"/>
    <hyperlink ref="A59" location="'D.1.4.3 - Zařízení chlazení'!C2" display="/"/>
    <hyperlink ref="A60" location="'D.1.4.4 - Zařízení zdravo...'!C2" display="/"/>
    <hyperlink ref="A61" location="'D.1.4.5 - Zařízení pro me...'!C2" display="/"/>
    <hyperlink ref="A62" location="'D.1.4.6 - Zařízení silnop...'!C2" display="/"/>
    <hyperlink ref="A63" location="'D.1.4.7 - Zařízení slabop...'!C2" display="/"/>
    <hyperlink ref="A64" location="'D.1.4.8 - Zařízení měření...'!C2" display="/"/>
    <hyperlink ref="A66" location="'D.3.1 - Magnetická rezonance'!C2" display="/"/>
    <hyperlink ref="A67" location="'D.3.2 - PS 02 - Vybave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90</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s="1" customFormat="1" ht="16.5" customHeight="1">
      <c r="B9" s="47"/>
      <c r="C9" s="48"/>
      <c r="D9" s="48"/>
      <c r="E9" s="157" t="s">
        <v>141</v>
      </c>
      <c r="F9" s="48"/>
      <c r="G9" s="48"/>
      <c r="H9" s="48"/>
      <c r="I9" s="158"/>
      <c r="J9" s="48"/>
      <c r="K9" s="52"/>
    </row>
    <row r="10" s="1" customFormat="1">
      <c r="B10" s="47"/>
      <c r="C10" s="48"/>
      <c r="D10" s="41" t="s">
        <v>142</v>
      </c>
      <c r="E10" s="48"/>
      <c r="F10" s="48"/>
      <c r="G10" s="48"/>
      <c r="H10" s="48"/>
      <c r="I10" s="158"/>
      <c r="J10" s="48"/>
      <c r="K10" s="52"/>
    </row>
    <row r="11" s="1" customFormat="1" ht="36.96" customHeight="1">
      <c r="B11" s="47"/>
      <c r="C11" s="48"/>
      <c r="D11" s="48"/>
      <c r="E11" s="159" t="s">
        <v>143</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21</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15. 5. 2019</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6"/>
      <c r="J28" s="107"/>
      <c r="K28" s="167"/>
    </row>
    <row r="29" s="1" customFormat="1" ht="25.44" customHeight="1">
      <c r="B29" s="47"/>
      <c r="C29" s="48"/>
      <c r="D29" s="168" t="s">
        <v>42</v>
      </c>
      <c r="E29" s="48"/>
      <c r="F29" s="48"/>
      <c r="G29" s="48"/>
      <c r="H29" s="48"/>
      <c r="I29" s="158"/>
      <c r="J29" s="169">
        <f>ROUND(J87,2)</f>
        <v>0</v>
      </c>
      <c r="K29" s="52"/>
    </row>
    <row r="30" s="1" customFormat="1" ht="6.96" customHeight="1">
      <c r="B30" s="47"/>
      <c r="C30" s="48"/>
      <c r="D30" s="107"/>
      <c r="E30" s="107"/>
      <c r="F30" s="107"/>
      <c r="G30" s="107"/>
      <c r="H30" s="107"/>
      <c r="I30" s="166"/>
      <c r="J30" s="107"/>
      <c r="K30" s="167"/>
    </row>
    <row r="31" s="1" customFormat="1" ht="14.4" customHeight="1">
      <c r="B31" s="47"/>
      <c r="C31" s="48"/>
      <c r="D31" s="48"/>
      <c r="E31" s="48"/>
      <c r="F31" s="53" t="s">
        <v>44</v>
      </c>
      <c r="G31" s="48"/>
      <c r="H31" s="48"/>
      <c r="I31" s="170" t="s">
        <v>43</v>
      </c>
      <c r="J31" s="53" t="s">
        <v>45</v>
      </c>
      <c r="K31" s="52"/>
    </row>
    <row r="32" s="1" customFormat="1" ht="14.4" customHeight="1">
      <c r="B32" s="47"/>
      <c r="C32" s="48"/>
      <c r="D32" s="56" t="s">
        <v>46</v>
      </c>
      <c r="E32" s="56" t="s">
        <v>47</v>
      </c>
      <c r="F32" s="171">
        <f>ROUND(SUM(BE87:BE102), 2)</f>
        <v>0</v>
      </c>
      <c r="G32" s="48"/>
      <c r="H32" s="48"/>
      <c r="I32" s="172">
        <v>0.20999999999999999</v>
      </c>
      <c r="J32" s="171">
        <f>ROUND(ROUND((SUM(BE87:BE102)), 2)*I32, 2)</f>
        <v>0</v>
      </c>
      <c r="K32" s="52"/>
    </row>
    <row r="33" s="1" customFormat="1" ht="14.4" customHeight="1">
      <c r="B33" s="47"/>
      <c r="C33" s="48"/>
      <c r="D33" s="48"/>
      <c r="E33" s="56" t="s">
        <v>48</v>
      </c>
      <c r="F33" s="171">
        <f>ROUND(SUM(BF87:BF102), 2)</f>
        <v>0</v>
      </c>
      <c r="G33" s="48"/>
      <c r="H33" s="48"/>
      <c r="I33" s="172">
        <v>0.14999999999999999</v>
      </c>
      <c r="J33" s="171">
        <f>ROUND(ROUND((SUM(BF87:BF102)), 2)*I33, 2)</f>
        <v>0</v>
      </c>
      <c r="K33" s="52"/>
    </row>
    <row r="34" hidden="1" s="1" customFormat="1" ht="14.4" customHeight="1">
      <c r="B34" s="47"/>
      <c r="C34" s="48"/>
      <c r="D34" s="48"/>
      <c r="E34" s="56" t="s">
        <v>49</v>
      </c>
      <c r="F34" s="171">
        <f>ROUND(SUM(BG87:BG102), 2)</f>
        <v>0</v>
      </c>
      <c r="G34" s="48"/>
      <c r="H34" s="48"/>
      <c r="I34" s="172">
        <v>0.20999999999999999</v>
      </c>
      <c r="J34" s="171">
        <v>0</v>
      </c>
      <c r="K34" s="52"/>
    </row>
    <row r="35" hidden="1" s="1" customFormat="1" ht="14.4" customHeight="1">
      <c r="B35" s="47"/>
      <c r="C35" s="48"/>
      <c r="D35" s="48"/>
      <c r="E35" s="56" t="s">
        <v>50</v>
      </c>
      <c r="F35" s="171">
        <f>ROUND(SUM(BH87:BH102), 2)</f>
        <v>0</v>
      </c>
      <c r="G35" s="48"/>
      <c r="H35" s="48"/>
      <c r="I35" s="172">
        <v>0.14999999999999999</v>
      </c>
      <c r="J35" s="171">
        <v>0</v>
      </c>
      <c r="K35" s="52"/>
    </row>
    <row r="36" hidden="1" s="1" customFormat="1" ht="14.4" customHeight="1">
      <c r="B36" s="47"/>
      <c r="C36" s="48"/>
      <c r="D36" s="48"/>
      <c r="E36" s="56" t="s">
        <v>51</v>
      </c>
      <c r="F36" s="171">
        <f>ROUND(SUM(BI87:BI102), 2)</f>
        <v>0</v>
      </c>
      <c r="G36" s="48"/>
      <c r="H36" s="48"/>
      <c r="I36" s="172">
        <v>0</v>
      </c>
      <c r="J36" s="171">
        <v>0</v>
      </c>
      <c r="K36" s="52"/>
    </row>
    <row r="37" s="1" customFormat="1" ht="6.96" customHeight="1">
      <c r="B37" s="47"/>
      <c r="C37" s="48"/>
      <c r="D37" s="48"/>
      <c r="E37" s="48"/>
      <c r="F37" s="48"/>
      <c r="G37" s="48"/>
      <c r="H37" s="48"/>
      <c r="I37" s="158"/>
      <c r="J37" s="48"/>
      <c r="K37" s="52"/>
    </row>
    <row r="38" s="1" customFormat="1" ht="25.44" customHeight="1">
      <c r="B38" s="47"/>
      <c r="C38" s="173"/>
      <c r="D38" s="174" t="s">
        <v>52</v>
      </c>
      <c r="E38" s="99"/>
      <c r="F38" s="99"/>
      <c r="G38" s="175" t="s">
        <v>53</v>
      </c>
      <c r="H38" s="176" t="s">
        <v>54</v>
      </c>
      <c r="I38" s="177"/>
      <c r="J38" s="178">
        <f>SUM(J29:J36)</f>
        <v>0</v>
      </c>
      <c r="K38" s="179"/>
    </row>
    <row r="39" s="1" customFormat="1" ht="14.4" customHeight="1">
      <c r="B39" s="68"/>
      <c r="C39" s="69"/>
      <c r="D39" s="69"/>
      <c r="E39" s="69"/>
      <c r="F39" s="69"/>
      <c r="G39" s="69"/>
      <c r="H39" s="69"/>
      <c r="I39" s="180"/>
      <c r="J39" s="69"/>
      <c r="K39" s="70"/>
    </row>
    <row r="43" s="1" customFormat="1" ht="6.96" customHeight="1">
      <c r="B43" s="181"/>
      <c r="C43" s="182"/>
      <c r="D43" s="182"/>
      <c r="E43" s="182"/>
      <c r="F43" s="182"/>
      <c r="G43" s="182"/>
      <c r="H43" s="182"/>
      <c r="I43" s="183"/>
      <c r="J43" s="182"/>
      <c r="K43" s="184"/>
    </row>
    <row r="44" s="1" customFormat="1" ht="36.96" customHeight="1">
      <c r="B44" s="47"/>
      <c r="C44" s="31" t="s">
        <v>144</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Nové pracoviště magnetické rezonance, Krajská zdravotní, a.s. - Nemocnice Most - projektové práce IV</v>
      </c>
      <c r="F47" s="41"/>
      <c r="G47" s="41"/>
      <c r="H47" s="41"/>
      <c r="I47" s="158"/>
      <c r="J47" s="48"/>
      <c r="K47" s="52"/>
    </row>
    <row r="48">
      <c r="B48" s="29"/>
      <c r="C48" s="41" t="s">
        <v>140</v>
      </c>
      <c r="D48" s="30"/>
      <c r="E48" s="30"/>
      <c r="F48" s="30"/>
      <c r="G48" s="30"/>
      <c r="H48" s="30"/>
      <c r="I48" s="156"/>
      <c r="J48" s="30"/>
      <c r="K48" s="32"/>
    </row>
    <row r="49" s="1" customFormat="1" ht="16.5" customHeight="1">
      <c r="B49" s="47"/>
      <c r="C49" s="48"/>
      <c r="D49" s="48"/>
      <c r="E49" s="157" t="s">
        <v>141</v>
      </c>
      <c r="F49" s="48"/>
      <c r="G49" s="48"/>
      <c r="H49" s="48"/>
      <c r="I49" s="158"/>
      <c r="J49" s="48"/>
      <c r="K49" s="52"/>
    </row>
    <row r="50" s="1" customFormat="1" ht="14.4" customHeight="1">
      <c r="B50" s="47"/>
      <c r="C50" s="41" t="s">
        <v>142</v>
      </c>
      <c r="D50" s="48"/>
      <c r="E50" s="48"/>
      <c r="F50" s="48"/>
      <c r="G50" s="48"/>
      <c r="H50" s="48"/>
      <c r="I50" s="158"/>
      <c r="J50" s="48"/>
      <c r="K50" s="52"/>
    </row>
    <row r="51" s="1" customFormat="1" ht="17.25" customHeight="1">
      <c r="B51" s="47"/>
      <c r="C51" s="48"/>
      <c r="D51" s="48"/>
      <c r="E51" s="159" t="str">
        <f>E11</f>
        <v>99 - Vedlejší a ostatní náklady</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J.E. Purkyně 270/5, Most</v>
      </c>
      <c r="G53" s="48"/>
      <c r="H53" s="48"/>
      <c r="I53" s="160" t="s">
        <v>25</v>
      </c>
      <c r="J53" s="161" t="str">
        <f>IF(J14="","",J14)</f>
        <v>15. 5. 2019</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Krajská zdravotní, a.s.</v>
      </c>
      <c r="G55" s="48"/>
      <c r="H55" s="48"/>
      <c r="I55" s="160" t="s">
        <v>35</v>
      </c>
      <c r="J55" s="45" t="str">
        <f>E23</f>
        <v>SPECTA, s.r.o.</v>
      </c>
      <c r="K55" s="52"/>
    </row>
    <row r="56" s="1" customFormat="1" ht="14.4" customHeight="1">
      <c r="B56" s="47"/>
      <c r="C56" s="41" t="s">
        <v>33</v>
      </c>
      <c r="D56" s="48"/>
      <c r="E56" s="48"/>
      <c r="F56" s="36" t="str">
        <f>IF(E20="","",E20)</f>
        <v/>
      </c>
      <c r="G56" s="48"/>
      <c r="H56" s="48"/>
      <c r="I56" s="158"/>
      <c r="J56" s="185"/>
      <c r="K56" s="52"/>
    </row>
    <row r="57" s="1" customFormat="1" ht="10.32" customHeight="1">
      <c r="B57" s="47"/>
      <c r="C57" s="48"/>
      <c r="D57" s="48"/>
      <c r="E57" s="48"/>
      <c r="F57" s="48"/>
      <c r="G57" s="48"/>
      <c r="H57" s="48"/>
      <c r="I57" s="158"/>
      <c r="J57" s="48"/>
      <c r="K57" s="52"/>
    </row>
    <row r="58" s="1" customFormat="1" ht="29.28" customHeight="1">
      <c r="B58" s="47"/>
      <c r="C58" s="186" t="s">
        <v>145</v>
      </c>
      <c r="D58" s="173"/>
      <c r="E58" s="173"/>
      <c r="F58" s="173"/>
      <c r="G58" s="173"/>
      <c r="H58" s="173"/>
      <c r="I58" s="187"/>
      <c r="J58" s="188" t="s">
        <v>146</v>
      </c>
      <c r="K58" s="189"/>
    </row>
    <row r="59" s="1" customFormat="1" ht="10.32" customHeight="1">
      <c r="B59" s="47"/>
      <c r="C59" s="48"/>
      <c r="D59" s="48"/>
      <c r="E59" s="48"/>
      <c r="F59" s="48"/>
      <c r="G59" s="48"/>
      <c r="H59" s="48"/>
      <c r="I59" s="158"/>
      <c r="J59" s="48"/>
      <c r="K59" s="52"/>
    </row>
    <row r="60" s="1" customFormat="1" ht="29.28" customHeight="1">
      <c r="B60" s="47"/>
      <c r="C60" s="190" t="s">
        <v>147</v>
      </c>
      <c r="D60" s="48"/>
      <c r="E60" s="48"/>
      <c r="F60" s="48"/>
      <c r="G60" s="48"/>
      <c r="H60" s="48"/>
      <c r="I60" s="158"/>
      <c r="J60" s="169">
        <f>J87</f>
        <v>0</v>
      </c>
      <c r="K60" s="52"/>
      <c r="AU60" s="25" t="s">
        <v>148</v>
      </c>
    </row>
    <row r="61" s="8" customFormat="1" ht="24.96" customHeight="1">
      <c r="B61" s="191"/>
      <c r="C61" s="192"/>
      <c r="D61" s="193" t="s">
        <v>149</v>
      </c>
      <c r="E61" s="194"/>
      <c r="F61" s="194"/>
      <c r="G61" s="194"/>
      <c r="H61" s="194"/>
      <c r="I61" s="195"/>
      <c r="J61" s="196">
        <f>J88</f>
        <v>0</v>
      </c>
      <c r="K61" s="197"/>
    </row>
    <row r="62" s="9" customFormat="1" ht="19.92" customHeight="1">
      <c r="B62" s="198"/>
      <c r="C62" s="199"/>
      <c r="D62" s="200" t="s">
        <v>150</v>
      </c>
      <c r="E62" s="201"/>
      <c r="F62" s="201"/>
      <c r="G62" s="201"/>
      <c r="H62" s="201"/>
      <c r="I62" s="202"/>
      <c r="J62" s="203">
        <f>J89</f>
        <v>0</v>
      </c>
      <c r="K62" s="204"/>
    </row>
    <row r="63" s="9" customFormat="1" ht="19.92" customHeight="1">
      <c r="B63" s="198"/>
      <c r="C63" s="199"/>
      <c r="D63" s="200" t="s">
        <v>151</v>
      </c>
      <c r="E63" s="201"/>
      <c r="F63" s="201"/>
      <c r="G63" s="201"/>
      <c r="H63" s="201"/>
      <c r="I63" s="202"/>
      <c r="J63" s="203">
        <f>J91</f>
        <v>0</v>
      </c>
      <c r="K63" s="204"/>
    </row>
    <row r="64" s="9" customFormat="1" ht="19.92" customHeight="1">
      <c r="B64" s="198"/>
      <c r="C64" s="199"/>
      <c r="D64" s="200" t="s">
        <v>152</v>
      </c>
      <c r="E64" s="201"/>
      <c r="F64" s="201"/>
      <c r="G64" s="201"/>
      <c r="H64" s="201"/>
      <c r="I64" s="202"/>
      <c r="J64" s="203">
        <f>J94</f>
        <v>0</v>
      </c>
      <c r="K64" s="204"/>
    </row>
    <row r="65" s="9" customFormat="1" ht="19.92" customHeight="1">
      <c r="B65" s="198"/>
      <c r="C65" s="199"/>
      <c r="D65" s="200" t="s">
        <v>153</v>
      </c>
      <c r="E65" s="201"/>
      <c r="F65" s="201"/>
      <c r="G65" s="201"/>
      <c r="H65" s="201"/>
      <c r="I65" s="202"/>
      <c r="J65" s="203">
        <f>J100</f>
        <v>0</v>
      </c>
      <c r="K65" s="204"/>
    </row>
    <row r="66" s="1" customFormat="1" ht="21.84" customHeight="1">
      <c r="B66" s="47"/>
      <c r="C66" s="48"/>
      <c r="D66" s="48"/>
      <c r="E66" s="48"/>
      <c r="F66" s="48"/>
      <c r="G66" s="48"/>
      <c r="H66" s="48"/>
      <c r="I66" s="158"/>
      <c r="J66" s="48"/>
      <c r="K66" s="52"/>
    </row>
    <row r="67" s="1" customFormat="1" ht="6.96" customHeight="1">
      <c r="B67" s="68"/>
      <c r="C67" s="69"/>
      <c r="D67" s="69"/>
      <c r="E67" s="69"/>
      <c r="F67" s="69"/>
      <c r="G67" s="69"/>
      <c r="H67" s="69"/>
      <c r="I67" s="180"/>
      <c r="J67" s="69"/>
      <c r="K67" s="70"/>
    </row>
    <row r="71" s="1" customFormat="1" ht="6.96" customHeight="1">
      <c r="B71" s="71"/>
      <c r="C71" s="72"/>
      <c r="D71" s="72"/>
      <c r="E71" s="72"/>
      <c r="F71" s="72"/>
      <c r="G71" s="72"/>
      <c r="H71" s="72"/>
      <c r="I71" s="183"/>
      <c r="J71" s="72"/>
      <c r="K71" s="72"/>
      <c r="L71" s="73"/>
    </row>
    <row r="72" s="1" customFormat="1" ht="36.96" customHeight="1">
      <c r="B72" s="47"/>
      <c r="C72" s="74" t="s">
        <v>154</v>
      </c>
      <c r="D72" s="75"/>
      <c r="E72" s="75"/>
      <c r="F72" s="75"/>
      <c r="G72" s="75"/>
      <c r="H72" s="75"/>
      <c r="I72" s="205"/>
      <c r="J72" s="75"/>
      <c r="K72" s="75"/>
      <c r="L72" s="73"/>
    </row>
    <row r="73" s="1" customFormat="1" ht="6.96" customHeight="1">
      <c r="B73" s="47"/>
      <c r="C73" s="75"/>
      <c r="D73" s="75"/>
      <c r="E73" s="75"/>
      <c r="F73" s="75"/>
      <c r="G73" s="75"/>
      <c r="H73" s="75"/>
      <c r="I73" s="205"/>
      <c r="J73" s="75"/>
      <c r="K73" s="75"/>
      <c r="L73" s="73"/>
    </row>
    <row r="74" s="1" customFormat="1" ht="14.4" customHeight="1">
      <c r="B74" s="47"/>
      <c r="C74" s="77" t="s">
        <v>18</v>
      </c>
      <c r="D74" s="75"/>
      <c r="E74" s="75"/>
      <c r="F74" s="75"/>
      <c r="G74" s="75"/>
      <c r="H74" s="75"/>
      <c r="I74" s="205"/>
      <c r="J74" s="75"/>
      <c r="K74" s="75"/>
      <c r="L74" s="73"/>
    </row>
    <row r="75" s="1" customFormat="1" ht="16.5" customHeight="1">
      <c r="B75" s="47"/>
      <c r="C75" s="75"/>
      <c r="D75" s="75"/>
      <c r="E75" s="206" t="str">
        <f>E7</f>
        <v>Nové pracoviště magnetické rezonance, Krajská zdravotní, a.s. - Nemocnice Most - projektové práce IV</v>
      </c>
      <c r="F75" s="77"/>
      <c r="G75" s="77"/>
      <c r="H75" s="77"/>
      <c r="I75" s="205"/>
      <c r="J75" s="75"/>
      <c r="K75" s="75"/>
      <c r="L75" s="73"/>
    </row>
    <row r="76">
      <c r="B76" s="29"/>
      <c r="C76" s="77" t="s">
        <v>140</v>
      </c>
      <c r="D76" s="207"/>
      <c r="E76" s="207"/>
      <c r="F76" s="207"/>
      <c r="G76" s="207"/>
      <c r="H76" s="207"/>
      <c r="I76" s="150"/>
      <c r="J76" s="207"/>
      <c r="K76" s="207"/>
      <c r="L76" s="208"/>
    </row>
    <row r="77" s="1" customFormat="1" ht="16.5" customHeight="1">
      <c r="B77" s="47"/>
      <c r="C77" s="75"/>
      <c r="D77" s="75"/>
      <c r="E77" s="206" t="s">
        <v>141</v>
      </c>
      <c r="F77" s="75"/>
      <c r="G77" s="75"/>
      <c r="H77" s="75"/>
      <c r="I77" s="205"/>
      <c r="J77" s="75"/>
      <c r="K77" s="75"/>
      <c r="L77" s="73"/>
    </row>
    <row r="78" s="1" customFormat="1" ht="14.4" customHeight="1">
      <c r="B78" s="47"/>
      <c r="C78" s="77" t="s">
        <v>142</v>
      </c>
      <c r="D78" s="75"/>
      <c r="E78" s="75"/>
      <c r="F78" s="75"/>
      <c r="G78" s="75"/>
      <c r="H78" s="75"/>
      <c r="I78" s="205"/>
      <c r="J78" s="75"/>
      <c r="K78" s="75"/>
      <c r="L78" s="73"/>
    </row>
    <row r="79" s="1" customFormat="1" ht="17.25" customHeight="1">
      <c r="B79" s="47"/>
      <c r="C79" s="75"/>
      <c r="D79" s="75"/>
      <c r="E79" s="83" t="str">
        <f>E11</f>
        <v>99 - Vedlejší a ostatní náklady</v>
      </c>
      <c r="F79" s="75"/>
      <c r="G79" s="75"/>
      <c r="H79" s="75"/>
      <c r="I79" s="205"/>
      <c r="J79" s="75"/>
      <c r="K79" s="75"/>
      <c r="L79" s="73"/>
    </row>
    <row r="80" s="1" customFormat="1" ht="6.96" customHeight="1">
      <c r="B80" s="47"/>
      <c r="C80" s="75"/>
      <c r="D80" s="75"/>
      <c r="E80" s="75"/>
      <c r="F80" s="75"/>
      <c r="G80" s="75"/>
      <c r="H80" s="75"/>
      <c r="I80" s="205"/>
      <c r="J80" s="75"/>
      <c r="K80" s="75"/>
      <c r="L80" s="73"/>
    </row>
    <row r="81" s="1" customFormat="1" ht="18" customHeight="1">
      <c r="B81" s="47"/>
      <c r="C81" s="77" t="s">
        <v>23</v>
      </c>
      <c r="D81" s="75"/>
      <c r="E81" s="75"/>
      <c r="F81" s="209" t="str">
        <f>F14</f>
        <v>J.E. Purkyně 270/5, Most</v>
      </c>
      <c r="G81" s="75"/>
      <c r="H81" s="75"/>
      <c r="I81" s="210" t="s">
        <v>25</v>
      </c>
      <c r="J81" s="86" t="str">
        <f>IF(J14="","",J14)</f>
        <v>15. 5. 2019</v>
      </c>
      <c r="K81" s="75"/>
      <c r="L81" s="73"/>
    </row>
    <row r="82" s="1" customFormat="1" ht="6.96" customHeight="1">
      <c r="B82" s="47"/>
      <c r="C82" s="75"/>
      <c r="D82" s="75"/>
      <c r="E82" s="75"/>
      <c r="F82" s="75"/>
      <c r="G82" s="75"/>
      <c r="H82" s="75"/>
      <c r="I82" s="205"/>
      <c r="J82" s="75"/>
      <c r="K82" s="75"/>
      <c r="L82" s="73"/>
    </row>
    <row r="83" s="1" customFormat="1">
      <c r="B83" s="47"/>
      <c r="C83" s="77" t="s">
        <v>27</v>
      </c>
      <c r="D83" s="75"/>
      <c r="E83" s="75"/>
      <c r="F83" s="209" t="str">
        <f>E17</f>
        <v>Krajská zdravotní, a.s.</v>
      </c>
      <c r="G83" s="75"/>
      <c r="H83" s="75"/>
      <c r="I83" s="210" t="s">
        <v>35</v>
      </c>
      <c r="J83" s="209" t="str">
        <f>E23</f>
        <v>SPECTA, s.r.o.</v>
      </c>
      <c r="K83" s="75"/>
      <c r="L83" s="73"/>
    </row>
    <row r="84" s="1" customFormat="1" ht="14.4" customHeight="1">
      <c r="B84" s="47"/>
      <c r="C84" s="77" t="s">
        <v>33</v>
      </c>
      <c r="D84" s="75"/>
      <c r="E84" s="75"/>
      <c r="F84" s="209" t="str">
        <f>IF(E20="","",E20)</f>
        <v/>
      </c>
      <c r="G84" s="75"/>
      <c r="H84" s="75"/>
      <c r="I84" s="205"/>
      <c r="J84" s="75"/>
      <c r="K84" s="75"/>
      <c r="L84" s="73"/>
    </row>
    <row r="85" s="1" customFormat="1" ht="10.32" customHeight="1">
      <c r="B85" s="47"/>
      <c r="C85" s="75"/>
      <c r="D85" s="75"/>
      <c r="E85" s="75"/>
      <c r="F85" s="75"/>
      <c r="G85" s="75"/>
      <c r="H85" s="75"/>
      <c r="I85" s="205"/>
      <c r="J85" s="75"/>
      <c r="K85" s="75"/>
      <c r="L85" s="73"/>
    </row>
    <row r="86" s="10" customFormat="1" ht="29.28" customHeight="1">
      <c r="B86" s="211"/>
      <c r="C86" s="212" t="s">
        <v>155</v>
      </c>
      <c r="D86" s="213" t="s">
        <v>61</v>
      </c>
      <c r="E86" s="213" t="s">
        <v>57</v>
      </c>
      <c r="F86" s="213" t="s">
        <v>156</v>
      </c>
      <c r="G86" s="213" t="s">
        <v>157</v>
      </c>
      <c r="H86" s="213" t="s">
        <v>158</v>
      </c>
      <c r="I86" s="214" t="s">
        <v>159</v>
      </c>
      <c r="J86" s="213" t="s">
        <v>146</v>
      </c>
      <c r="K86" s="215" t="s">
        <v>160</v>
      </c>
      <c r="L86" s="216"/>
      <c r="M86" s="103" t="s">
        <v>161</v>
      </c>
      <c r="N86" s="104" t="s">
        <v>46</v>
      </c>
      <c r="O86" s="104" t="s">
        <v>162</v>
      </c>
      <c r="P86" s="104" t="s">
        <v>163</v>
      </c>
      <c r="Q86" s="104" t="s">
        <v>164</v>
      </c>
      <c r="R86" s="104" t="s">
        <v>165</v>
      </c>
      <c r="S86" s="104" t="s">
        <v>166</v>
      </c>
      <c r="T86" s="105" t="s">
        <v>167</v>
      </c>
    </row>
    <row r="87" s="1" customFormat="1" ht="29.28" customHeight="1">
      <c r="B87" s="47"/>
      <c r="C87" s="109" t="s">
        <v>147</v>
      </c>
      <c r="D87" s="75"/>
      <c r="E87" s="75"/>
      <c r="F87" s="75"/>
      <c r="G87" s="75"/>
      <c r="H87" s="75"/>
      <c r="I87" s="205"/>
      <c r="J87" s="217">
        <f>BK87</f>
        <v>0</v>
      </c>
      <c r="K87" s="75"/>
      <c r="L87" s="73"/>
      <c r="M87" s="106"/>
      <c r="N87" s="107"/>
      <c r="O87" s="107"/>
      <c r="P87" s="218">
        <f>P88</f>
        <v>0</v>
      </c>
      <c r="Q87" s="107"/>
      <c r="R87" s="218">
        <f>R88</f>
        <v>0</v>
      </c>
      <c r="S87" s="107"/>
      <c r="T87" s="219">
        <f>T88</f>
        <v>0</v>
      </c>
      <c r="AT87" s="25" t="s">
        <v>75</v>
      </c>
      <c r="AU87" s="25" t="s">
        <v>148</v>
      </c>
      <c r="BK87" s="220">
        <f>BK88</f>
        <v>0</v>
      </c>
    </row>
    <row r="88" s="11" customFormat="1" ht="37.44001" customHeight="1">
      <c r="B88" s="221"/>
      <c r="C88" s="222"/>
      <c r="D88" s="223" t="s">
        <v>75</v>
      </c>
      <c r="E88" s="224" t="s">
        <v>168</v>
      </c>
      <c r="F88" s="224" t="s">
        <v>169</v>
      </c>
      <c r="G88" s="222"/>
      <c r="H88" s="222"/>
      <c r="I88" s="225"/>
      <c r="J88" s="226">
        <f>BK88</f>
        <v>0</v>
      </c>
      <c r="K88" s="222"/>
      <c r="L88" s="227"/>
      <c r="M88" s="228"/>
      <c r="N88" s="229"/>
      <c r="O88" s="229"/>
      <c r="P88" s="230">
        <f>P89+P91+P94+P100</f>
        <v>0</v>
      </c>
      <c r="Q88" s="229"/>
      <c r="R88" s="230">
        <f>R89+R91+R94+R100</f>
        <v>0</v>
      </c>
      <c r="S88" s="229"/>
      <c r="T88" s="231">
        <f>T89+T91+T94+T100</f>
        <v>0</v>
      </c>
      <c r="AR88" s="232" t="s">
        <v>170</v>
      </c>
      <c r="AT88" s="233" t="s">
        <v>75</v>
      </c>
      <c r="AU88" s="233" t="s">
        <v>76</v>
      </c>
      <c r="AY88" s="232" t="s">
        <v>171</v>
      </c>
      <c r="BK88" s="234">
        <f>BK89+BK91+BK94+BK100</f>
        <v>0</v>
      </c>
    </row>
    <row r="89" s="11" customFormat="1" ht="19.92" customHeight="1">
      <c r="B89" s="221"/>
      <c r="C89" s="222"/>
      <c r="D89" s="223" t="s">
        <v>75</v>
      </c>
      <c r="E89" s="235" t="s">
        <v>172</v>
      </c>
      <c r="F89" s="235" t="s">
        <v>173</v>
      </c>
      <c r="G89" s="222"/>
      <c r="H89" s="222"/>
      <c r="I89" s="225"/>
      <c r="J89" s="236">
        <f>BK89</f>
        <v>0</v>
      </c>
      <c r="K89" s="222"/>
      <c r="L89" s="227"/>
      <c r="M89" s="228"/>
      <c r="N89" s="229"/>
      <c r="O89" s="229"/>
      <c r="P89" s="230">
        <f>P90</f>
        <v>0</v>
      </c>
      <c r="Q89" s="229"/>
      <c r="R89" s="230">
        <f>R90</f>
        <v>0</v>
      </c>
      <c r="S89" s="229"/>
      <c r="T89" s="231">
        <f>T90</f>
        <v>0</v>
      </c>
      <c r="AR89" s="232" t="s">
        <v>170</v>
      </c>
      <c r="AT89" s="233" t="s">
        <v>75</v>
      </c>
      <c r="AU89" s="233" t="s">
        <v>83</v>
      </c>
      <c r="AY89" s="232" t="s">
        <v>171</v>
      </c>
      <c r="BK89" s="234">
        <f>BK90</f>
        <v>0</v>
      </c>
    </row>
    <row r="90" s="1" customFormat="1" ht="16.5" customHeight="1">
      <c r="B90" s="47"/>
      <c r="C90" s="237" t="s">
        <v>83</v>
      </c>
      <c r="D90" s="237" t="s">
        <v>174</v>
      </c>
      <c r="E90" s="238" t="s">
        <v>175</v>
      </c>
      <c r="F90" s="239" t="s">
        <v>176</v>
      </c>
      <c r="G90" s="240" t="s">
        <v>177</v>
      </c>
      <c r="H90" s="241">
        <v>1</v>
      </c>
      <c r="I90" s="242"/>
      <c r="J90" s="243">
        <f>ROUND(I90*H90,2)</f>
        <v>0</v>
      </c>
      <c r="K90" s="239" t="s">
        <v>178</v>
      </c>
      <c r="L90" s="73"/>
      <c r="M90" s="244" t="s">
        <v>21</v>
      </c>
      <c r="N90" s="245" t="s">
        <v>47</v>
      </c>
      <c r="O90" s="48"/>
      <c r="P90" s="246">
        <f>O90*H90</f>
        <v>0</v>
      </c>
      <c r="Q90" s="246">
        <v>0</v>
      </c>
      <c r="R90" s="246">
        <f>Q90*H90</f>
        <v>0</v>
      </c>
      <c r="S90" s="246">
        <v>0</v>
      </c>
      <c r="T90" s="247">
        <f>S90*H90</f>
        <v>0</v>
      </c>
      <c r="AR90" s="25" t="s">
        <v>179</v>
      </c>
      <c r="AT90" s="25" t="s">
        <v>174</v>
      </c>
      <c r="AU90" s="25" t="s">
        <v>85</v>
      </c>
      <c r="AY90" s="25" t="s">
        <v>171</v>
      </c>
      <c r="BE90" s="248">
        <f>IF(N90="základní",J90,0)</f>
        <v>0</v>
      </c>
      <c r="BF90" s="248">
        <f>IF(N90="snížená",J90,0)</f>
        <v>0</v>
      </c>
      <c r="BG90" s="248">
        <f>IF(N90="zákl. přenesená",J90,0)</f>
        <v>0</v>
      </c>
      <c r="BH90" s="248">
        <f>IF(N90="sníž. přenesená",J90,0)</f>
        <v>0</v>
      </c>
      <c r="BI90" s="248">
        <f>IF(N90="nulová",J90,0)</f>
        <v>0</v>
      </c>
      <c r="BJ90" s="25" t="s">
        <v>83</v>
      </c>
      <c r="BK90" s="248">
        <f>ROUND(I90*H90,2)</f>
        <v>0</v>
      </c>
      <c r="BL90" s="25" t="s">
        <v>179</v>
      </c>
      <c r="BM90" s="25" t="s">
        <v>180</v>
      </c>
    </row>
    <row r="91" s="11" customFormat="1" ht="29.88" customHeight="1">
      <c r="B91" s="221"/>
      <c r="C91" s="222"/>
      <c r="D91" s="223" t="s">
        <v>75</v>
      </c>
      <c r="E91" s="235" t="s">
        <v>181</v>
      </c>
      <c r="F91" s="235" t="s">
        <v>182</v>
      </c>
      <c r="G91" s="222"/>
      <c r="H91" s="222"/>
      <c r="I91" s="225"/>
      <c r="J91" s="236">
        <f>BK91</f>
        <v>0</v>
      </c>
      <c r="K91" s="222"/>
      <c r="L91" s="227"/>
      <c r="M91" s="228"/>
      <c r="N91" s="229"/>
      <c r="O91" s="229"/>
      <c r="P91" s="230">
        <f>SUM(P92:P93)</f>
        <v>0</v>
      </c>
      <c r="Q91" s="229"/>
      <c r="R91" s="230">
        <f>SUM(R92:R93)</f>
        <v>0</v>
      </c>
      <c r="S91" s="229"/>
      <c r="T91" s="231">
        <f>SUM(T92:T93)</f>
        <v>0</v>
      </c>
      <c r="AR91" s="232" t="s">
        <v>170</v>
      </c>
      <c r="AT91" s="233" t="s">
        <v>75</v>
      </c>
      <c r="AU91" s="233" t="s">
        <v>83</v>
      </c>
      <c r="AY91" s="232" t="s">
        <v>171</v>
      </c>
      <c r="BK91" s="234">
        <f>SUM(BK92:BK93)</f>
        <v>0</v>
      </c>
    </row>
    <row r="92" s="1" customFormat="1" ht="16.5" customHeight="1">
      <c r="B92" s="47"/>
      <c r="C92" s="237" t="s">
        <v>85</v>
      </c>
      <c r="D92" s="237" t="s">
        <v>174</v>
      </c>
      <c r="E92" s="238" t="s">
        <v>183</v>
      </c>
      <c r="F92" s="239" t="s">
        <v>182</v>
      </c>
      <c r="G92" s="240" t="s">
        <v>21</v>
      </c>
      <c r="H92" s="241">
        <v>1</v>
      </c>
      <c r="I92" s="242"/>
      <c r="J92" s="243">
        <f>ROUND(I92*H92,2)</f>
        <v>0</v>
      </c>
      <c r="K92" s="239" t="s">
        <v>184</v>
      </c>
      <c r="L92" s="73"/>
      <c r="M92" s="244" t="s">
        <v>21</v>
      </c>
      <c r="N92" s="245" t="s">
        <v>47</v>
      </c>
      <c r="O92" s="48"/>
      <c r="P92" s="246">
        <f>O92*H92</f>
        <v>0</v>
      </c>
      <c r="Q92" s="246">
        <v>0</v>
      </c>
      <c r="R92" s="246">
        <f>Q92*H92</f>
        <v>0</v>
      </c>
      <c r="S92" s="246">
        <v>0</v>
      </c>
      <c r="T92" s="247">
        <f>S92*H92</f>
        <v>0</v>
      </c>
      <c r="AR92" s="25" t="s">
        <v>179</v>
      </c>
      <c r="AT92" s="25" t="s">
        <v>174</v>
      </c>
      <c r="AU92" s="25" t="s">
        <v>85</v>
      </c>
      <c r="AY92" s="25" t="s">
        <v>171</v>
      </c>
      <c r="BE92" s="248">
        <f>IF(N92="základní",J92,0)</f>
        <v>0</v>
      </c>
      <c r="BF92" s="248">
        <f>IF(N92="snížená",J92,0)</f>
        <v>0</v>
      </c>
      <c r="BG92" s="248">
        <f>IF(N92="zákl. přenesená",J92,0)</f>
        <v>0</v>
      </c>
      <c r="BH92" s="248">
        <f>IF(N92="sníž. přenesená",J92,0)</f>
        <v>0</v>
      </c>
      <c r="BI92" s="248">
        <f>IF(N92="nulová",J92,0)</f>
        <v>0</v>
      </c>
      <c r="BJ92" s="25" t="s">
        <v>83</v>
      </c>
      <c r="BK92" s="248">
        <f>ROUND(I92*H92,2)</f>
        <v>0</v>
      </c>
      <c r="BL92" s="25" t="s">
        <v>179</v>
      </c>
      <c r="BM92" s="25" t="s">
        <v>185</v>
      </c>
    </row>
    <row r="93" s="1" customFormat="1">
      <c r="B93" s="47"/>
      <c r="C93" s="75"/>
      <c r="D93" s="249" t="s">
        <v>186</v>
      </c>
      <c r="E93" s="75"/>
      <c r="F93" s="250" t="s">
        <v>187</v>
      </c>
      <c r="G93" s="75"/>
      <c r="H93" s="75"/>
      <c r="I93" s="205"/>
      <c r="J93" s="75"/>
      <c r="K93" s="75"/>
      <c r="L93" s="73"/>
      <c r="M93" s="251"/>
      <c r="N93" s="48"/>
      <c r="O93" s="48"/>
      <c r="P93" s="48"/>
      <c r="Q93" s="48"/>
      <c r="R93" s="48"/>
      <c r="S93" s="48"/>
      <c r="T93" s="96"/>
      <c r="AT93" s="25" t="s">
        <v>186</v>
      </c>
      <c r="AU93" s="25" t="s">
        <v>85</v>
      </c>
    </row>
    <row r="94" s="11" customFormat="1" ht="29.88" customHeight="1">
      <c r="B94" s="221"/>
      <c r="C94" s="222"/>
      <c r="D94" s="223" t="s">
        <v>75</v>
      </c>
      <c r="E94" s="235" t="s">
        <v>188</v>
      </c>
      <c r="F94" s="235" t="s">
        <v>189</v>
      </c>
      <c r="G94" s="222"/>
      <c r="H94" s="222"/>
      <c r="I94" s="225"/>
      <c r="J94" s="236">
        <f>BK94</f>
        <v>0</v>
      </c>
      <c r="K94" s="222"/>
      <c r="L94" s="227"/>
      <c r="M94" s="228"/>
      <c r="N94" s="229"/>
      <c r="O94" s="229"/>
      <c r="P94" s="230">
        <f>SUM(P95:P99)</f>
        <v>0</v>
      </c>
      <c r="Q94" s="229"/>
      <c r="R94" s="230">
        <f>SUM(R95:R99)</f>
        <v>0</v>
      </c>
      <c r="S94" s="229"/>
      <c r="T94" s="231">
        <f>SUM(T95:T99)</f>
        <v>0</v>
      </c>
      <c r="AR94" s="232" t="s">
        <v>170</v>
      </c>
      <c r="AT94" s="233" t="s">
        <v>75</v>
      </c>
      <c r="AU94" s="233" t="s">
        <v>83</v>
      </c>
      <c r="AY94" s="232" t="s">
        <v>171</v>
      </c>
      <c r="BK94" s="234">
        <f>SUM(BK95:BK99)</f>
        <v>0</v>
      </c>
    </row>
    <row r="95" s="1" customFormat="1" ht="16.5" customHeight="1">
      <c r="B95" s="47"/>
      <c r="C95" s="237" t="s">
        <v>96</v>
      </c>
      <c r="D95" s="237" t="s">
        <v>174</v>
      </c>
      <c r="E95" s="238" t="s">
        <v>190</v>
      </c>
      <c r="F95" s="239" t="s">
        <v>191</v>
      </c>
      <c r="G95" s="240" t="s">
        <v>177</v>
      </c>
      <c r="H95" s="241">
        <v>1</v>
      </c>
      <c r="I95" s="242"/>
      <c r="J95" s="243">
        <f>ROUND(I95*H95,2)</f>
        <v>0</v>
      </c>
      <c r="K95" s="239" t="s">
        <v>178</v>
      </c>
      <c r="L95" s="73"/>
      <c r="M95" s="244" t="s">
        <v>21</v>
      </c>
      <c r="N95" s="245" t="s">
        <v>47</v>
      </c>
      <c r="O95" s="48"/>
      <c r="P95" s="246">
        <f>O95*H95</f>
        <v>0</v>
      </c>
      <c r="Q95" s="246">
        <v>0</v>
      </c>
      <c r="R95" s="246">
        <f>Q95*H95</f>
        <v>0</v>
      </c>
      <c r="S95" s="246">
        <v>0</v>
      </c>
      <c r="T95" s="247">
        <f>S95*H95</f>
        <v>0</v>
      </c>
      <c r="AR95" s="25" t="s">
        <v>179</v>
      </c>
      <c r="AT95" s="25" t="s">
        <v>174</v>
      </c>
      <c r="AU95" s="25" t="s">
        <v>85</v>
      </c>
      <c r="AY95" s="25" t="s">
        <v>171</v>
      </c>
      <c r="BE95" s="248">
        <f>IF(N95="základní",J95,0)</f>
        <v>0</v>
      </c>
      <c r="BF95" s="248">
        <f>IF(N95="snížená",J95,0)</f>
        <v>0</v>
      </c>
      <c r="BG95" s="248">
        <f>IF(N95="zákl. přenesená",J95,0)</f>
        <v>0</v>
      </c>
      <c r="BH95" s="248">
        <f>IF(N95="sníž. přenesená",J95,0)</f>
        <v>0</v>
      </c>
      <c r="BI95" s="248">
        <f>IF(N95="nulová",J95,0)</f>
        <v>0</v>
      </c>
      <c r="BJ95" s="25" t="s">
        <v>83</v>
      </c>
      <c r="BK95" s="248">
        <f>ROUND(I95*H95,2)</f>
        <v>0</v>
      </c>
      <c r="BL95" s="25" t="s">
        <v>179</v>
      </c>
      <c r="BM95" s="25" t="s">
        <v>192</v>
      </c>
    </row>
    <row r="96" s="1" customFormat="1">
      <c r="B96" s="47"/>
      <c r="C96" s="75"/>
      <c r="D96" s="249" t="s">
        <v>186</v>
      </c>
      <c r="E96" s="75"/>
      <c r="F96" s="250" t="s">
        <v>193</v>
      </c>
      <c r="G96" s="75"/>
      <c r="H96" s="75"/>
      <c r="I96" s="205"/>
      <c r="J96" s="75"/>
      <c r="K96" s="75"/>
      <c r="L96" s="73"/>
      <c r="M96" s="251"/>
      <c r="N96" s="48"/>
      <c r="O96" s="48"/>
      <c r="P96" s="48"/>
      <c r="Q96" s="48"/>
      <c r="R96" s="48"/>
      <c r="S96" s="48"/>
      <c r="T96" s="96"/>
      <c r="AT96" s="25" t="s">
        <v>186</v>
      </c>
      <c r="AU96" s="25" t="s">
        <v>85</v>
      </c>
    </row>
    <row r="97" s="1" customFormat="1" ht="16.5" customHeight="1">
      <c r="B97" s="47"/>
      <c r="C97" s="237" t="s">
        <v>194</v>
      </c>
      <c r="D97" s="237" t="s">
        <v>174</v>
      </c>
      <c r="E97" s="238" t="s">
        <v>195</v>
      </c>
      <c r="F97" s="239" t="s">
        <v>196</v>
      </c>
      <c r="G97" s="240" t="s">
        <v>177</v>
      </c>
      <c r="H97" s="241">
        <v>0</v>
      </c>
      <c r="I97" s="242"/>
      <c r="J97" s="243">
        <f>ROUND(I97*H97,2)</f>
        <v>0</v>
      </c>
      <c r="K97" s="239" t="s">
        <v>21</v>
      </c>
      <c r="L97" s="73"/>
      <c r="M97" s="244" t="s">
        <v>21</v>
      </c>
      <c r="N97" s="245" t="s">
        <v>47</v>
      </c>
      <c r="O97" s="48"/>
      <c r="P97" s="246">
        <f>O97*H97</f>
        <v>0</v>
      </c>
      <c r="Q97" s="246">
        <v>0</v>
      </c>
      <c r="R97" s="246">
        <f>Q97*H97</f>
        <v>0</v>
      </c>
      <c r="S97" s="246">
        <v>0</v>
      </c>
      <c r="T97" s="247">
        <f>S97*H97</f>
        <v>0</v>
      </c>
      <c r="AR97" s="25" t="s">
        <v>179</v>
      </c>
      <c r="AT97" s="25" t="s">
        <v>174</v>
      </c>
      <c r="AU97" s="25" t="s">
        <v>85</v>
      </c>
      <c r="AY97" s="25" t="s">
        <v>171</v>
      </c>
      <c r="BE97" s="248">
        <f>IF(N97="základní",J97,0)</f>
        <v>0</v>
      </c>
      <c r="BF97" s="248">
        <f>IF(N97="snížená",J97,0)</f>
        <v>0</v>
      </c>
      <c r="BG97" s="248">
        <f>IF(N97="zákl. přenesená",J97,0)</f>
        <v>0</v>
      </c>
      <c r="BH97" s="248">
        <f>IF(N97="sníž. přenesená",J97,0)</f>
        <v>0</v>
      </c>
      <c r="BI97" s="248">
        <f>IF(N97="nulová",J97,0)</f>
        <v>0</v>
      </c>
      <c r="BJ97" s="25" t="s">
        <v>83</v>
      </c>
      <c r="BK97" s="248">
        <f>ROUND(I97*H97,2)</f>
        <v>0</v>
      </c>
      <c r="BL97" s="25" t="s">
        <v>179</v>
      </c>
      <c r="BM97" s="25" t="s">
        <v>197</v>
      </c>
    </row>
    <row r="98" s="1" customFormat="1">
      <c r="B98" s="47"/>
      <c r="C98" s="75"/>
      <c r="D98" s="249" t="s">
        <v>186</v>
      </c>
      <c r="E98" s="75"/>
      <c r="F98" s="250" t="s">
        <v>198</v>
      </c>
      <c r="G98" s="75"/>
      <c r="H98" s="75"/>
      <c r="I98" s="205"/>
      <c r="J98" s="75"/>
      <c r="K98" s="75"/>
      <c r="L98" s="73"/>
      <c r="M98" s="251"/>
      <c r="N98" s="48"/>
      <c r="O98" s="48"/>
      <c r="P98" s="48"/>
      <c r="Q98" s="48"/>
      <c r="R98" s="48"/>
      <c r="S98" s="48"/>
      <c r="T98" s="96"/>
      <c r="AT98" s="25" t="s">
        <v>186</v>
      </c>
      <c r="AU98" s="25" t="s">
        <v>85</v>
      </c>
    </row>
    <row r="99" s="1" customFormat="1" ht="16.5" customHeight="1">
      <c r="B99" s="47"/>
      <c r="C99" s="237" t="s">
        <v>170</v>
      </c>
      <c r="D99" s="237" t="s">
        <v>174</v>
      </c>
      <c r="E99" s="238" t="s">
        <v>199</v>
      </c>
      <c r="F99" s="239" t="s">
        <v>200</v>
      </c>
      <c r="G99" s="240" t="s">
        <v>177</v>
      </c>
      <c r="H99" s="241">
        <v>1</v>
      </c>
      <c r="I99" s="242"/>
      <c r="J99" s="243">
        <f>ROUND(I99*H99,2)</f>
        <v>0</v>
      </c>
      <c r="K99" s="239" t="s">
        <v>21</v>
      </c>
      <c r="L99" s="73"/>
      <c r="M99" s="244" t="s">
        <v>21</v>
      </c>
      <c r="N99" s="245" t="s">
        <v>47</v>
      </c>
      <c r="O99" s="48"/>
      <c r="P99" s="246">
        <f>O99*H99</f>
        <v>0</v>
      </c>
      <c r="Q99" s="246">
        <v>0</v>
      </c>
      <c r="R99" s="246">
        <f>Q99*H99</f>
        <v>0</v>
      </c>
      <c r="S99" s="246">
        <v>0</v>
      </c>
      <c r="T99" s="247">
        <f>S99*H99</f>
        <v>0</v>
      </c>
      <c r="AR99" s="25" t="s">
        <v>179</v>
      </c>
      <c r="AT99" s="25" t="s">
        <v>174</v>
      </c>
      <c r="AU99" s="25" t="s">
        <v>85</v>
      </c>
      <c r="AY99" s="25" t="s">
        <v>171</v>
      </c>
      <c r="BE99" s="248">
        <f>IF(N99="základní",J99,0)</f>
        <v>0</v>
      </c>
      <c r="BF99" s="248">
        <f>IF(N99="snížená",J99,0)</f>
        <v>0</v>
      </c>
      <c r="BG99" s="248">
        <f>IF(N99="zákl. přenesená",J99,0)</f>
        <v>0</v>
      </c>
      <c r="BH99" s="248">
        <f>IF(N99="sníž. přenesená",J99,0)</f>
        <v>0</v>
      </c>
      <c r="BI99" s="248">
        <f>IF(N99="nulová",J99,0)</f>
        <v>0</v>
      </c>
      <c r="BJ99" s="25" t="s">
        <v>83</v>
      </c>
      <c r="BK99" s="248">
        <f>ROUND(I99*H99,2)</f>
        <v>0</v>
      </c>
      <c r="BL99" s="25" t="s">
        <v>179</v>
      </c>
      <c r="BM99" s="25" t="s">
        <v>201</v>
      </c>
    </row>
    <row r="100" s="11" customFormat="1" ht="29.88" customHeight="1">
      <c r="B100" s="221"/>
      <c r="C100" s="222"/>
      <c r="D100" s="223" t="s">
        <v>75</v>
      </c>
      <c r="E100" s="235" t="s">
        <v>202</v>
      </c>
      <c r="F100" s="235" t="s">
        <v>203</v>
      </c>
      <c r="G100" s="222"/>
      <c r="H100" s="222"/>
      <c r="I100" s="225"/>
      <c r="J100" s="236">
        <f>BK100</f>
        <v>0</v>
      </c>
      <c r="K100" s="222"/>
      <c r="L100" s="227"/>
      <c r="M100" s="228"/>
      <c r="N100" s="229"/>
      <c r="O100" s="229"/>
      <c r="P100" s="230">
        <f>SUM(P101:P102)</f>
        <v>0</v>
      </c>
      <c r="Q100" s="229"/>
      <c r="R100" s="230">
        <f>SUM(R101:R102)</f>
        <v>0</v>
      </c>
      <c r="S100" s="229"/>
      <c r="T100" s="231">
        <f>SUM(T101:T102)</f>
        <v>0</v>
      </c>
      <c r="AR100" s="232" t="s">
        <v>170</v>
      </c>
      <c r="AT100" s="233" t="s">
        <v>75</v>
      </c>
      <c r="AU100" s="233" t="s">
        <v>83</v>
      </c>
      <c r="AY100" s="232" t="s">
        <v>171</v>
      </c>
      <c r="BK100" s="234">
        <f>SUM(BK101:BK102)</f>
        <v>0</v>
      </c>
    </row>
    <row r="101" s="1" customFormat="1" ht="16.5" customHeight="1">
      <c r="B101" s="47"/>
      <c r="C101" s="237" t="s">
        <v>204</v>
      </c>
      <c r="D101" s="237" t="s">
        <v>174</v>
      </c>
      <c r="E101" s="238" t="s">
        <v>205</v>
      </c>
      <c r="F101" s="239" t="s">
        <v>206</v>
      </c>
      <c r="G101" s="240" t="s">
        <v>21</v>
      </c>
      <c r="H101" s="241">
        <v>1</v>
      </c>
      <c r="I101" s="242"/>
      <c r="J101" s="243">
        <f>ROUND(I101*H101,2)</f>
        <v>0</v>
      </c>
      <c r="K101" s="239" t="s">
        <v>178</v>
      </c>
      <c r="L101" s="73"/>
      <c r="M101" s="244" t="s">
        <v>21</v>
      </c>
      <c r="N101" s="245" t="s">
        <v>47</v>
      </c>
      <c r="O101" s="48"/>
      <c r="P101" s="246">
        <f>O101*H101</f>
        <v>0</v>
      </c>
      <c r="Q101" s="246">
        <v>0</v>
      </c>
      <c r="R101" s="246">
        <f>Q101*H101</f>
        <v>0</v>
      </c>
      <c r="S101" s="246">
        <v>0</v>
      </c>
      <c r="T101" s="247">
        <f>S101*H101</f>
        <v>0</v>
      </c>
      <c r="AR101" s="25" t="s">
        <v>179</v>
      </c>
      <c r="AT101" s="25" t="s">
        <v>174</v>
      </c>
      <c r="AU101" s="25" t="s">
        <v>85</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179</v>
      </c>
      <c r="BM101" s="25" t="s">
        <v>207</v>
      </c>
    </row>
    <row r="102" s="1" customFormat="1">
      <c r="B102" s="47"/>
      <c r="C102" s="75"/>
      <c r="D102" s="249" t="s">
        <v>186</v>
      </c>
      <c r="E102" s="75"/>
      <c r="F102" s="250" t="s">
        <v>208</v>
      </c>
      <c r="G102" s="75"/>
      <c r="H102" s="75"/>
      <c r="I102" s="205"/>
      <c r="J102" s="75"/>
      <c r="K102" s="75"/>
      <c r="L102" s="73"/>
      <c r="M102" s="252"/>
      <c r="N102" s="253"/>
      <c r="O102" s="253"/>
      <c r="P102" s="253"/>
      <c r="Q102" s="253"/>
      <c r="R102" s="253"/>
      <c r="S102" s="253"/>
      <c r="T102" s="254"/>
      <c r="AT102" s="25" t="s">
        <v>186</v>
      </c>
      <c r="AU102" s="25" t="s">
        <v>85</v>
      </c>
    </row>
    <row r="103" s="1" customFormat="1" ht="6.96" customHeight="1">
      <c r="B103" s="68"/>
      <c r="C103" s="69"/>
      <c r="D103" s="69"/>
      <c r="E103" s="69"/>
      <c r="F103" s="69"/>
      <c r="G103" s="69"/>
      <c r="H103" s="69"/>
      <c r="I103" s="180"/>
      <c r="J103" s="69"/>
      <c r="K103" s="69"/>
      <c r="L103" s="73"/>
    </row>
  </sheetData>
  <sheetProtection sheet="1" autoFilter="0" formatColumns="0" formatRows="0" objects="1" scenarios="1" spinCount="100000" saltValue="BNO+fdGPHVPqe+GcuH/OHj1wxpYrZC9mBkDO07kEF+frKcLh6BYJdkLeMeidz95HCaXr3H13ZNl9paQnHssO4w==" hashValue="6c8VZ6PRb7udtuaPiZsR8DpysJFTNmWaxn5EEtp8+1s5wXirJhMmoDQOMAKTxhmq2iEAbGB9qcCDCAwRrWSMXg==" algorithmName="SHA-512" password="CC35"/>
  <autoFilter ref="C86:K102"/>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97</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211</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ROUND(J106,2)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ROUND(SUM(BE106:BE622), 2)</f>
        <v>0</v>
      </c>
      <c r="G34" s="48"/>
      <c r="H34" s="48"/>
      <c r="I34" s="172">
        <v>0.20999999999999999</v>
      </c>
      <c r="J34" s="171">
        <f>ROUND(ROUND((SUM(BE106:BE622)), 2)*I34, 2)</f>
        <v>0</v>
      </c>
      <c r="K34" s="52"/>
    </row>
    <row r="35" s="1" customFormat="1" ht="14.4" customHeight="1">
      <c r="B35" s="47"/>
      <c r="C35" s="48"/>
      <c r="D35" s="48"/>
      <c r="E35" s="56" t="s">
        <v>48</v>
      </c>
      <c r="F35" s="171">
        <f>ROUND(SUM(BF106:BF622), 2)</f>
        <v>0</v>
      </c>
      <c r="G35" s="48"/>
      <c r="H35" s="48"/>
      <c r="I35" s="172">
        <v>0.14999999999999999</v>
      </c>
      <c r="J35" s="171">
        <f>ROUND(ROUND((SUM(BF106:BF622)), 2)*I35, 2)</f>
        <v>0</v>
      </c>
      <c r="K35" s="52"/>
    </row>
    <row r="36" hidden="1" s="1" customFormat="1" ht="14.4" customHeight="1">
      <c r="B36" s="47"/>
      <c r="C36" s="48"/>
      <c r="D36" s="48"/>
      <c r="E36" s="56" t="s">
        <v>49</v>
      </c>
      <c r="F36" s="171">
        <f>ROUND(SUM(BG106:BG622), 2)</f>
        <v>0</v>
      </c>
      <c r="G36" s="48"/>
      <c r="H36" s="48"/>
      <c r="I36" s="172">
        <v>0.20999999999999999</v>
      </c>
      <c r="J36" s="171">
        <v>0</v>
      </c>
      <c r="K36" s="52"/>
    </row>
    <row r="37" hidden="1" s="1" customFormat="1" ht="14.4" customHeight="1">
      <c r="B37" s="47"/>
      <c r="C37" s="48"/>
      <c r="D37" s="48"/>
      <c r="E37" s="56" t="s">
        <v>50</v>
      </c>
      <c r="F37" s="171">
        <f>ROUND(SUM(BH106:BH622), 2)</f>
        <v>0</v>
      </c>
      <c r="G37" s="48"/>
      <c r="H37" s="48"/>
      <c r="I37" s="172">
        <v>0.14999999999999999</v>
      </c>
      <c r="J37" s="171">
        <v>0</v>
      </c>
      <c r="K37" s="52"/>
    </row>
    <row r="38" hidden="1" s="1" customFormat="1" ht="14.4" customHeight="1">
      <c r="B38" s="47"/>
      <c r="C38" s="48"/>
      <c r="D38" s="48"/>
      <c r="E38" s="56" t="s">
        <v>51</v>
      </c>
      <c r="F38" s="171">
        <f>ROUND(SUM(BI106:BI622),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D.1.1.a - Architektonicko-stavební řešení - Bourací práce</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J106</f>
        <v>0</v>
      </c>
      <c r="K64" s="52"/>
      <c r="AU64" s="25" t="s">
        <v>148</v>
      </c>
    </row>
    <row r="65" s="8" customFormat="1" ht="24.96" customHeight="1">
      <c r="B65" s="191"/>
      <c r="C65" s="192"/>
      <c r="D65" s="193" t="s">
        <v>212</v>
      </c>
      <c r="E65" s="194"/>
      <c r="F65" s="194"/>
      <c r="G65" s="194"/>
      <c r="H65" s="194"/>
      <c r="I65" s="195"/>
      <c r="J65" s="196">
        <f>J107</f>
        <v>0</v>
      </c>
      <c r="K65" s="197"/>
    </row>
    <row r="66" s="9" customFormat="1" ht="19.92" customHeight="1">
      <c r="B66" s="198"/>
      <c r="C66" s="199"/>
      <c r="D66" s="200" t="s">
        <v>213</v>
      </c>
      <c r="E66" s="201"/>
      <c r="F66" s="201"/>
      <c r="G66" s="201"/>
      <c r="H66" s="201"/>
      <c r="I66" s="202"/>
      <c r="J66" s="203">
        <f>J108</f>
        <v>0</v>
      </c>
      <c r="K66" s="204"/>
    </row>
    <row r="67" s="9" customFormat="1" ht="19.92" customHeight="1">
      <c r="B67" s="198"/>
      <c r="C67" s="199"/>
      <c r="D67" s="200" t="s">
        <v>214</v>
      </c>
      <c r="E67" s="201"/>
      <c r="F67" s="201"/>
      <c r="G67" s="201"/>
      <c r="H67" s="201"/>
      <c r="I67" s="202"/>
      <c r="J67" s="203">
        <f>J179</f>
        <v>0</v>
      </c>
      <c r="K67" s="204"/>
    </row>
    <row r="68" s="9" customFormat="1" ht="19.92" customHeight="1">
      <c r="B68" s="198"/>
      <c r="C68" s="199"/>
      <c r="D68" s="200" t="s">
        <v>215</v>
      </c>
      <c r="E68" s="201"/>
      <c r="F68" s="201"/>
      <c r="G68" s="201"/>
      <c r="H68" s="201"/>
      <c r="I68" s="202"/>
      <c r="J68" s="203">
        <f>J185</f>
        <v>0</v>
      </c>
      <c r="K68" s="204"/>
    </row>
    <row r="69" s="9" customFormat="1" ht="19.92" customHeight="1">
      <c r="B69" s="198"/>
      <c r="C69" s="199"/>
      <c r="D69" s="200" t="s">
        <v>216</v>
      </c>
      <c r="E69" s="201"/>
      <c r="F69" s="201"/>
      <c r="G69" s="201"/>
      <c r="H69" s="201"/>
      <c r="I69" s="202"/>
      <c r="J69" s="203">
        <f>J221</f>
        <v>0</v>
      </c>
      <c r="K69" s="204"/>
    </row>
    <row r="70" s="9" customFormat="1" ht="19.92" customHeight="1">
      <c r="B70" s="198"/>
      <c r="C70" s="199"/>
      <c r="D70" s="200" t="s">
        <v>217</v>
      </c>
      <c r="E70" s="201"/>
      <c r="F70" s="201"/>
      <c r="G70" s="201"/>
      <c r="H70" s="201"/>
      <c r="I70" s="202"/>
      <c r="J70" s="203">
        <f>J234</f>
        <v>0</v>
      </c>
      <c r="K70" s="204"/>
    </row>
    <row r="71" s="9" customFormat="1" ht="19.92" customHeight="1">
      <c r="B71" s="198"/>
      <c r="C71" s="199"/>
      <c r="D71" s="200" t="s">
        <v>218</v>
      </c>
      <c r="E71" s="201"/>
      <c r="F71" s="201"/>
      <c r="G71" s="201"/>
      <c r="H71" s="201"/>
      <c r="I71" s="202"/>
      <c r="J71" s="203">
        <f>J480</f>
        <v>0</v>
      </c>
      <c r="K71" s="204"/>
    </row>
    <row r="72" s="9" customFormat="1" ht="19.92" customHeight="1">
      <c r="B72" s="198"/>
      <c r="C72" s="199"/>
      <c r="D72" s="200" t="s">
        <v>219</v>
      </c>
      <c r="E72" s="201"/>
      <c r="F72" s="201"/>
      <c r="G72" s="201"/>
      <c r="H72" s="201"/>
      <c r="I72" s="202"/>
      <c r="J72" s="203">
        <f>J487</f>
        <v>0</v>
      </c>
      <c r="K72" s="204"/>
    </row>
    <row r="73" s="8" customFormat="1" ht="24.96" customHeight="1">
      <c r="B73" s="191"/>
      <c r="C73" s="192"/>
      <c r="D73" s="193" t="s">
        <v>220</v>
      </c>
      <c r="E73" s="194"/>
      <c r="F73" s="194"/>
      <c r="G73" s="194"/>
      <c r="H73" s="194"/>
      <c r="I73" s="195"/>
      <c r="J73" s="196">
        <f>J490</f>
        <v>0</v>
      </c>
      <c r="K73" s="197"/>
    </row>
    <row r="74" s="9" customFormat="1" ht="19.92" customHeight="1">
      <c r="B74" s="198"/>
      <c r="C74" s="199"/>
      <c r="D74" s="200" t="s">
        <v>221</v>
      </c>
      <c r="E74" s="201"/>
      <c r="F74" s="201"/>
      <c r="G74" s="201"/>
      <c r="H74" s="201"/>
      <c r="I74" s="202"/>
      <c r="J74" s="203">
        <f>J491</f>
        <v>0</v>
      </c>
      <c r="K74" s="204"/>
    </row>
    <row r="75" s="9" customFormat="1" ht="19.92" customHeight="1">
      <c r="B75" s="198"/>
      <c r="C75" s="199"/>
      <c r="D75" s="200" t="s">
        <v>222</v>
      </c>
      <c r="E75" s="201"/>
      <c r="F75" s="201"/>
      <c r="G75" s="201"/>
      <c r="H75" s="201"/>
      <c r="I75" s="202"/>
      <c r="J75" s="203">
        <f>J497</f>
        <v>0</v>
      </c>
      <c r="K75" s="204"/>
    </row>
    <row r="76" s="9" customFormat="1" ht="19.92" customHeight="1">
      <c r="B76" s="198"/>
      <c r="C76" s="199"/>
      <c r="D76" s="200" t="s">
        <v>223</v>
      </c>
      <c r="E76" s="201"/>
      <c r="F76" s="201"/>
      <c r="G76" s="201"/>
      <c r="H76" s="201"/>
      <c r="I76" s="202"/>
      <c r="J76" s="203">
        <f>J525</f>
        <v>0</v>
      </c>
      <c r="K76" s="204"/>
    </row>
    <row r="77" s="9" customFormat="1" ht="19.92" customHeight="1">
      <c r="B77" s="198"/>
      <c r="C77" s="199"/>
      <c r="D77" s="200" t="s">
        <v>224</v>
      </c>
      <c r="E77" s="201"/>
      <c r="F77" s="201"/>
      <c r="G77" s="201"/>
      <c r="H77" s="201"/>
      <c r="I77" s="202"/>
      <c r="J77" s="203">
        <f>J531</f>
        <v>0</v>
      </c>
      <c r="K77" s="204"/>
    </row>
    <row r="78" s="9" customFormat="1" ht="19.92" customHeight="1">
      <c r="B78" s="198"/>
      <c r="C78" s="199"/>
      <c r="D78" s="200" t="s">
        <v>225</v>
      </c>
      <c r="E78" s="201"/>
      <c r="F78" s="201"/>
      <c r="G78" s="201"/>
      <c r="H78" s="201"/>
      <c r="I78" s="202"/>
      <c r="J78" s="203">
        <f>J543</f>
        <v>0</v>
      </c>
      <c r="K78" s="204"/>
    </row>
    <row r="79" s="9" customFormat="1" ht="19.92" customHeight="1">
      <c r="B79" s="198"/>
      <c r="C79" s="199"/>
      <c r="D79" s="200" t="s">
        <v>226</v>
      </c>
      <c r="E79" s="201"/>
      <c r="F79" s="201"/>
      <c r="G79" s="201"/>
      <c r="H79" s="201"/>
      <c r="I79" s="202"/>
      <c r="J79" s="203">
        <f>J550</f>
        <v>0</v>
      </c>
      <c r="K79" s="204"/>
    </row>
    <row r="80" s="9" customFormat="1" ht="19.92" customHeight="1">
      <c r="B80" s="198"/>
      <c r="C80" s="199"/>
      <c r="D80" s="200" t="s">
        <v>227</v>
      </c>
      <c r="E80" s="201"/>
      <c r="F80" s="201"/>
      <c r="G80" s="201"/>
      <c r="H80" s="201"/>
      <c r="I80" s="202"/>
      <c r="J80" s="203">
        <f>J579</f>
        <v>0</v>
      </c>
      <c r="K80" s="204"/>
    </row>
    <row r="81" s="9" customFormat="1" ht="19.92" customHeight="1">
      <c r="B81" s="198"/>
      <c r="C81" s="199"/>
      <c r="D81" s="200" t="s">
        <v>228</v>
      </c>
      <c r="E81" s="201"/>
      <c r="F81" s="201"/>
      <c r="G81" s="201"/>
      <c r="H81" s="201"/>
      <c r="I81" s="202"/>
      <c r="J81" s="203">
        <f>J600</f>
        <v>0</v>
      </c>
      <c r="K81" s="204"/>
    </row>
    <row r="82" s="9" customFormat="1" ht="19.92" customHeight="1">
      <c r="B82" s="198"/>
      <c r="C82" s="199"/>
      <c r="D82" s="200" t="s">
        <v>229</v>
      </c>
      <c r="E82" s="201"/>
      <c r="F82" s="201"/>
      <c r="G82" s="201"/>
      <c r="H82" s="201"/>
      <c r="I82" s="202"/>
      <c r="J82" s="203">
        <f>J611</f>
        <v>0</v>
      </c>
      <c r="K82" s="204"/>
    </row>
    <row r="83" s="1" customFormat="1" ht="21.84" customHeight="1">
      <c r="B83" s="47"/>
      <c r="C83" s="48"/>
      <c r="D83" s="48"/>
      <c r="E83" s="48"/>
      <c r="F83" s="48"/>
      <c r="G83" s="48"/>
      <c r="H83" s="48"/>
      <c r="I83" s="158"/>
      <c r="J83" s="48"/>
      <c r="K83" s="52"/>
    </row>
    <row r="84" s="1" customFormat="1" ht="6.96" customHeight="1">
      <c r="B84" s="68"/>
      <c r="C84" s="69"/>
      <c r="D84" s="69"/>
      <c r="E84" s="69"/>
      <c r="F84" s="69"/>
      <c r="G84" s="69"/>
      <c r="H84" s="69"/>
      <c r="I84" s="180"/>
      <c r="J84" s="69"/>
      <c r="K84" s="70"/>
    </row>
    <row r="88" s="1" customFormat="1" ht="6.96" customHeight="1">
      <c r="B88" s="71"/>
      <c r="C88" s="72"/>
      <c r="D88" s="72"/>
      <c r="E88" s="72"/>
      <c r="F88" s="72"/>
      <c r="G88" s="72"/>
      <c r="H88" s="72"/>
      <c r="I88" s="183"/>
      <c r="J88" s="72"/>
      <c r="K88" s="72"/>
      <c r="L88" s="73"/>
    </row>
    <row r="89" s="1" customFormat="1" ht="36.96" customHeight="1">
      <c r="B89" s="47"/>
      <c r="C89" s="74" t="s">
        <v>154</v>
      </c>
      <c r="D89" s="75"/>
      <c r="E89" s="75"/>
      <c r="F89" s="75"/>
      <c r="G89" s="75"/>
      <c r="H89" s="75"/>
      <c r="I89" s="205"/>
      <c r="J89" s="75"/>
      <c r="K89" s="75"/>
      <c r="L89" s="73"/>
    </row>
    <row r="90" s="1" customFormat="1" ht="6.96" customHeight="1">
      <c r="B90" s="47"/>
      <c r="C90" s="75"/>
      <c r="D90" s="75"/>
      <c r="E90" s="75"/>
      <c r="F90" s="75"/>
      <c r="G90" s="75"/>
      <c r="H90" s="75"/>
      <c r="I90" s="205"/>
      <c r="J90" s="75"/>
      <c r="K90" s="75"/>
      <c r="L90" s="73"/>
    </row>
    <row r="91" s="1" customFormat="1" ht="14.4" customHeight="1">
      <c r="B91" s="47"/>
      <c r="C91" s="77" t="s">
        <v>18</v>
      </c>
      <c r="D91" s="75"/>
      <c r="E91" s="75"/>
      <c r="F91" s="75"/>
      <c r="G91" s="75"/>
      <c r="H91" s="75"/>
      <c r="I91" s="205"/>
      <c r="J91" s="75"/>
      <c r="K91" s="75"/>
      <c r="L91" s="73"/>
    </row>
    <row r="92" s="1" customFormat="1" ht="16.5" customHeight="1">
      <c r="B92" s="47"/>
      <c r="C92" s="75"/>
      <c r="D92" s="75"/>
      <c r="E92" s="206" t="str">
        <f>E7</f>
        <v>Nové pracoviště magnetické rezonance, Krajská zdravotní, a.s. - Nemocnice Most - projektové práce IV</v>
      </c>
      <c r="F92" s="77"/>
      <c r="G92" s="77"/>
      <c r="H92" s="77"/>
      <c r="I92" s="205"/>
      <c r="J92" s="75"/>
      <c r="K92" s="75"/>
      <c r="L92" s="73"/>
    </row>
    <row r="93">
      <c r="B93" s="29"/>
      <c r="C93" s="77" t="s">
        <v>140</v>
      </c>
      <c r="D93" s="207"/>
      <c r="E93" s="207"/>
      <c r="F93" s="207"/>
      <c r="G93" s="207"/>
      <c r="H93" s="207"/>
      <c r="I93" s="150"/>
      <c r="J93" s="207"/>
      <c r="K93" s="207"/>
      <c r="L93" s="208"/>
    </row>
    <row r="94" ht="16.5" customHeight="1">
      <c r="B94" s="29"/>
      <c r="C94" s="207"/>
      <c r="D94" s="207"/>
      <c r="E94" s="206" t="s">
        <v>141</v>
      </c>
      <c r="F94" s="207"/>
      <c r="G94" s="207"/>
      <c r="H94" s="207"/>
      <c r="I94" s="150"/>
      <c r="J94" s="207"/>
      <c r="K94" s="207"/>
      <c r="L94" s="208"/>
    </row>
    <row r="95">
      <c r="B95" s="29"/>
      <c r="C95" s="77" t="s">
        <v>142</v>
      </c>
      <c r="D95" s="207"/>
      <c r="E95" s="207"/>
      <c r="F95" s="207"/>
      <c r="G95" s="207"/>
      <c r="H95" s="207"/>
      <c r="I95" s="150"/>
      <c r="J95" s="207"/>
      <c r="K95" s="207"/>
      <c r="L95" s="208"/>
    </row>
    <row r="96" s="1" customFormat="1" ht="16.5" customHeight="1">
      <c r="B96" s="47"/>
      <c r="C96" s="75"/>
      <c r="D96" s="75"/>
      <c r="E96" s="255" t="s">
        <v>209</v>
      </c>
      <c r="F96" s="75"/>
      <c r="G96" s="75"/>
      <c r="H96" s="75"/>
      <c r="I96" s="205"/>
      <c r="J96" s="75"/>
      <c r="K96" s="75"/>
      <c r="L96" s="73"/>
    </row>
    <row r="97" s="1" customFormat="1" ht="14.4" customHeight="1">
      <c r="B97" s="47"/>
      <c r="C97" s="77" t="s">
        <v>210</v>
      </c>
      <c r="D97" s="75"/>
      <c r="E97" s="75"/>
      <c r="F97" s="75"/>
      <c r="G97" s="75"/>
      <c r="H97" s="75"/>
      <c r="I97" s="205"/>
      <c r="J97" s="75"/>
      <c r="K97" s="75"/>
      <c r="L97" s="73"/>
    </row>
    <row r="98" s="1" customFormat="1" ht="17.25" customHeight="1">
      <c r="B98" s="47"/>
      <c r="C98" s="75"/>
      <c r="D98" s="75"/>
      <c r="E98" s="83" t="str">
        <f>E13</f>
        <v>D.1.1.a - Architektonicko-stavební řešení - Bourací práce</v>
      </c>
      <c r="F98" s="75"/>
      <c r="G98" s="75"/>
      <c r="H98" s="75"/>
      <c r="I98" s="205"/>
      <c r="J98" s="75"/>
      <c r="K98" s="75"/>
      <c r="L98" s="73"/>
    </row>
    <row r="99" s="1" customFormat="1" ht="6.96" customHeight="1">
      <c r="B99" s="47"/>
      <c r="C99" s="75"/>
      <c r="D99" s="75"/>
      <c r="E99" s="75"/>
      <c r="F99" s="75"/>
      <c r="G99" s="75"/>
      <c r="H99" s="75"/>
      <c r="I99" s="205"/>
      <c r="J99" s="75"/>
      <c r="K99" s="75"/>
      <c r="L99" s="73"/>
    </row>
    <row r="100" s="1" customFormat="1" ht="18" customHeight="1">
      <c r="B100" s="47"/>
      <c r="C100" s="77" t="s">
        <v>23</v>
      </c>
      <c r="D100" s="75"/>
      <c r="E100" s="75"/>
      <c r="F100" s="209" t="str">
        <f>F16</f>
        <v>J.E. Purkyně 270/5, Most</v>
      </c>
      <c r="G100" s="75"/>
      <c r="H100" s="75"/>
      <c r="I100" s="210" t="s">
        <v>25</v>
      </c>
      <c r="J100" s="86" t="str">
        <f>IF(J16="","",J16)</f>
        <v>15. 5. 2019</v>
      </c>
      <c r="K100" s="75"/>
      <c r="L100" s="73"/>
    </row>
    <row r="101" s="1" customFormat="1" ht="6.96" customHeight="1">
      <c r="B101" s="47"/>
      <c r="C101" s="75"/>
      <c r="D101" s="75"/>
      <c r="E101" s="75"/>
      <c r="F101" s="75"/>
      <c r="G101" s="75"/>
      <c r="H101" s="75"/>
      <c r="I101" s="205"/>
      <c r="J101" s="75"/>
      <c r="K101" s="75"/>
      <c r="L101" s="73"/>
    </row>
    <row r="102" s="1" customFormat="1">
      <c r="B102" s="47"/>
      <c r="C102" s="77" t="s">
        <v>27</v>
      </c>
      <c r="D102" s="75"/>
      <c r="E102" s="75"/>
      <c r="F102" s="209" t="str">
        <f>E19</f>
        <v>Krajská zdravotní, a.s.</v>
      </c>
      <c r="G102" s="75"/>
      <c r="H102" s="75"/>
      <c r="I102" s="210" t="s">
        <v>35</v>
      </c>
      <c r="J102" s="209" t="str">
        <f>E25</f>
        <v>SPECTA, s.r.o.</v>
      </c>
      <c r="K102" s="75"/>
      <c r="L102" s="73"/>
    </row>
    <row r="103" s="1" customFormat="1" ht="14.4" customHeight="1">
      <c r="B103" s="47"/>
      <c r="C103" s="77" t="s">
        <v>33</v>
      </c>
      <c r="D103" s="75"/>
      <c r="E103" s="75"/>
      <c r="F103" s="209" t="str">
        <f>IF(E22="","",E22)</f>
        <v/>
      </c>
      <c r="G103" s="75"/>
      <c r="H103" s="75"/>
      <c r="I103" s="205"/>
      <c r="J103" s="75"/>
      <c r="K103" s="75"/>
      <c r="L103" s="73"/>
    </row>
    <row r="104" s="1" customFormat="1" ht="10.32" customHeight="1">
      <c r="B104" s="47"/>
      <c r="C104" s="75"/>
      <c r="D104" s="75"/>
      <c r="E104" s="75"/>
      <c r="F104" s="75"/>
      <c r="G104" s="75"/>
      <c r="H104" s="75"/>
      <c r="I104" s="205"/>
      <c r="J104" s="75"/>
      <c r="K104" s="75"/>
      <c r="L104" s="73"/>
    </row>
    <row r="105" s="10" customFormat="1" ht="29.28" customHeight="1">
      <c r="B105" s="211"/>
      <c r="C105" s="212" t="s">
        <v>155</v>
      </c>
      <c r="D105" s="213" t="s">
        <v>61</v>
      </c>
      <c r="E105" s="213" t="s">
        <v>57</v>
      </c>
      <c r="F105" s="213" t="s">
        <v>156</v>
      </c>
      <c r="G105" s="213" t="s">
        <v>157</v>
      </c>
      <c r="H105" s="213" t="s">
        <v>158</v>
      </c>
      <c r="I105" s="214" t="s">
        <v>159</v>
      </c>
      <c r="J105" s="213" t="s">
        <v>146</v>
      </c>
      <c r="K105" s="215" t="s">
        <v>160</v>
      </c>
      <c r="L105" s="216"/>
      <c r="M105" s="103" t="s">
        <v>161</v>
      </c>
      <c r="N105" s="104" t="s">
        <v>46</v>
      </c>
      <c r="O105" s="104" t="s">
        <v>162</v>
      </c>
      <c r="P105" s="104" t="s">
        <v>163</v>
      </c>
      <c r="Q105" s="104" t="s">
        <v>164</v>
      </c>
      <c r="R105" s="104" t="s">
        <v>165</v>
      </c>
      <c r="S105" s="104" t="s">
        <v>166</v>
      </c>
      <c r="T105" s="105" t="s">
        <v>167</v>
      </c>
    </row>
    <row r="106" s="1" customFormat="1" ht="29.28" customHeight="1">
      <c r="B106" s="47"/>
      <c r="C106" s="109" t="s">
        <v>147</v>
      </c>
      <c r="D106" s="75"/>
      <c r="E106" s="75"/>
      <c r="F106" s="75"/>
      <c r="G106" s="75"/>
      <c r="H106" s="75"/>
      <c r="I106" s="205"/>
      <c r="J106" s="217">
        <f>BK106</f>
        <v>0</v>
      </c>
      <c r="K106" s="75"/>
      <c r="L106" s="73"/>
      <c r="M106" s="106"/>
      <c r="N106" s="107"/>
      <c r="O106" s="107"/>
      <c r="P106" s="218">
        <f>P107+P490</f>
        <v>0</v>
      </c>
      <c r="Q106" s="107"/>
      <c r="R106" s="218">
        <f>R107+R490</f>
        <v>3.09280606</v>
      </c>
      <c r="S106" s="107"/>
      <c r="T106" s="219">
        <f>T107+T490</f>
        <v>192.70616860000001</v>
      </c>
      <c r="AT106" s="25" t="s">
        <v>75</v>
      </c>
      <c r="AU106" s="25" t="s">
        <v>148</v>
      </c>
      <c r="BK106" s="220">
        <f>BK107+BK490</f>
        <v>0</v>
      </c>
    </row>
    <row r="107" s="11" customFormat="1" ht="37.44001" customHeight="1">
      <c r="B107" s="221"/>
      <c r="C107" s="222"/>
      <c r="D107" s="223" t="s">
        <v>75</v>
      </c>
      <c r="E107" s="224" t="s">
        <v>230</v>
      </c>
      <c r="F107" s="224" t="s">
        <v>231</v>
      </c>
      <c r="G107" s="222"/>
      <c r="H107" s="222"/>
      <c r="I107" s="225"/>
      <c r="J107" s="226">
        <f>BK107</f>
        <v>0</v>
      </c>
      <c r="K107" s="222"/>
      <c r="L107" s="227"/>
      <c r="M107" s="228"/>
      <c r="N107" s="229"/>
      <c r="O107" s="229"/>
      <c r="P107" s="230">
        <f>P108+P179+P185+P221+P234+P480+P487</f>
        <v>0</v>
      </c>
      <c r="Q107" s="229"/>
      <c r="R107" s="230">
        <f>R108+R179+R185+R221+R234+R480+R487</f>
        <v>3.0925660600000002</v>
      </c>
      <c r="S107" s="229"/>
      <c r="T107" s="231">
        <f>T108+T179+T185+T221+T234+T480+T487</f>
        <v>161.3055406</v>
      </c>
      <c r="AR107" s="232" t="s">
        <v>83</v>
      </c>
      <c r="AT107" s="233" t="s">
        <v>75</v>
      </c>
      <c r="AU107" s="233" t="s">
        <v>76</v>
      </c>
      <c r="AY107" s="232" t="s">
        <v>171</v>
      </c>
      <c r="BK107" s="234">
        <f>BK108+BK179+BK185+BK221+BK234+BK480+BK487</f>
        <v>0</v>
      </c>
    </row>
    <row r="108" s="11" customFormat="1" ht="19.92" customHeight="1">
      <c r="B108" s="221"/>
      <c r="C108" s="222"/>
      <c r="D108" s="223" t="s">
        <v>75</v>
      </c>
      <c r="E108" s="235" t="s">
        <v>83</v>
      </c>
      <c r="F108" s="235" t="s">
        <v>232</v>
      </c>
      <c r="G108" s="222"/>
      <c r="H108" s="222"/>
      <c r="I108" s="225"/>
      <c r="J108" s="236">
        <f>BK108</f>
        <v>0</v>
      </c>
      <c r="K108" s="222"/>
      <c r="L108" s="227"/>
      <c r="M108" s="228"/>
      <c r="N108" s="229"/>
      <c r="O108" s="229"/>
      <c r="P108" s="230">
        <f>SUM(P109:P178)</f>
        <v>0</v>
      </c>
      <c r="Q108" s="229"/>
      <c r="R108" s="230">
        <f>SUM(R109:R178)</f>
        <v>1.4573100000000001</v>
      </c>
      <c r="S108" s="229"/>
      <c r="T108" s="231">
        <f>SUM(T109:T178)</f>
        <v>26.434799999999999</v>
      </c>
      <c r="AR108" s="232" t="s">
        <v>83</v>
      </c>
      <c r="AT108" s="233" t="s">
        <v>75</v>
      </c>
      <c r="AU108" s="233" t="s">
        <v>83</v>
      </c>
      <c r="AY108" s="232" t="s">
        <v>171</v>
      </c>
      <c r="BK108" s="234">
        <f>SUM(BK109:BK178)</f>
        <v>0</v>
      </c>
    </row>
    <row r="109" s="1" customFormat="1" ht="38.25" customHeight="1">
      <c r="B109" s="47"/>
      <c r="C109" s="237" t="s">
        <v>83</v>
      </c>
      <c r="D109" s="237" t="s">
        <v>174</v>
      </c>
      <c r="E109" s="238" t="s">
        <v>233</v>
      </c>
      <c r="F109" s="239" t="s">
        <v>234</v>
      </c>
      <c r="G109" s="240" t="s">
        <v>235</v>
      </c>
      <c r="H109" s="241">
        <v>2.5</v>
      </c>
      <c r="I109" s="242"/>
      <c r="J109" s="243">
        <f>ROUND(I109*H109,2)</f>
        <v>0</v>
      </c>
      <c r="K109" s="239" t="s">
        <v>236</v>
      </c>
      <c r="L109" s="73"/>
      <c r="M109" s="244" t="s">
        <v>21</v>
      </c>
      <c r="N109" s="245" t="s">
        <v>47</v>
      </c>
      <c r="O109" s="48"/>
      <c r="P109" s="246">
        <f>O109*H109</f>
        <v>0</v>
      </c>
      <c r="Q109" s="246">
        <v>0</v>
      </c>
      <c r="R109" s="246">
        <f>Q109*H109</f>
        <v>0</v>
      </c>
      <c r="S109" s="246">
        <v>0.17999999999999999</v>
      </c>
      <c r="T109" s="247">
        <f>S109*H109</f>
        <v>0.44999999999999996</v>
      </c>
      <c r="AR109" s="25" t="s">
        <v>194</v>
      </c>
      <c r="AT109" s="25" t="s">
        <v>174</v>
      </c>
      <c r="AU109" s="25" t="s">
        <v>85</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194</v>
      </c>
      <c r="BM109" s="25" t="s">
        <v>237</v>
      </c>
    </row>
    <row r="110" s="12" customFormat="1">
      <c r="B110" s="256"/>
      <c r="C110" s="257"/>
      <c r="D110" s="249" t="s">
        <v>238</v>
      </c>
      <c r="E110" s="258" t="s">
        <v>21</v>
      </c>
      <c r="F110" s="259" t="s">
        <v>239</v>
      </c>
      <c r="G110" s="257"/>
      <c r="H110" s="258" t="s">
        <v>21</v>
      </c>
      <c r="I110" s="260"/>
      <c r="J110" s="257"/>
      <c r="K110" s="257"/>
      <c r="L110" s="261"/>
      <c r="M110" s="262"/>
      <c r="N110" s="263"/>
      <c r="O110" s="263"/>
      <c r="P110" s="263"/>
      <c r="Q110" s="263"/>
      <c r="R110" s="263"/>
      <c r="S110" s="263"/>
      <c r="T110" s="264"/>
      <c r="AT110" s="265" t="s">
        <v>238</v>
      </c>
      <c r="AU110" s="265" t="s">
        <v>85</v>
      </c>
      <c r="AV110" s="12" t="s">
        <v>83</v>
      </c>
      <c r="AW110" s="12" t="s">
        <v>39</v>
      </c>
      <c r="AX110" s="12" t="s">
        <v>76</v>
      </c>
      <c r="AY110" s="265" t="s">
        <v>171</v>
      </c>
    </row>
    <row r="111" s="12" customFormat="1">
      <c r="B111" s="256"/>
      <c r="C111" s="257"/>
      <c r="D111" s="249" t="s">
        <v>238</v>
      </c>
      <c r="E111" s="258" t="s">
        <v>21</v>
      </c>
      <c r="F111" s="259" t="s">
        <v>240</v>
      </c>
      <c r="G111" s="257"/>
      <c r="H111" s="258" t="s">
        <v>21</v>
      </c>
      <c r="I111" s="260"/>
      <c r="J111" s="257"/>
      <c r="K111" s="257"/>
      <c r="L111" s="261"/>
      <c r="M111" s="262"/>
      <c r="N111" s="263"/>
      <c r="O111" s="263"/>
      <c r="P111" s="263"/>
      <c r="Q111" s="263"/>
      <c r="R111" s="263"/>
      <c r="S111" s="263"/>
      <c r="T111" s="264"/>
      <c r="AT111" s="265" t="s">
        <v>238</v>
      </c>
      <c r="AU111" s="265" t="s">
        <v>85</v>
      </c>
      <c r="AV111" s="12" t="s">
        <v>83</v>
      </c>
      <c r="AW111" s="12" t="s">
        <v>39</v>
      </c>
      <c r="AX111" s="12" t="s">
        <v>76</v>
      </c>
      <c r="AY111" s="265" t="s">
        <v>171</v>
      </c>
    </row>
    <row r="112" s="13" customFormat="1">
      <c r="B112" s="266"/>
      <c r="C112" s="267"/>
      <c r="D112" s="249" t="s">
        <v>238</v>
      </c>
      <c r="E112" s="268" t="s">
        <v>21</v>
      </c>
      <c r="F112" s="269" t="s">
        <v>241</v>
      </c>
      <c r="G112" s="267"/>
      <c r="H112" s="270">
        <v>2.5</v>
      </c>
      <c r="I112" s="271"/>
      <c r="J112" s="267"/>
      <c r="K112" s="267"/>
      <c r="L112" s="272"/>
      <c r="M112" s="273"/>
      <c r="N112" s="274"/>
      <c r="O112" s="274"/>
      <c r="P112" s="274"/>
      <c r="Q112" s="274"/>
      <c r="R112" s="274"/>
      <c r="S112" s="274"/>
      <c r="T112" s="275"/>
      <c r="AT112" s="276" t="s">
        <v>238</v>
      </c>
      <c r="AU112" s="276" t="s">
        <v>85</v>
      </c>
      <c r="AV112" s="13" t="s">
        <v>85</v>
      </c>
      <c r="AW112" s="13" t="s">
        <v>39</v>
      </c>
      <c r="AX112" s="13" t="s">
        <v>76</v>
      </c>
      <c r="AY112" s="276" t="s">
        <v>171</v>
      </c>
    </row>
    <row r="113" s="14" customFormat="1">
      <c r="B113" s="277"/>
      <c r="C113" s="278"/>
      <c r="D113" s="249" t="s">
        <v>238</v>
      </c>
      <c r="E113" s="279" t="s">
        <v>21</v>
      </c>
      <c r="F113" s="280" t="s">
        <v>242</v>
      </c>
      <c r="G113" s="278"/>
      <c r="H113" s="281">
        <v>2.5</v>
      </c>
      <c r="I113" s="282"/>
      <c r="J113" s="278"/>
      <c r="K113" s="278"/>
      <c r="L113" s="283"/>
      <c r="M113" s="284"/>
      <c r="N113" s="285"/>
      <c r="O113" s="285"/>
      <c r="P113" s="285"/>
      <c r="Q113" s="285"/>
      <c r="R113" s="285"/>
      <c r="S113" s="285"/>
      <c r="T113" s="286"/>
      <c r="AT113" s="287" t="s">
        <v>238</v>
      </c>
      <c r="AU113" s="287" t="s">
        <v>85</v>
      </c>
      <c r="AV113" s="14" t="s">
        <v>194</v>
      </c>
      <c r="AW113" s="14" t="s">
        <v>39</v>
      </c>
      <c r="AX113" s="14" t="s">
        <v>83</v>
      </c>
      <c r="AY113" s="287" t="s">
        <v>171</v>
      </c>
    </row>
    <row r="114" s="1" customFormat="1" ht="38.25" customHeight="1">
      <c r="B114" s="47"/>
      <c r="C114" s="237" t="s">
        <v>85</v>
      </c>
      <c r="D114" s="237" t="s">
        <v>174</v>
      </c>
      <c r="E114" s="238" t="s">
        <v>243</v>
      </c>
      <c r="F114" s="239" t="s">
        <v>244</v>
      </c>
      <c r="G114" s="240" t="s">
        <v>235</v>
      </c>
      <c r="H114" s="241">
        <v>38.600000000000001</v>
      </c>
      <c r="I114" s="242"/>
      <c r="J114" s="243">
        <f>ROUND(I114*H114,2)</f>
        <v>0</v>
      </c>
      <c r="K114" s="239" t="s">
        <v>236</v>
      </c>
      <c r="L114" s="73"/>
      <c r="M114" s="244" t="s">
        <v>21</v>
      </c>
      <c r="N114" s="245" t="s">
        <v>47</v>
      </c>
      <c r="O114" s="48"/>
      <c r="P114" s="246">
        <f>O114*H114</f>
        <v>0</v>
      </c>
      <c r="Q114" s="246">
        <v>0</v>
      </c>
      <c r="R114" s="246">
        <f>Q114*H114</f>
        <v>0</v>
      </c>
      <c r="S114" s="246">
        <v>0.28999999999999998</v>
      </c>
      <c r="T114" s="247">
        <f>S114*H114</f>
        <v>11.193999999999999</v>
      </c>
      <c r="AR114" s="25" t="s">
        <v>194</v>
      </c>
      <c r="AT114" s="25" t="s">
        <v>174</v>
      </c>
      <c r="AU114" s="25" t="s">
        <v>85</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194</v>
      </c>
      <c r="BM114" s="25" t="s">
        <v>245</v>
      </c>
    </row>
    <row r="115" s="12" customFormat="1">
      <c r="B115" s="256"/>
      <c r="C115" s="257"/>
      <c r="D115" s="249" t="s">
        <v>238</v>
      </c>
      <c r="E115" s="258" t="s">
        <v>21</v>
      </c>
      <c r="F115" s="259" t="s">
        <v>246</v>
      </c>
      <c r="G115" s="257"/>
      <c r="H115" s="258" t="s">
        <v>21</v>
      </c>
      <c r="I115" s="260"/>
      <c r="J115" s="257"/>
      <c r="K115" s="257"/>
      <c r="L115" s="261"/>
      <c r="M115" s="262"/>
      <c r="N115" s="263"/>
      <c r="O115" s="263"/>
      <c r="P115" s="263"/>
      <c r="Q115" s="263"/>
      <c r="R115" s="263"/>
      <c r="S115" s="263"/>
      <c r="T115" s="264"/>
      <c r="AT115" s="265" t="s">
        <v>238</v>
      </c>
      <c r="AU115" s="265" t="s">
        <v>85</v>
      </c>
      <c r="AV115" s="12" t="s">
        <v>83</v>
      </c>
      <c r="AW115" s="12" t="s">
        <v>39</v>
      </c>
      <c r="AX115" s="12" t="s">
        <v>76</v>
      </c>
      <c r="AY115" s="265" t="s">
        <v>171</v>
      </c>
    </row>
    <row r="116" s="13" customFormat="1">
      <c r="B116" s="266"/>
      <c r="C116" s="267"/>
      <c r="D116" s="249" t="s">
        <v>238</v>
      </c>
      <c r="E116" s="268" t="s">
        <v>21</v>
      </c>
      <c r="F116" s="269" t="s">
        <v>247</v>
      </c>
      <c r="G116" s="267"/>
      <c r="H116" s="270">
        <v>38.600000000000001</v>
      </c>
      <c r="I116" s="271"/>
      <c r="J116" s="267"/>
      <c r="K116" s="267"/>
      <c r="L116" s="272"/>
      <c r="M116" s="273"/>
      <c r="N116" s="274"/>
      <c r="O116" s="274"/>
      <c r="P116" s="274"/>
      <c r="Q116" s="274"/>
      <c r="R116" s="274"/>
      <c r="S116" s="274"/>
      <c r="T116" s="275"/>
      <c r="AT116" s="276" t="s">
        <v>238</v>
      </c>
      <c r="AU116" s="276" t="s">
        <v>85</v>
      </c>
      <c r="AV116" s="13" t="s">
        <v>85</v>
      </c>
      <c r="AW116" s="13" t="s">
        <v>39</v>
      </c>
      <c r="AX116" s="13" t="s">
        <v>76</v>
      </c>
      <c r="AY116" s="276" t="s">
        <v>171</v>
      </c>
    </row>
    <row r="117" s="14" customFormat="1">
      <c r="B117" s="277"/>
      <c r="C117" s="278"/>
      <c r="D117" s="249" t="s">
        <v>238</v>
      </c>
      <c r="E117" s="279" t="s">
        <v>21</v>
      </c>
      <c r="F117" s="280" t="s">
        <v>242</v>
      </c>
      <c r="G117" s="278"/>
      <c r="H117" s="281">
        <v>38.600000000000001</v>
      </c>
      <c r="I117" s="282"/>
      <c r="J117" s="278"/>
      <c r="K117" s="278"/>
      <c r="L117" s="283"/>
      <c r="M117" s="284"/>
      <c r="N117" s="285"/>
      <c r="O117" s="285"/>
      <c r="P117" s="285"/>
      <c r="Q117" s="285"/>
      <c r="R117" s="285"/>
      <c r="S117" s="285"/>
      <c r="T117" s="286"/>
      <c r="AT117" s="287" t="s">
        <v>238</v>
      </c>
      <c r="AU117" s="287" t="s">
        <v>85</v>
      </c>
      <c r="AV117" s="14" t="s">
        <v>194</v>
      </c>
      <c r="AW117" s="14" t="s">
        <v>39</v>
      </c>
      <c r="AX117" s="14" t="s">
        <v>83</v>
      </c>
      <c r="AY117" s="287" t="s">
        <v>171</v>
      </c>
    </row>
    <row r="118" s="1" customFormat="1" ht="38.25" customHeight="1">
      <c r="B118" s="47"/>
      <c r="C118" s="237" t="s">
        <v>96</v>
      </c>
      <c r="D118" s="237" t="s">
        <v>174</v>
      </c>
      <c r="E118" s="238" t="s">
        <v>248</v>
      </c>
      <c r="F118" s="239" t="s">
        <v>249</v>
      </c>
      <c r="G118" s="240" t="s">
        <v>235</v>
      </c>
      <c r="H118" s="241">
        <v>38.600000000000001</v>
      </c>
      <c r="I118" s="242"/>
      <c r="J118" s="243">
        <f>ROUND(I118*H118,2)</f>
        <v>0</v>
      </c>
      <c r="K118" s="239" t="s">
        <v>236</v>
      </c>
      <c r="L118" s="73"/>
      <c r="M118" s="244" t="s">
        <v>21</v>
      </c>
      <c r="N118" s="245" t="s">
        <v>47</v>
      </c>
      <c r="O118" s="48"/>
      <c r="P118" s="246">
        <f>O118*H118</f>
        <v>0</v>
      </c>
      <c r="Q118" s="246">
        <v>0</v>
      </c>
      <c r="R118" s="246">
        <f>Q118*H118</f>
        <v>0</v>
      </c>
      <c r="S118" s="246">
        <v>0.23999999999999999</v>
      </c>
      <c r="T118" s="247">
        <f>S118*H118</f>
        <v>9.2639999999999993</v>
      </c>
      <c r="AR118" s="25" t="s">
        <v>194</v>
      </c>
      <c r="AT118" s="25" t="s">
        <v>174</v>
      </c>
      <c r="AU118" s="25" t="s">
        <v>85</v>
      </c>
      <c r="AY118" s="25" t="s">
        <v>171</v>
      </c>
      <c r="BE118" s="248">
        <f>IF(N118="základní",J118,0)</f>
        <v>0</v>
      </c>
      <c r="BF118" s="248">
        <f>IF(N118="snížená",J118,0)</f>
        <v>0</v>
      </c>
      <c r="BG118" s="248">
        <f>IF(N118="zákl. přenesená",J118,0)</f>
        <v>0</v>
      </c>
      <c r="BH118" s="248">
        <f>IF(N118="sníž. přenesená",J118,0)</f>
        <v>0</v>
      </c>
      <c r="BI118" s="248">
        <f>IF(N118="nulová",J118,0)</f>
        <v>0</v>
      </c>
      <c r="BJ118" s="25" t="s">
        <v>83</v>
      </c>
      <c r="BK118" s="248">
        <f>ROUND(I118*H118,2)</f>
        <v>0</v>
      </c>
      <c r="BL118" s="25" t="s">
        <v>194</v>
      </c>
      <c r="BM118" s="25" t="s">
        <v>250</v>
      </c>
    </row>
    <row r="119" s="1" customFormat="1" ht="38.25" customHeight="1">
      <c r="B119" s="47"/>
      <c r="C119" s="237" t="s">
        <v>194</v>
      </c>
      <c r="D119" s="237" t="s">
        <v>174</v>
      </c>
      <c r="E119" s="238" t="s">
        <v>251</v>
      </c>
      <c r="F119" s="239" t="s">
        <v>252</v>
      </c>
      <c r="G119" s="240" t="s">
        <v>235</v>
      </c>
      <c r="H119" s="241">
        <v>38.600000000000001</v>
      </c>
      <c r="I119" s="242"/>
      <c r="J119" s="243">
        <f>ROUND(I119*H119,2)</f>
        <v>0</v>
      </c>
      <c r="K119" s="239" t="s">
        <v>236</v>
      </c>
      <c r="L119" s="73"/>
      <c r="M119" s="244" t="s">
        <v>21</v>
      </c>
      <c r="N119" s="245" t="s">
        <v>47</v>
      </c>
      <c r="O119" s="48"/>
      <c r="P119" s="246">
        <f>O119*H119</f>
        <v>0</v>
      </c>
      <c r="Q119" s="246">
        <v>0</v>
      </c>
      <c r="R119" s="246">
        <f>Q119*H119</f>
        <v>0</v>
      </c>
      <c r="S119" s="246">
        <v>0.098000000000000004</v>
      </c>
      <c r="T119" s="247">
        <f>S119*H119</f>
        <v>3.7828000000000004</v>
      </c>
      <c r="AR119" s="25" t="s">
        <v>194</v>
      </c>
      <c r="AT119" s="25" t="s">
        <v>174</v>
      </c>
      <c r="AU119" s="25" t="s">
        <v>85</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194</v>
      </c>
      <c r="BM119" s="25" t="s">
        <v>253</v>
      </c>
    </row>
    <row r="120" s="1" customFormat="1" ht="25.5" customHeight="1">
      <c r="B120" s="47"/>
      <c r="C120" s="237" t="s">
        <v>170</v>
      </c>
      <c r="D120" s="237" t="s">
        <v>174</v>
      </c>
      <c r="E120" s="238" t="s">
        <v>254</v>
      </c>
      <c r="F120" s="239" t="s">
        <v>255</v>
      </c>
      <c r="G120" s="240" t="s">
        <v>256</v>
      </c>
      <c r="H120" s="241">
        <v>43.600000000000001</v>
      </c>
      <c r="I120" s="242"/>
      <c r="J120" s="243">
        <f>ROUND(I120*H120,2)</f>
        <v>0</v>
      </c>
      <c r="K120" s="239" t="s">
        <v>236</v>
      </c>
      <c r="L120" s="73"/>
      <c r="M120" s="244" t="s">
        <v>21</v>
      </c>
      <c r="N120" s="245" t="s">
        <v>47</v>
      </c>
      <c r="O120" s="48"/>
      <c r="P120" s="246">
        <f>O120*H120</f>
        <v>0</v>
      </c>
      <c r="Q120" s="246">
        <v>0</v>
      </c>
      <c r="R120" s="246">
        <f>Q120*H120</f>
        <v>0</v>
      </c>
      <c r="S120" s="246">
        <v>0.040000000000000001</v>
      </c>
      <c r="T120" s="247">
        <f>S120*H120</f>
        <v>1.744</v>
      </c>
      <c r="AR120" s="25" t="s">
        <v>194</v>
      </c>
      <c r="AT120" s="25" t="s">
        <v>174</v>
      </c>
      <c r="AU120" s="25" t="s">
        <v>85</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194</v>
      </c>
      <c r="BM120" s="25" t="s">
        <v>257</v>
      </c>
    </row>
    <row r="121" s="12" customFormat="1">
      <c r="B121" s="256"/>
      <c r="C121" s="257"/>
      <c r="D121" s="249" t="s">
        <v>238</v>
      </c>
      <c r="E121" s="258" t="s">
        <v>21</v>
      </c>
      <c r="F121" s="259" t="s">
        <v>239</v>
      </c>
      <c r="G121" s="257"/>
      <c r="H121" s="258" t="s">
        <v>21</v>
      </c>
      <c r="I121" s="260"/>
      <c r="J121" s="257"/>
      <c r="K121" s="257"/>
      <c r="L121" s="261"/>
      <c r="M121" s="262"/>
      <c r="N121" s="263"/>
      <c r="O121" s="263"/>
      <c r="P121" s="263"/>
      <c r="Q121" s="263"/>
      <c r="R121" s="263"/>
      <c r="S121" s="263"/>
      <c r="T121" s="264"/>
      <c r="AT121" s="265" t="s">
        <v>238</v>
      </c>
      <c r="AU121" s="265" t="s">
        <v>85</v>
      </c>
      <c r="AV121" s="12" t="s">
        <v>83</v>
      </c>
      <c r="AW121" s="12" t="s">
        <v>39</v>
      </c>
      <c r="AX121" s="12" t="s">
        <v>76</v>
      </c>
      <c r="AY121" s="265" t="s">
        <v>171</v>
      </c>
    </row>
    <row r="122" s="12" customFormat="1">
      <c r="B122" s="256"/>
      <c r="C122" s="257"/>
      <c r="D122" s="249" t="s">
        <v>238</v>
      </c>
      <c r="E122" s="258" t="s">
        <v>21</v>
      </c>
      <c r="F122" s="259" t="s">
        <v>240</v>
      </c>
      <c r="G122" s="257"/>
      <c r="H122" s="258" t="s">
        <v>21</v>
      </c>
      <c r="I122" s="260"/>
      <c r="J122" s="257"/>
      <c r="K122" s="257"/>
      <c r="L122" s="261"/>
      <c r="M122" s="262"/>
      <c r="N122" s="263"/>
      <c r="O122" s="263"/>
      <c r="P122" s="263"/>
      <c r="Q122" s="263"/>
      <c r="R122" s="263"/>
      <c r="S122" s="263"/>
      <c r="T122" s="264"/>
      <c r="AT122" s="265" t="s">
        <v>238</v>
      </c>
      <c r="AU122" s="265" t="s">
        <v>85</v>
      </c>
      <c r="AV122" s="12" t="s">
        <v>83</v>
      </c>
      <c r="AW122" s="12" t="s">
        <v>39</v>
      </c>
      <c r="AX122" s="12" t="s">
        <v>76</v>
      </c>
      <c r="AY122" s="265" t="s">
        <v>171</v>
      </c>
    </row>
    <row r="123" s="13" customFormat="1">
      <c r="B123" s="266"/>
      <c r="C123" s="267"/>
      <c r="D123" s="249" t="s">
        <v>238</v>
      </c>
      <c r="E123" s="268" t="s">
        <v>21</v>
      </c>
      <c r="F123" s="269" t="s">
        <v>258</v>
      </c>
      <c r="G123" s="267"/>
      <c r="H123" s="270">
        <v>5</v>
      </c>
      <c r="I123" s="271"/>
      <c r="J123" s="267"/>
      <c r="K123" s="267"/>
      <c r="L123" s="272"/>
      <c r="M123" s="273"/>
      <c r="N123" s="274"/>
      <c r="O123" s="274"/>
      <c r="P123" s="274"/>
      <c r="Q123" s="274"/>
      <c r="R123" s="274"/>
      <c r="S123" s="274"/>
      <c r="T123" s="275"/>
      <c r="AT123" s="276" t="s">
        <v>238</v>
      </c>
      <c r="AU123" s="276" t="s">
        <v>85</v>
      </c>
      <c r="AV123" s="13" t="s">
        <v>85</v>
      </c>
      <c r="AW123" s="13" t="s">
        <v>39</v>
      </c>
      <c r="AX123" s="13" t="s">
        <v>76</v>
      </c>
      <c r="AY123" s="276" t="s">
        <v>171</v>
      </c>
    </row>
    <row r="124" s="15" customFormat="1">
      <c r="B124" s="288"/>
      <c r="C124" s="289"/>
      <c r="D124" s="249" t="s">
        <v>238</v>
      </c>
      <c r="E124" s="290" t="s">
        <v>21</v>
      </c>
      <c r="F124" s="291" t="s">
        <v>259</v>
      </c>
      <c r="G124" s="289"/>
      <c r="H124" s="292">
        <v>5</v>
      </c>
      <c r="I124" s="293"/>
      <c r="J124" s="289"/>
      <c r="K124" s="289"/>
      <c r="L124" s="294"/>
      <c r="M124" s="295"/>
      <c r="N124" s="296"/>
      <c r="O124" s="296"/>
      <c r="P124" s="296"/>
      <c r="Q124" s="296"/>
      <c r="R124" s="296"/>
      <c r="S124" s="296"/>
      <c r="T124" s="297"/>
      <c r="AT124" s="298" t="s">
        <v>238</v>
      </c>
      <c r="AU124" s="298" t="s">
        <v>85</v>
      </c>
      <c r="AV124" s="15" t="s">
        <v>96</v>
      </c>
      <c r="AW124" s="15" t="s">
        <v>39</v>
      </c>
      <c r="AX124" s="15" t="s">
        <v>76</v>
      </c>
      <c r="AY124" s="298" t="s">
        <v>171</v>
      </c>
    </row>
    <row r="125" s="12" customFormat="1">
      <c r="B125" s="256"/>
      <c r="C125" s="257"/>
      <c r="D125" s="249" t="s">
        <v>238</v>
      </c>
      <c r="E125" s="258" t="s">
        <v>21</v>
      </c>
      <c r="F125" s="259" t="s">
        <v>260</v>
      </c>
      <c r="G125" s="257"/>
      <c r="H125" s="258" t="s">
        <v>21</v>
      </c>
      <c r="I125" s="260"/>
      <c r="J125" s="257"/>
      <c r="K125" s="257"/>
      <c r="L125" s="261"/>
      <c r="M125" s="262"/>
      <c r="N125" s="263"/>
      <c r="O125" s="263"/>
      <c r="P125" s="263"/>
      <c r="Q125" s="263"/>
      <c r="R125" s="263"/>
      <c r="S125" s="263"/>
      <c r="T125" s="264"/>
      <c r="AT125" s="265" t="s">
        <v>238</v>
      </c>
      <c r="AU125" s="265" t="s">
        <v>85</v>
      </c>
      <c r="AV125" s="12" t="s">
        <v>83</v>
      </c>
      <c r="AW125" s="12" t="s">
        <v>39</v>
      </c>
      <c r="AX125" s="12" t="s">
        <v>76</v>
      </c>
      <c r="AY125" s="265" t="s">
        <v>171</v>
      </c>
    </row>
    <row r="126" s="13" customFormat="1">
      <c r="B126" s="266"/>
      <c r="C126" s="267"/>
      <c r="D126" s="249" t="s">
        <v>238</v>
      </c>
      <c r="E126" s="268" t="s">
        <v>21</v>
      </c>
      <c r="F126" s="269" t="s">
        <v>247</v>
      </c>
      <c r="G126" s="267"/>
      <c r="H126" s="270">
        <v>38.600000000000001</v>
      </c>
      <c r="I126" s="271"/>
      <c r="J126" s="267"/>
      <c r="K126" s="267"/>
      <c r="L126" s="272"/>
      <c r="M126" s="273"/>
      <c r="N126" s="274"/>
      <c r="O126" s="274"/>
      <c r="P126" s="274"/>
      <c r="Q126" s="274"/>
      <c r="R126" s="274"/>
      <c r="S126" s="274"/>
      <c r="T126" s="275"/>
      <c r="AT126" s="276" t="s">
        <v>238</v>
      </c>
      <c r="AU126" s="276" t="s">
        <v>85</v>
      </c>
      <c r="AV126" s="13" t="s">
        <v>85</v>
      </c>
      <c r="AW126" s="13" t="s">
        <v>39</v>
      </c>
      <c r="AX126" s="13" t="s">
        <v>76</v>
      </c>
      <c r="AY126" s="276" t="s">
        <v>171</v>
      </c>
    </row>
    <row r="127" s="15" customFormat="1">
      <c r="B127" s="288"/>
      <c r="C127" s="289"/>
      <c r="D127" s="249" t="s">
        <v>238</v>
      </c>
      <c r="E127" s="290" t="s">
        <v>21</v>
      </c>
      <c r="F127" s="291" t="s">
        <v>259</v>
      </c>
      <c r="G127" s="289"/>
      <c r="H127" s="292">
        <v>38.600000000000001</v>
      </c>
      <c r="I127" s="293"/>
      <c r="J127" s="289"/>
      <c r="K127" s="289"/>
      <c r="L127" s="294"/>
      <c r="M127" s="295"/>
      <c r="N127" s="296"/>
      <c r="O127" s="296"/>
      <c r="P127" s="296"/>
      <c r="Q127" s="296"/>
      <c r="R127" s="296"/>
      <c r="S127" s="296"/>
      <c r="T127" s="297"/>
      <c r="AT127" s="298" t="s">
        <v>238</v>
      </c>
      <c r="AU127" s="298" t="s">
        <v>85</v>
      </c>
      <c r="AV127" s="15" t="s">
        <v>96</v>
      </c>
      <c r="AW127" s="15" t="s">
        <v>39</v>
      </c>
      <c r="AX127" s="15" t="s">
        <v>76</v>
      </c>
      <c r="AY127" s="298" t="s">
        <v>171</v>
      </c>
    </row>
    <row r="128" s="14" customFormat="1">
      <c r="B128" s="277"/>
      <c r="C128" s="278"/>
      <c r="D128" s="249" t="s">
        <v>238</v>
      </c>
      <c r="E128" s="279" t="s">
        <v>21</v>
      </c>
      <c r="F128" s="280" t="s">
        <v>242</v>
      </c>
      <c r="G128" s="278"/>
      <c r="H128" s="281">
        <v>43.600000000000001</v>
      </c>
      <c r="I128" s="282"/>
      <c r="J128" s="278"/>
      <c r="K128" s="278"/>
      <c r="L128" s="283"/>
      <c r="M128" s="284"/>
      <c r="N128" s="285"/>
      <c r="O128" s="285"/>
      <c r="P128" s="285"/>
      <c r="Q128" s="285"/>
      <c r="R128" s="285"/>
      <c r="S128" s="285"/>
      <c r="T128" s="286"/>
      <c r="AT128" s="287" t="s">
        <v>238</v>
      </c>
      <c r="AU128" s="287" t="s">
        <v>85</v>
      </c>
      <c r="AV128" s="14" t="s">
        <v>194</v>
      </c>
      <c r="AW128" s="14" t="s">
        <v>39</v>
      </c>
      <c r="AX128" s="14" t="s">
        <v>83</v>
      </c>
      <c r="AY128" s="287" t="s">
        <v>171</v>
      </c>
    </row>
    <row r="129" s="1" customFormat="1" ht="25.5" customHeight="1">
      <c r="B129" s="47"/>
      <c r="C129" s="237" t="s">
        <v>204</v>
      </c>
      <c r="D129" s="237" t="s">
        <v>174</v>
      </c>
      <c r="E129" s="238" t="s">
        <v>261</v>
      </c>
      <c r="F129" s="239" t="s">
        <v>262</v>
      </c>
      <c r="G129" s="240" t="s">
        <v>263</v>
      </c>
      <c r="H129" s="241">
        <v>5.7270000000000003</v>
      </c>
      <c r="I129" s="242"/>
      <c r="J129" s="243">
        <f>ROUND(I129*H129,2)</f>
        <v>0</v>
      </c>
      <c r="K129" s="239" t="s">
        <v>236</v>
      </c>
      <c r="L129" s="73"/>
      <c r="M129" s="244" t="s">
        <v>21</v>
      </c>
      <c r="N129" s="245" t="s">
        <v>47</v>
      </c>
      <c r="O129" s="48"/>
      <c r="P129" s="246">
        <f>O129*H129</f>
        <v>0</v>
      </c>
      <c r="Q129" s="246">
        <v>0</v>
      </c>
      <c r="R129" s="246">
        <f>Q129*H129</f>
        <v>0</v>
      </c>
      <c r="S129" s="246">
        <v>0</v>
      </c>
      <c r="T129" s="247">
        <f>S129*H129</f>
        <v>0</v>
      </c>
      <c r="AR129" s="25" t="s">
        <v>194</v>
      </c>
      <c r="AT129" s="25" t="s">
        <v>174</v>
      </c>
      <c r="AU129" s="25" t="s">
        <v>85</v>
      </c>
      <c r="AY129" s="25" t="s">
        <v>171</v>
      </c>
      <c r="BE129" s="248">
        <f>IF(N129="základní",J129,0)</f>
        <v>0</v>
      </c>
      <c r="BF129" s="248">
        <f>IF(N129="snížená",J129,0)</f>
        <v>0</v>
      </c>
      <c r="BG129" s="248">
        <f>IF(N129="zákl. přenesená",J129,0)</f>
        <v>0</v>
      </c>
      <c r="BH129" s="248">
        <f>IF(N129="sníž. přenesená",J129,0)</f>
        <v>0</v>
      </c>
      <c r="BI129" s="248">
        <f>IF(N129="nulová",J129,0)</f>
        <v>0</v>
      </c>
      <c r="BJ129" s="25" t="s">
        <v>83</v>
      </c>
      <c r="BK129" s="248">
        <f>ROUND(I129*H129,2)</f>
        <v>0</v>
      </c>
      <c r="BL129" s="25" t="s">
        <v>194</v>
      </c>
      <c r="BM129" s="25" t="s">
        <v>264</v>
      </c>
    </row>
    <row r="130" s="12" customFormat="1">
      <c r="B130" s="256"/>
      <c r="C130" s="257"/>
      <c r="D130" s="249" t="s">
        <v>238</v>
      </c>
      <c r="E130" s="258" t="s">
        <v>21</v>
      </c>
      <c r="F130" s="259" t="s">
        <v>239</v>
      </c>
      <c r="G130" s="257"/>
      <c r="H130" s="258" t="s">
        <v>21</v>
      </c>
      <c r="I130" s="260"/>
      <c r="J130" s="257"/>
      <c r="K130" s="257"/>
      <c r="L130" s="261"/>
      <c r="M130" s="262"/>
      <c r="N130" s="263"/>
      <c r="O130" s="263"/>
      <c r="P130" s="263"/>
      <c r="Q130" s="263"/>
      <c r="R130" s="263"/>
      <c r="S130" s="263"/>
      <c r="T130" s="264"/>
      <c r="AT130" s="265" t="s">
        <v>238</v>
      </c>
      <c r="AU130" s="265" t="s">
        <v>85</v>
      </c>
      <c r="AV130" s="12" t="s">
        <v>83</v>
      </c>
      <c r="AW130" s="12" t="s">
        <v>39</v>
      </c>
      <c r="AX130" s="12" t="s">
        <v>76</v>
      </c>
      <c r="AY130" s="265" t="s">
        <v>171</v>
      </c>
    </row>
    <row r="131" s="12" customFormat="1">
      <c r="B131" s="256"/>
      <c r="C131" s="257"/>
      <c r="D131" s="249" t="s">
        <v>238</v>
      </c>
      <c r="E131" s="258" t="s">
        <v>21</v>
      </c>
      <c r="F131" s="259" t="s">
        <v>240</v>
      </c>
      <c r="G131" s="257"/>
      <c r="H131" s="258" t="s">
        <v>21</v>
      </c>
      <c r="I131" s="260"/>
      <c r="J131" s="257"/>
      <c r="K131" s="257"/>
      <c r="L131" s="261"/>
      <c r="M131" s="262"/>
      <c r="N131" s="263"/>
      <c r="O131" s="263"/>
      <c r="P131" s="263"/>
      <c r="Q131" s="263"/>
      <c r="R131" s="263"/>
      <c r="S131" s="263"/>
      <c r="T131" s="264"/>
      <c r="AT131" s="265" t="s">
        <v>238</v>
      </c>
      <c r="AU131" s="265" t="s">
        <v>85</v>
      </c>
      <c r="AV131" s="12" t="s">
        <v>83</v>
      </c>
      <c r="AW131" s="12" t="s">
        <v>39</v>
      </c>
      <c r="AX131" s="12" t="s">
        <v>76</v>
      </c>
      <c r="AY131" s="265" t="s">
        <v>171</v>
      </c>
    </row>
    <row r="132" s="13" customFormat="1">
      <c r="B132" s="266"/>
      <c r="C132" s="267"/>
      <c r="D132" s="249" t="s">
        <v>238</v>
      </c>
      <c r="E132" s="268" t="s">
        <v>21</v>
      </c>
      <c r="F132" s="269" t="s">
        <v>265</v>
      </c>
      <c r="G132" s="267"/>
      <c r="H132" s="270">
        <v>5.7270000000000003</v>
      </c>
      <c r="I132" s="271"/>
      <c r="J132" s="267"/>
      <c r="K132" s="267"/>
      <c r="L132" s="272"/>
      <c r="M132" s="273"/>
      <c r="N132" s="274"/>
      <c r="O132" s="274"/>
      <c r="P132" s="274"/>
      <c r="Q132" s="274"/>
      <c r="R132" s="274"/>
      <c r="S132" s="274"/>
      <c r="T132" s="275"/>
      <c r="AT132" s="276" t="s">
        <v>238</v>
      </c>
      <c r="AU132" s="276" t="s">
        <v>85</v>
      </c>
      <c r="AV132" s="13" t="s">
        <v>85</v>
      </c>
      <c r="AW132" s="13" t="s">
        <v>39</v>
      </c>
      <c r="AX132" s="13" t="s">
        <v>76</v>
      </c>
      <c r="AY132" s="276" t="s">
        <v>171</v>
      </c>
    </row>
    <row r="133" s="14" customFormat="1">
      <c r="B133" s="277"/>
      <c r="C133" s="278"/>
      <c r="D133" s="249" t="s">
        <v>238</v>
      </c>
      <c r="E133" s="279" t="s">
        <v>21</v>
      </c>
      <c r="F133" s="280" t="s">
        <v>242</v>
      </c>
      <c r="G133" s="278"/>
      <c r="H133" s="281">
        <v>5.7270000000000003</v>
      </c>
      <c r="I133" s="282"/>
      <c r="J133" s="278"/>
      <c r="K133" s="278"/>
      <c r="L133" s="283"/>
      <c r="M133" s="284"/>
      <c r="N133" s="285"/>
      <c r="O133" s="285"/>
      <c r="P133" s="285"/>
      <c r="Q133" s="285"/>
      <c r="R133" s="285"/>
      <c r="S133" s="285"/>
      <c r="T133" s="286"/>
      <c r="AT133" s="287" t="s">
        <v>238</v>
      </c>
      <c r="AU133" s="287" t="s">
        <v>85</v>
      </c>
      <c r="AV133" s="14" t="s">
        <v>194</v>
      </c>
      <c r="AW133" s="14" t="s">
        <v>39</v>
      </c>
      <c r="AX133" s="14" t="s">
        <v>83</v>
      </c>
      <c r="AY133" s="287" t="s">
        <v>171</v>
      </c>
    </row>
    <row r="134" s="1" customFormat="1" ht="25.5" customHeight="1">
      <c r="B134" s="47"/>
      <c r="C134" s="237" t="s">
        <v>266</v>
      </c>
      <c r="D134" s="237" t="s">
        <v>174</v>
      </c>
      <c r="E134" s="238" t="s">
        <v>267</v>
      </c>
      <c r="F134" s="239" t="s">
        <v>268</v>
      </c>
      <c r="G134" s="240" t="s">
        <v>263</v>
      </c>
      <c r="H134" s="241">
        <v>22.994</v>
      </c>
      <c r="I134" s="242"/>
      <c r="J134" s="243">
        <f>ROUND(I134*H134,2)</f>
        <v>0</v>
      </c>
      <c r="K134" s="239" t="s">
        <v>236</v>
      </c>
      <c r="L134" s="73"/>
      <c r="M134" s="244" t="s">
        <v>21</v>
      </c>
      <c r="N134" s="245" t="s">
        <v>47</v>
      </c>
      <c r="O134" s="48"/>
      <c r="P134" s="246">
        <f>O134*H134</f>
        <v>0</v>
      </c>
      <c r="Q134" s="246">
        <v>0</v>
      </c>
      <c r="R134" s="246">
        <f>Q134*H134</f>
        <v>0</v>
      </c>
      <c r="S134" s="246">
        <v>0</v>
      </c>
      <c r="T134" s="247">
        <f>S134*H134</f>
        <v>0</v>
      </c>
      <c r="AR134" s="25" t="s">
        <v>194</v>
      </c>
      <c r="AT134" s="25" t="s">
        <v>174</v>
      </c>
      <c r="AU134" s="25" t="s">
        <v>85</v>
      </c>
      <c r="AY134" s="25" t="s">
        <v>171</v>
      </c>
      <c r="BE134" s="248">
        <f>IF(N134="základní",J134,0)</f>
        <v>0</v>
      </c>
      <c r="BF134" s="248">
        <f>IF(N134="snížená",J134,0)</f>
        <v>0</v>
      </c>
      <c r="BG134" s="248">
        <f>IF(N134="zákl. přenesená",J134,0)</f>
        <v>0</v>
      </c>
      <c r="BH134" s="248">
        <f>IF(N134="sníž. přenesená",J134,0)</f>
        <v>0</v>
      </c>
      <c r="BI134" s="248">
        <f>IF(N134="nulová",J134,0)</f>
        <v>0</v>
      </c>
      <c r="BJ134" s="25" t="s">
        <v>83</v>
      </c>
      <c r="BK134" s="248">
        <f>ROUND(I134*H134,2)</f>
        <v>0</v>
      </c>
      <c r="BL134" s="25" t="s">
        <v>194</v>
      </c>
      <c r="BM134" s="25" t="s">
        <v>269</v>
      </c>
    </row>
    <row r="135" s="12" customFormat="1">
      <c r="B135" s="256"/>
      <c r="C135" s="257"/>
      <c r="D135" s="249" t="s">
        <v>238</v>
      </c>
      <c r="E135" s="258" t="s">
        <v>21</v>
      </c>
      <c r="F135" s="259" t="s">
        <v>239</v>
      </c>
      <c r="G135" s="257"/>
      <c r="H135" s="258" t="s">
        <v>21</v>
      </c>
      <c r="I135" s="260"/>
      <c r="J135" s="257"/>
      <c r="K135" s="257"/>
      <c r="L135" s="261"/>
      <c r="M135" s="262"/>
      <c r="N135" s="263"/>
      <c r="O135" s="263"/>
      <c r="P135" s="263"/>
      <c r="Q135" s="263"/>
      <c r="R135" s="263"/>
      <c r="S135" s="263"/>
      <c r="T135" s="264"/>
      <c r="AT135" s="265" t="s">
        <v>238</v>
      </c>
      <c r="AU135" s="265" t="s">
        <v>85</v>
      </c>
      <c r="AV135" s="12" t="s">
        <v>83</v>
      </c>
      <c r="AW135" s="12" t="s">
        <v>39</v>
      </c>
      <c r="AX135" s="12" t="s">
        <v>76</v>
      </c>
      <c r="AY135" s="265" t="s">
        <v>171</v>
      </c>
    </row>
    <row r="136" s="12" customFormat="1">
      <c r="B136" s="256"/>
      <c r="C136" s="257"/>
      <c r="D136" s="249" t="s">
        <v>238</v>
      </c>
      <c r="E136" s="258" t="s">
        <v>21</v>
      </c>
      <c r="F136" s="259" t="s">
        <v>240</v>
      </c>
      <c r="G136" s="257"/>
      <c r="H136" s="258" t="s">
        <v>21</v>
      </c>
      <c r="I136" s="260"/>
      <c r="J136" s="257"/>
      <c r="K136" s="257"/>
      <c r="L136" s="261"/>
      <c r="M136" s="262"/>
      <c r="N136" s="263"/>
      <c r="O136" s="263"/>
      <c r="P136" s="263"/>
      <c r="Q136" s="263"/>
      <c r="R136" s="263"/>
      <c r="S136" s="263"/>
      <c r="T136" s="264"/>
      <c r="AT136" s="265" t="s">
        <v>238</v>
      </c>
      <c r="AU136" s="265" t="s">
        <v>85</v>
      </c>
      <c r="AV136" s="12" t="s">
        <v>83</v>
      </c>
      <c r="AW136" s="12" t="s">
        <v>39</v>
      </c>
      <c r="AX136" s="12" t="s">
        <v>76</v>
      </c>
      <c r="AY136" s="265" t="s">
        <v>171</v>
      </c>
    </row>
    <row r="137" s="13" customFormat="1">
      <c r="B137" s="266"/>
      <c r="C137" s="267"/>
      <c r="D137" s="249" t="s">
        <v>238</v>
      </c>
      <c r="E137" s="268" t="s">
        <v>21</v>
      </c>
      <c r="F137" s="269" t="s">
        <v>270</v>
      </c>
      <c r="G137" s="267"/>
      <c r="H137" s="270">
        <v>22.994</v>
      </c>
      <c r="I137" s="271"/>
      <c r="J137" s="267"/>
      <c r="K137" s="267"/>
      <c r="L137" s="272"/>
      <c r="M137" s="273"/>
      <c r="N137" s="274"/>
      <c r="O137" s="274"/>
      <c r="P137" s="274"/>
      <c r="Q137" s="274"/>
      <c r="R137" s="274"/>
      <c r="S137" s="274"/>
      <c r="T137" s="275"/>
      <c r="AT137" s="276" t="s">
        <v>238</v>
      </c>
      <c r="AU137" s="276" t="s">
        <v>85</v>
      </c>
      <c r="AV137" s="13" t="s">
        <v>85</v>
      </c>
      <c r="AW137" s="13" t="s">
        <v>39</v>
      </c>
      <c r="AX137" s="13" t="s">
        <v>76</v>
      </c>
      <c r="AY137" s="276" t="s">
        <v>171</v>
      </c>
    </row>
    <row r="138" s="14" customFormat="1">
      <c r="B138" s="277"/>
      <c r="C138" s="278"/>
      <c r="D138" s="249" t="s">
        <v>238</v>
      </c>
      <c r="E138" s="279" t="s">
        <v>21</v>
      </c>
      <c r="F138" s="280" t="s">
        <v>242</v>
      </c>
      <c r="G138" s="278"/>
      <c r="H138" s="281">
        <v>22.994</v>
      </c>
      <c r="I138" s="282"/>
      <c r="J138" s="278"/>
      <c r="K138" s="278"/>
      <c r="L138" s="283"/>
      <c r="M138" s="284"/>
      <c r="N138" s="285"/>
      <c r="O138" s="285"/>
      <c r="P138" s="285"/>
      <c r="Q138" s="285"/>
      <c r="R138" s="285"/>
      <c r="S138" s="285"/>
      <c r="T138" s="286"/>
      <c r="AT138" s="287" t="s">
        <v>238</v>
      </c>
      <c r="AU138" s="287" t="s">
        <v>85</v>
      </c>
      <c r="AV138" s="14" t="s">
        <v>194</v>
      </c>
      <c r="AW138" s="14" t="s">
        <v>39</v>
      </c>
      <c r="AX138" s="14" t="s">
        <v>83</v>
      </c>
      <c r="AY138" s="287" t="s">
        <v>171</v>
      </c>
    </row>
    <row r="139" s="1" customFormat="1" ht="25.5" customHeight="1">
      <c r="B139" s="47"/>
      <c r="C139" s="237" t="s">
        <v>271</v>
      </c>
      <c r="D139" s="237" t="s">
        <v>174</v>
      </c>
      <c r="E139" s="238" t="s">
        <v>272</v>
      </c>
      <c r="F139" s="239" t="s">
        <v>273</v>
      </c>
      <c r="G139" s="240" t="s">
        <v>263</v>
      </c>
      <c r="H139" s="241">
        <v>2.0110000000000001</v>
      </c>
      <c r="I139" s="242"/>
      <c r="J139" s="243">
        <f>ROUND(I139*H139,2)</f>
        <v>0</v>
      </c>
      <c r="K139" s="239" t="s">
        <v>236</v>
      </c>
      <c r="L139" s="73"/>
      <c r="M139" s="244" t="s">
        <v>21</v>
      </c>
      <c r="N139" s="245" t="s">
        <v>47</v>
      </c>
      <c r="O139" s="48"/>
      <c r="P139" s="246">
        <f>O139*H139</f>
        <v>0</v>
      </c>
      <c r="Q139" s="246">
        <v>0</v>
      </c>
      <c r="R139" s="246">
        <f>Q139*H139</f>
        <v>0</v>
      </c>
      <c r="S139" s="246">
        <v>0</v>
      </c>
      <c r="T139" s="247">
        <f>S139*H139</f>
        <v>0</v>
      </c>
      <c r="AR139" s="25" t="s">
        <v>194</v>
      </c>
      <c r="AT139" s="25" t="s">
        <v>174</v>
      </c>
      <c r="AU139" s="25" t="s">
        <v>85</v>
      </c>
      <c r="AY139" s="25" t="s">
        <v>171</v>
      </c>
      <c r="BE139" s="248">
        <f>IF(N139="základní",J139,0)</f>
        <v>0</v>
      </c>
      <c r="BF139" s="248">
        <f>IF(N139="snížená",J139,0)</f>
        <v>0</v>
      </c>
      <c r="BG139" s="248">
        <f>IF(N139="zákl. přenesená",J139,0)</f>
        <v>0</v>
      </c>
      <c r="BH139" s="248">
        <f>IF(N139="sníž. přenesená",J139,0)</f>
        <v>0</v>
      </c>
      <c r="BI139" s="248">
        <f>IF(N139="nulová",J139,0)</f>
        <v>0</v>
      </c>
      <c r="BJ139" s="25" t="s">
        <v>83</v>
      </c>
      <c r="BK139" s="248">
        <f>ROUND(I139*H139,2)</f>
        <v>0</v>
      </c>
      <c r="BL139" s="25" t="s">
        <v>194</v>
      </c>
      <c r="BM139" s="25" t="s">
        <v>274</v>
      </c>
    </row>
    <row r="140" s="12" customFormat="1">
      <c r="B140" s="256"/>
      <c r="C140" s="257"/>
      <c r="D140" s="249" t="s">
        <v>238</v>
      </c>
      <c r="E140" s="258" t="s">
        <v>21</v>
      </c>
      <c r="F140" s="259" t="s">
        <v>239</v>
      </c>
      <c r="G140" s="257"/>
      <c r="H140" s="258" t="s">
        <v>21</v>
      </c>
      <c r="I140" s="260"/>
      <c r="J140" s="257"/>
      <c r="K140" s="257"/>
      <c r="L140" s="261"/>
      <c r="M140" s="262"/>
      <c r="N140" s="263"/>
      <c r="O140" s="263"/>
      <c r="P140" s="263"/>
      <c r="Q140" s="263"/>
      <c r="R140" s="263"/>
      <c r="S140" s="263"/>
      <c r="T140" s="264"/>
      <c r="AT140" s="265" t="s">
        <v>238</v>
      </c>
      <c r="AU140" s="265" t="s">
        <v>85</v>
      </c>
      <c r="AV140" s="12" t="s">
        <v>83</v>
      </c>
      <c r="AW140" s="12" t="s">
        <v>39</v>
      </c>
      <c r="AX140" s="12" t="s">
        <v>76</v>
      </c>
      <c r="AY140" s="265" t="s">
        <v>171</v>
      </c>
    </row>
    <row r="141" s="12" customFormat="1">
      <c r="B141" s="256"/>
      <c r="C141" s="257"/>
      <c r="D141" s="249" t="s">
        <v>238</v>
      </c>
      <c r="E141" s="258" t="s">
        <v>21</v>
      </c>
      <c r="F141" s="259" t="s">
        <v>240</v>
      </c>
      <c r="G141" s="257"/>
      <c r="H141" s="258" t="s">
        <v>21</v>
      </c>
      <c r="I141" s="260"/>
      <c r="J141" s="257"/>
      <c r="K141" s="257"/>
      <c r="L141" s="261"/>
      <c r="M141" s="262"/>
      <c r="N141" s="263"/>
      <c r="O141" s="263"/>
      <c r="P141" s="263"/>
      <c r="Q141" s="263"/>
      <c r="R141" s="263"/>
      <c r="S141" s="263"/>
      <c r="T141" s="264"/>
      <c r="AT141" s="265" t="s">
        <v>238</v>
      </c>
      <c r="AU141" s="265" t="s">
        <v>85</v>
      </c>
      <c r="AV141" s="12" t="s">
        <v>83</v>
      </c>
      <c r="AW141" s="12" t="s">
        <v>39</v>
      </c>
      <c r="AX141" s="12" t="s">
        <v>76</v>
      </c>
      <c r="AY141" s="265" t="s">
        <v>171</v>
      </c>
    </row>
    <row r="142" s="13" customFormat="1">
      <c r="B142" s="266"/>
      <c r="C142" s="267"/>
      <c r="D142" s="249" t="s">
        <v>238</v>
      </c>
      <c r="E142" s="268" t="s">
        <v>21</v>
      </c>
      <c r="F142" s="269" t="s">
        <v>275</v>
      </c>
      <c r="G142" s="267"/>
      <c r="H142" s="270">
        <v>2.0110000000000001</v>
      </c>
      <c r="I142" s="271"/>
      <c r="J142" s="267"/>
      <c r="K142" s="267"/>
      <c r="L142" s="272"/>
      <c r="M142" s="273"/>
      <c r="N142" s="274"/>
      <c r="O142" s="274"/>
      <c r="P142" s="274"/>
      <c r="Q142" s="274"/>
      <c r="R142" s="274"/>
      <c r="S142" s="274"/>
      <c r="T142" s="275"/>
      <c r="AT142" s="276" t="s">
        <v>238</v>
      </c>
      <c r="AU142" s="276" t="s">
        <v>85</v>
      </c>
      <c r="AV142" s="13" t="s">
        <v>85</v>
      </c>
      <c r="AW142" s="13" t="s">
        <v>39</v>
      </c>
      <c r="AX142" s="13" t="s">
        <v>76</v>
      </c>
      <c r="AY142" s="276" t="s">
        <v>171</v>
      </c>
    </row>
    <row r="143" s="14" customFormat="1">
      <c r="B143" s="277"/>
      <c r="C143" s="278"/>
      <c r="D143" s="249" t="s">
        <v>238</v>
      </c>
      <c r="E143" s="279" t="s">
        <v>21</v>
      </c>
      <c r="F143" s="280" t="s">
        <v>242</v>
      </c>
      <c r="G143" s="278"/>
      <c r="H143" s="281">
        <v>2.0110000000000001</v>
      </c>
      <c r="I143" s="282"/>
      <c r="J143" s="278"/>
      <c r="K143" s="278"/>
      <c r="L143" s="283"/>
      <c r="M143" s="284"/>
      <c r="N143" s="285"/>
      <c r="O143" s="285"/>
      <c r="P143" s="285"/>
      <c r="Q143" s="285"/>
      <c r="R143" s="285"/>
      <c r="S143" s="285"/>
      <c r="T143" s="286"/>
      <c r="AT143" s="287" t="s">
        <v>238</v>
      </c>
      <c r="AU143" s="287" t="s">
        <v>85</v>
      </c>
      <c r="AV143" s="14" t="s">
        <v>194</v>
      </c>
      <c r="AW143" s="14" t="s">
        <v>39</v>
      </c>
      <c r="AX143" s="14" t="s">
        <v>83</v>
      </c>
      <c r="AY143" s="287" t="s">
        <v>171</v>
      </c>
    </row>
    <row r="144" s="1" customFormat="1" ht="25.5" customHeight="1">
      <c r="B144" s="47"/>
      <c r="C144" s="237" t="s">
        <v>276</v>
      </c>
      <c r="D144" s="237" t="s">
        <v>174</v>
      </c>
      <c r="E144" s="238" t="s">
        <v>277</v>
      </c>
      <c r="F144" s="239" t="s">
        <v>278</v>
      </c>
      <c r="G144" s="240" t="s">
        <v>263</v>
      </c>
      <c r="H144" s="241">
        <v>0.82799999999999996</v>
      </c>
      <c r="I144" s="242"/>
      <c r="J144" s="243">
        <f>ROUND(I144*H144,2)</f>
        <v>0</v>
      </c>
      <c r="K144" s="239" t="s">
        <v>236</v>
      </c>
      <c r="L144" s="73"/>
      <c r="M144" s="244" t="s">
        <v>21</v>
      </c>
      <c r="N144" s="245" t="s">
        <v>47</v>
      </c>
      <c r="O144" s="48"/>
      <c r="P144" s="246">
        <f>O144*H144</f>
        <v>0</v>
      </c>
      <c r="Q144" s="246">
        <v>0</v>
      </c>
      <c r="R144" s="246">
        <f>Q144*H144</f>
        <v>0</v>
      </c>
      <c r="S144" s="246">
        <v>0</v>
      </c>
      <c r="T144" s="247">
        <f>S144*H144</f>
        <v>0</v>
      </c>
      <c r="AR144" s="25" t="s">
        <v>194</v>
      </c>
      <c r="AT144" s="25" t="s">
        <v>174</v>
      </c>
      <c r="AU144" s="25" t="s">
        <v>85</v>
      </c>
      <c r="AY144" s="25" t="s">
        <v>171</v>
      </c>
      <c r="BE144" s="248">
        <f>IF(N144="základní",J144,0)</f>
        <v>0</v>
      </c>
      <c r="BF144" s="248">
        <f>IF(N144="snížená",J144,0)</f>
        <v>0</v>
      </c>
      <c r="BG144" s="248">
        <f>IF(N144="zákl. přenesená",J144,0)</f>
        <v>0</v>
      </c>
      <c r="BH144" s="248">
        <f>IF(N144="sníž. přenesená",J144,0)</f>
        <v>0</v>
      </c>
      <c r="BI144" s="248">
        <f>IF(N144="nulová",J144,0)</f>
        <v>0</v>
      </c>
      <c r="BJ144" s="25" t="s">
        <v>83</v>
      </c>
      <c r="BK144" s="248">
        <f>ROUND(I144*H144,2)</f>
        <v>0</v>
      </c>
      <c r="BL144" s="25" t="s">
        <v>194</v>
      </c>
      <c r="BM144" s="25" t="s">
        <v>279</v>
      </c>
    </row>
    <row r="145" s="12" customFormat="1">
      <c r="B145" s="256"/>
      <c r="C145" s="257"/>
      <c r="D145" s="249" t="s">
        <v>238</v>
      </c>
      <c r="E145" s="258" t="s">
        <v>21</v>
      </c>
      <c r="F145" s="259" t="s">
        <v>239</v>
      </c>
      <c r="G145" s="257"/>
      <c r="H145" s="258" t="s">
        <v>21</v>
      </c>
      <c r="I145" s="260"/>
      <c r="J145" s="257"/>
      <c r="K145" s="257"/>
      <c r="L145" s="261"/>
      <c r="M145" s="262"/>
      <c r="N145" s="263"/>
      <c r="O145" s="263"/>
      <c r="P145" s="263"/>
      <c r="Q145" s="263"/>
      <c r="R145" s="263"/>
      <c r="S145" s="263"/>
      <c r="T145" s="264"/>
      <c r="AT145" s="265" t="s">
        <v>238</v>
      </c>
      <c r="AU145" s="265" t="s">
        <v>85</v>
      </c>
      <c r="AV145" s="12" t="s">
        <v>83</v>
      </c>
      <c r="AW145" s="12" t="s">
        <v>39</v>
      </c>
      <c r="AX145" s="12" t="s">
        <v>76</v>
      </c>
      <c r="AY145" s="265" t="s">
        <v>171</v>
      </c>
    </row>
    <row r="146" s="12" customFormat="1">
      <c r="B146" s="256"/>
      <c r="C146" s="257"/>
      <c r="D146" s="249" t="s">
        <v>238</v>
      </c>
      <c r="E146" s="258" t="s">
        <v>21</v>
      </c>
      <c r="F146" s="259" t="s">
        <v>240</v>
      </c>
      <c r="G146" s="257"/>
      <c r="H146" s="258" t="s">
        <v>21</v>
      </c>
      <c r="I146" s="260"/>
      <c r="J146" s="257"/>
      <c r="K146" s="257"/>
      <c r="L146" s="261"/>
      <c r="M146" s="262"/>
      <c r="N146" s="263"/>
      <c r="O146" s="263"/>
      <c r="P146" s="263"/>
      <c r="Q146" s="263"/>
      <c r="R146" s="263"/>
      <c r="S146" s="263"/>
      <c r="T146" s="264"/>
      <c r="AT146" s="265" t="s">
        <v>238</v>
      </c>
      <c r="AU146" s="265" t="s">
        <v>85</v>
      </c>
      <c r="AV146" s="12" t="s">
        <v>83</v>
      </c>
      <c r="AW146" s="12" t="s">
        <v>39</v>
      </c>
      <c r="AX146" s="12" t="s">
        <v>76</v>
      </c>
      <c r="AY146" s="265" t="s">
        <v>171</v>
      </c>
    </row>
    <row r="147" s="13" customFormat="1">
      <c r="B147" s="266"/>
      <c r="C147" s="267"/>
      <c r="D147" s="249" t="s">
        <v>238</v>
      </c>
      <c r="E147" s="268" t="s">
        <v>21</v>
      </c>
      <c r="F147" s="269" t="s">
        <v>280</v>
      </c>
      <c r="G147" s="267"/>
      <c r="H147" s="270">
        <v>0.39600000000000002</v>
      </c>
      <c r="I147" s="271"/>
      <c r="J147" s="267"/>
      <c r="K147" s="267"/>
      <c r="L147" s="272"/>
      <c r="M147" s="273"/>
      <c r="N147" s="274"/>
      <c r="O147" s="274"/>
      <c r="P147" s="274"/>
      <c r="Q147" s="274"/>
      <c r="R147" s="274"/>
      <c r="S147" s="274"/>
      <c r="T147" s="275"/>
      <c r="AT147" s="276" t="s">
        <v>238</v>
      </c>
      <c r="AU147" s="276" t="s">
        <v>85</v>
      </c>
      <c r="AV147" s="13" t="s">
        <v>85</v>
      </c>
      <c r="AW147" s="13" t="s">
        <v>39</v>
      </c>
      <c r="AX147" s="13" t="s">
        <v>76</v>
      </c>
      <c r="AY147" s="276" t="s">
        <v>171</v>
      </c>
    </row>
    <row r="148" s="13" customFormat="1">
      <c r="B148" s="266"/>
      <c r="C148" s="267"/>
      <c r="D148" s="249" t="s">
        <v>238</v>
      </c>
      <c r="E148" s="268" t="s">
        <v>21</v>
      </c>
      <c r="F148" s="269" t="s">
        <v>281</v>
      </c>
      <c r="G148" s="267"/>
      <c r="H148" s="270">
        <v>0.432</v>
      </c>
      <c r="I148" s="271"/>
      <c r="J148" s="267"/>
      <c r="K148" s="267"/>
      <c r="L148" s="272"/>
      <c r="M148" s="273"/>
      <c r="N148" s="274"/>
      <c r="O148" s="274"/>
      <c r="P148" s="274"/>
      <c r="Q148" s="274"/>
      <c r="R148" s="274"/>
      <c r="S148" s="274"/>
      <c r="T148" s="275"/>
      <c r="AT148" s="276" t="s">
        <v>238</v>
      </c>
      <c r="AU148" s="276" t="s">
        <v>85</v>
      </c>
      <c r="AV148" s="13" t="s">
        <v>85</v>
      </c>
      <c r="AW148" s="13" t="s">
        <v>39</v>
      </c>
      <c r="AX148" s="13" t="s">
        <v>76</v>
      </c>
      <c r="AY148" s="276" t="s">
        <v>171</v>
      </c>
    </row>
    <row r="149" s="14" customFormat="1">
      <c r="B149" s="277"/>
      <c r="C149" s="278"/>
      <c r="D149" s="249" t="s">
        <v>238</v>
      </c>
      <c r="E149" s="279" t="s">
        <v>21</v>
      </c>
      <c r="F149" s="280" t="s">
        <v>242</v>
      </c>
      <c r="G149" s="278"/>
      <c r="H149" s="281">
        <v>0.82799999999999996</v>
      </c>
      <c r="I149" s="282"/>
      <c r="J149" s="278"/>
      <c r="K149" s="278"/>
      <c r="L149" s="283"/>
      <c r="M149" s="284"/>
      <c r="N149" s="285"/>
      <c r="O149" s="285"/>
      <c r="P149" s="285"/>
      <c r="Q149" s="285"/>
      <c r="R149" s="285"/>
      <c r="S149" s="285"/>
      <c r="T149" s="286"/>
      <c r="AT149" s="287" t="s">
        <v>238</v>
      </c>
      <c r="AU149" s="287" t="s">
        <v>85</v>
      </c>
      <c r="AV149" s="14" t="s">
        <v>194</v>
      </c>
      <c r="AW149" s="14" t="s">
        <v>39</v>
      </c>
      <c r="AX149" s="14" t="s">
        <v>83</v>
      </c>
      <c r="AY149" s="287" t="s">
        <v>171</v>
      </c>
    </row>
    <row r="150" s="1" customFormat="1" ht="38.25" customHeight="1">
      <c r="B150" s="47"/>
      <c r="C150" s="237" t="s">
        <v>282</v>
      </c>
      <c r="D150" s="237" t="s">
        <v>174</v>
      </c>
      <c r="E150" s="238" t="s">
        <v>283</v>
      </c>
      <c r="F150" s="239" t="s">
        <v>284</v>
      </c>
      <c r="G150" s="240" t="s">
        <v>256</v>
      </c>
      <c r="H150" s="241">
        <v>48.600000000000001</v>
      </c>
      <c r="I150" s="242"/>
      <c r="J150" s="243">
        <f>ROUND(I150*H150,2)</f>
        <v>0</v>
      </c>
      <c r="K150" s="239" t="s">
        <v>236</v>
      </c>
      <c r="L150" s="73"/>
      <c r="M150" s="244" t="s">
        <v>21</v>
      </c>
      <c r="N150" s="245" t="s">
        <v>47</v>
      </c>
      <c r="O150" s="48"/>
      <c r="P150" s="246">
        <f>O150*H150</f>
        <v>0</v>
      </c>
      <c r="Q150" s="246">
        <v>0.00133</v>
      </c>
      <c r="R150" s="246">
        <f>Q150*H150</f>
        <v>0.064638000000000001</v>
      </c>
      <c r="S150" s="246">
        <v>0</v>
      </c>
      <c r="T150" s="247">
        <f>S150*H150</f>
        <v>0</v>
      </c>
      <c r="AR150" s="25" t="s">
        <v>194</v>
      </c>
      <c r="AT150" s="25" t="s">
        <v>174</v>
      </c>
      <c r="AU150" s="25" t="s">
        <v>85</v>
      </c>
      <c r="AY150" s="25" t="s">
        <v>171</v>
      </c>
      <c r="BE150" s="248">
        <f>IF(N150="základní",J150,0)</f>
        <v>0</v>
      </c>
      <c r="BF150" s="248">
        <f>IF(N150="snížená",J150,0)</f>
        <v>0</v>
      </c>
      <c r="BG150" s="248">
        <f>IF(N150="zákl. přenesená",J150,0)</f>
        <v>0</v>
      </c>
      <c r="BH150" s="248">
        <f>IF(N150="sníž. přenesená",J150,0)</f>
        <v>0</v>
      </c>
      <c r="BI150" s="248">
        <f>IF(N150="nulová",J150,0)</f>
        <v>0</v>
      </c>
      <c r="BJ150" s="25" t="s">
        <v>83</v>
      </c>
      <c r="BK150" s="248">
        <f>ROUND(I150*H150,2)</f>
        <v>0</v>
      </c>
      <c r="BL150" s="25" t="s">
        <v>194</v>
      </c>
      <c r="BM150" s="25" t="s">
        <v>285</v>
      </c>
    </row>
    <row r="151" s="12" customFormat="1">
      <c r="B151" s="256"/>
      <c r="C151" s="257"/>
      <c r="D151" s="249" t="s">
        <v>238</v>
      </c>
      <c r="E151" s="258" t="s">
        <v>21</v>
      </c>
      <c r="F151" s="259" t="s">
        <v>239</v>
      </c>
      <c r="G151" s="257"/>
      <c r="H151" s="258" t="s">
        <v>21</v>
      </c>
      <c r="I151" s="260"/>
      <c r="J151" s="257"/>
      <c r="K151" s="257"/>
      <c r="L151" s="261"/>
      <c r="M151" s="262"/>
      <c r="N151" s="263"/>
      <c r="O151" s="263"/>
      <c r="P151" s="263"/>
      <c r="Q151" s="263"/>
      <c r="R151" s="263"/>
      <c r="S151" s="263"/>
      <c r="T151" s="264"/>
      <c r="AT151" s="265" t="s">
        <v>238</v>
      </c>
      <c r="AU151" s="265" t="s">
        <v>85</v>
      </c>
      <c r="AV151" s="12" t="s">
        <v>83</v>
      </c>
      <c r="AW151" s="12" t="s">
        <v>39</v>
      </c>
      <c r="AX151" s="12" t="s">
        <v>76</v>
      </c>
      <c r="AY151" s="265" t="s">
        <v>171</v>
      </c>
    </row>
    <row r="152" s="12" customFormat="1">
      <c r="B152" s="256"/>
      <c r="C152" s="257"/>
      <c r="D152" s="249" t="s">
        <v>238</v>
      </c>
      <c r="E152" s="258" t="s">
        <v>21</v>
      </c>
      <c r="F152" s="259" t="s">
        <v>240</v>
      </c>
      <c r="G152" s="257"/>
      <c r="H152" s="258" t="s">
        <v>21</v>
      </c>
      <c r="I152" s="260"/>
      <c r="J152" s="257"/>
      <c r="K152" s="257"/>
      <c r="L152" s="261"/>
      <c r="M152" s="262"/>
      <c r="N152" s="263"/>
      <c r="O152" s="263"/>
      <c r="P152" s="263"/>
      <c r="Q152" s="263"/>
      <c r="R152" s="263"/>
      <c r="S152" s="263"/>
      <c r="T152" s="264"/>
      <c r="AT152" s="265" t="s">
        <v>238</v>
      </c>
      <c r="AU152" s="265" t="s">
        <v>85</v>
      </c>
      <c r="AV152" s="12" t="s">
        <v>83</v>
      </c>
      <c r="AW152" s="12" t="s">
        <v>39</v>
      </c>
      <c r="AX152" s="12" t="s">
        <v>76</v>
      </c>
      <c r="AY152" s="265" t="s">
        <v>171</v>
      </c>
    </row>
    <row r="153" s="13" customFormat="1">
      <c r="B153" s="266"/>
      <c r="C153" s="267"/>
      <c r="D153" s="249" t="s">
        <v>238</v>
      </c>
      <c r="E153" s="268" t="s">
        <v>21</v>
      </c>
      <c r="F153" s="269" t="s">
        <v>286</v>
      </c>
      <c r="G153" s="267"/>
      <c r="H153" s="270">
        <v>48.600000000000001</v>
      </c>
      <c r="I153" s="271"/>
      <c r="J153" s="267"/>
      <c r="K153" s="267"/>
      <c r="L153" s="272"/>
      <c r="M153" s="273"/>
      <c r="N153" s="274"/>
      <c r="O153" s="274"/>
      <c r="P153" s="274"/>
      <c r="Q153" s="274"/>
      <c r="R153" s="274"/>
      <c r="S153" s="274"/>
      <c r="T153" s="275"/>
      <c r="AT153" s="276" t="s">
        <v>238</v>
      </c>
      <c r="AU153" s="276" t="s">
        <v>85</v>
      </c>
      <c r="AV153" s="13" t="s">
        <v>85</v>
      </c>
      <c r="AW153" s="13" t="s">
        <v>39</v>
      </c>
      <c r="AX153" s="13" t="s">
        <v>76</v>
      </c>
      <c r="AY153" s="276" t="s">
        <v>171</v>
      </c>
    </row>
    <row r="154" s="14" customFormat="1">
      <c r="B154" s="277"/>
      <c r="C154" s="278"/>
      <c r="D154" s="249" t="s">
        <v>238</v>
      </c>
      <c r="E154" s="279" t="s">
        <v>21</v>
      </c>
      <c r="F154" s="280" t="s">
        <v>242</v>
      </c>
      <c r="G154" s="278"/>
      <c r="H154" s="281">
        <v>48.600000000000001</v>
      </c>
      <c r="I154" s="282"/>
      <c r="J154" s="278"/>
      <c r="K154" s="278"/>
      <c r="L154" s="283"/>
      <c r="M154" s="284"/>
      <c r="N154" s="285"/>
      <c r="O154" s="285"/>
      <c r="P154" s="285"/>
      <c r="Q154" s="285"/>
      <c r="R154" s="285"/>
      <c r="S154" s="285"/>
      <c r="T154" s="286"/>
      <c r="AT154" s="287" t="s">
        <v>238</v>
      </c>
      <c r="AU154" s="287" t="s">
        <v>85</v>
      </c>
      <c r="AV154" s="14" t="s">
        <v>194</v>
      </c>
      <c r="AW154" s="14" t="s">
        <v>39</v>
      </c>
      <c r="AX154" s="14" t="s">
        <v>83</v>
      </c>
      <c r="AY154" s="287" t="s">
        <v>171</v>
      </c>
    </row>
    <row r="155" s="1" customFormat="1" ht="16.5" customHeight="1">
      <c r="B155" s="47"/>
      <c r="C155" s="299" t="s">
        <v>287</v>
      </c>
      <c r="D155" s="299" t="s">
        <v>288</v>
      </c>
      <c r="E155" s="300" t="s">
        <v>289</v>
      </c>
      <c r="F155" s="301" t="s">
        <v>290</v>
      </c>
      <c r="G155" s="302" t="s">
        <v>291</v>
      </c>
      <c r="H155" s="303">
        <v>0.85199999999999998</v>
      </c>
      <c r="I155" s="304"/>
      <c r="J155" s="305">
        <f>ROUND(I155*H155,2)</f>
        <v>0</v>
      </c>
      <c r="K155" s="301" t="s">
        <v>236</v>
      </c>
      <c r="L155" s="306"/>
      <c r="M155" s="307" t="s">
        <v>21</v>
      </c>
      <c r="N155" s="308" t="s">
        <v>47</v>
      </c>
      <c r="O155" s="48"/>
      <c r="P155" s="246">
        <f>O155*H155</f>
        <v>0</v>
      </c>
      <c r="Q155" s="246">
        <v>1</v>
      </c>
      <c r="R155" s="246">
        <f>Q155*H155</f>
        <v>0.85199999999999998</v>
      </c>
      <c r="S155" s="246">
        <v>0</v>
      </c>
      <c r="T155" s="247">
        <f>S155*H155</f>
        <v>0</v>
      </c>
      <c r="AR155" s="25" t="s">
        <v>271</v>
      </c>
      <c r="AT155" s="25" t="s">
        <v>288</v>
      </c>
      <c r="AU155" s="25" t="s">
        <v>85</v>
      </c>
      <c r="AY155" s="25" t="s">
        <v>171</v>
      </c>
      <c r="BE155" s="248">
        <f>IF(N155="základní",J155,0)</f>
        <v>0</v>
      </c>
      <c r="BF155" s="248">
        <f>IF(N155="snížená",J155,0)</f>
        <v>0</v>
      </c>
      <c r="BG155" s="248">
        <f>IF(N155="zákl. přenesená",J155,0)</f>
        <v>0</v>
      </c>
      <c r="BH155" s="248">
        <f>IF(N155="sníž. přenesená",J155,0)</f>
        <v>0</v>
      </c>
      <c r="BI155" s="248">
        <f>IF(N155="nulová",J155,0)</f>
        <v>0</v>
      </c>
      <c r="BJ155" s="25" t="s">
        <v>83</v>
      </c>
      <c r="BK155" s="248">
        <f>ROUND(I155*H155,2)</f>
        <v>0</v>
      </c>
      <c r="BL155" s="25" t="s">
        <v>194</v>
      </c>
      <c r="BM155" s="25" t="s">
        <v>292</v>
      </c>
    </row>
    <row r="156" s="1" customFormat="1">
      <c r="B156" s="47"/>
      <c r="C156" s="75"/>
      <c r="D156" s="249" t="s">
        <v>186</v>
      </c>
      <c r="E156" s="75"/>
      <c r="F156" s="250" t="s">
        <v>293</v>
      </c>
      <c r="G156" s="75"/>
      <c r="H156" s="75"/>
      <c r="I156" s="205"/>
      <c r="J156" s="75"/>
      <c r="K156" s="75"/>
      <c r="L156" s="73"/>
      <c r="M156" s="251"/>
      <c r="N156" s="48"/>
      <c r="O156" s="48"/>
      <c r="P156" s="48"/>
      <c r="Q156" s="48"/>
      <c r="R156" s="48"/>
      <c r="S156" s="48"/>
      <c r="T156" s="96"/>
      <c r="AT156" s="25" t="s">
        <v>186</v>
      </c>
      <c r="AU156" s="25" t="s">
        <v>85</v>
      </c>
    </row>
    <row r="157" s="12" customFormat="1">
      <c r="B157" s="256"/>
      <c r="C157" s="257"/>
      <c r="D157" s="249" t="s">
        <v>238</v>
      </c>
      <c r="E157" s="258" t="s">
        <v>21</v>
      </c>
      <c r="F157" s="259" t="s">
        <v>239</v>
      </c>
      <c r="G157" s="257"/>
      <c r="H157" s="258" t="s">
        <v>21</v>
      </c>
      <c r="I157" s="260"/>
      <c r="J157" s="257"/>
      <c r="K157" s="257"/>
      <c r="L157" s="261"/>
      <c r="M157" s="262"/>
      <c r="N157" s="263"/>
      <c r="O157" s="263"/>
      <c r="P157" s="263"/>
      <c r="Q157" s="263"/>
      <c r="R157" s="263"/>
      <c r="S157" s="263"/>
      <c r="T157" s="264"/>
      <c r="AT157" s="265" t="s">
        <v>238</v>
      </c>
      <c r="AU157" s="265" t="s">
        <v>85</v>
      </c>
      <c r="AV157" s="12" t="s">
        <v>83</v>
      </c>
      <c r="AW157" s="12" t="s">
        <v>39</v>
      </c>
      <c r="AX157" s="12" t="s">
        <v>76</v>
      </c>
      <c r="AY157" s="265" t="s">
        <v>171</v>
      </c>
    </row>
    <row r="158" s="12" customFormat="1">
      <c r="B158" s="256"/>
      <c r="C158" s="257"/>
      <c r="D158" s="249" t="s">
        <v>238</v>
      </c>
      <c r="E158" s="258" t="s">
        <v>21</v>
      </c>
      <c r="F158" s="259" t="s">
        <v>240</v>
      </c>
      <c r="G158" s="257"/>
      <c r="H158" s="258" t="s">
        <v>21</v>
      </c>
      <c r="I158" s="260"/>
      <c r="J158" s="257"/>
      <c r="K158" s="257"/>
      <c r="L158" s="261"/>
      <c r="M158" s="262"/>
      <c r="N158" s="263"/>
      <c r="O158" s="263"/>
      <c r="P158" s="263"/>
      <c r="Q158" s="263"/>
      <c r="R158" s="263"/>
      <c r="S158" s="263"/>
      <c r="T158" s="264"/>
      <c r="AT158" s="265" t="s">
        <v>238</v>
      </c>
      <c r="AU158" s="265" t="s">
        <v>85</v>
      </c>
      <c r="AV158" s="12" t="s">
        <v>83</v>
      </c>
      <c r="AW158" s="12" t="s">
        <v>39</v>
      </c>
      <c r="AX158" s="12" t="s">
        <v>76</v>
      </c>
      <c r="AY158" s="265" t="s">
        <v>171</v>
      </c>
    </row>
    <row r="159" s="13" customFormat="1">
      <c r="B159" s="266"/>
      <c r="C159" s="267"/>
      <c r="D159" s="249" t="s">
        <v>238</v>
      </c>
      <c r="E159" s="268" t="s">
        <v>21</v>
      </c>
      <c r="F159" s="269" t="s">
        <v>294</v>
      </c>
      <c r="G159" s="267"/>
      <c r="H159" s="270">
        <v>0.85199999999999998</v>
      </c>
      <c r="I159" s="271"/>
      <c r="J159" s="267"/>
      <c r="K159" s="267"/>
      <c r="L159" s="272"/>
      <c r="M159" s="273"/>
      <c r="N159" s="274"/>
      <c r="O159" s="274"/>
      <c r="P159" s="274"/>
      <c r="Q159" s="274"/>
      <c r="R159" s="274"/>
      <c r="S159" s="274"/>
      <c r="T159" s="275"/>
      <c r="AT159" s="276" t="s">
        <v>238</v>
      </c>
      <c r="AU159" s="276" t="s">
        <v>85</v>
      </c>
      <c r="AV159" s="13" t="s">
        <v>85</v>
      </c>
      <c r="AW159" s="13" t="s">
        <v>39</v>
      </c>
      <c r="AX159" s="13" t="s">
        <v>76</v>
      </c>
      <c r="AY159" s="276" t="s">
        <v>171</v>
      </c>
    </row>
    <row r="160" s="14" customFormat="1">
      <c r="B160" s="277"/>
      <c r="C160" s="278"/>
      <c r="D160" s="249" t="s">
        <v>238</v>
      </c>
      <c r="E160" s="279" t="s">
        <v>21</v>
      </c>
      <c r="F160" s="280" t="s">
        <v>242</v>
      </c>
      <c r="G160" s="278"/>
      <c r="H160" s="281">
        <v>0.85199999999999998</v>
      </c>
      <c r="I160" s="282"/>
      <c r="J160" s="278"/>
      <c r="K160" s="278"/>
      <c r="L160" s="283"/>
      <c r="M160" s="284"/>
      <c r="N160" s="285"/>
      <c r="O160" s="285"/>
      <c r="P160" s="285"/>
      <c r="Q160" s="285"/>
      <c r="R160" s="285"/>
      <c r="S160" s="285"/>
      <c r="T160" s="286"/>
      <c r="AT160" s="287" t="s">
        <v>238</v>
      </c>
      <c r="AU160" s="287" t="s">
        <v>85</v>
      </c>
      <c r="AV160" s="14" t="s">
        <v>194</v>
      </c>
      <c r="AW160" s="14" t="s">
        <v>39</v>
      </c>
      <c r="AX160" s="14" t="s">
        <v>83</v>
      </c>
      <c r="AY160" s="287" t="s">
        <v>171</v>
      </c>
    </row>
    <row r="161" s="1" customFormat="1" ht="16.5" customHeight="1">
      <c r="B161" s="47"/>
      <c r="C161" s="237" t="s">
        <v>295</v>
      </c>
      <c r="D161" s="237" t="s">
        <v>174</v>
      </c>
      <c r="E161" s="238" t="s">
        <v>296</v>
      </c>
      <c r="F161" s="239" t="s">
        <v>297</v>
      </c>
      <c r="G161" s="240" t="s">
        <v>256</v>
      </c>
      <c r="H161" s="241">
        <v>48.600000000000001</v>
      </c>
      <c r="I161" s="242"/>
      <c r="J161" s="243">
        <f>ROUND(I161*H161,2)</f>
        <v>0</v>
      </c>
      <c r="K161" s="239" t="s">
        <v>236</v>
      </c>
      <c r="L161" s="73"/>
      <c r="M161" s="244" t="s">
        <v>21</v>
      </c>
      <c r="N161" s="245" t="s">
        <v>47</v>
      </c>
      <c r="O161" s="48"/>
      <c r="P161" s="246">
        <f>O161*H161</f>
        <v>0</v>
      </c>
      <c r="Q161" s="246">
        <v>0</v>
      </c>
      <c r="R161" s="246">
        <f>Q161*H161</f>
        <v>0</v>
      </c>
      <c r="S161" s="246">
        <v>0</v>
      </c>
      <c r="T161" s="247">
        <f>S161*H161</f>
        <v>0</v>
      </c>
      <c r="AR161" s="25" t="s">
        <v>194</v>
      </c>
      <c r="AT161" s="25" t="s">
        <v>174</v>
      </c>
      <c r="AU161" s="25" t="s">
        <v>85</v>
      </c>
      <c r="AY161" s="25" t="s">
        <v>171</v>
      </c>
      <c r="BE161" s="248">
        <f>IF(N161="základní",J161,0)</f>
        <v>0</v>
      </c>
      <c r="BF161" s="248">
        <f>IF(N161="snížená",J161,0)</f>
        <v>0</v>
      </c>
      <c r="BG161" s="248">
        <f>IF(N161="zákl. přenesená",J161,0)</f>
        <v>0</v>
      </c>
      <c r="BH161" s="248">
        <f>IF(N161="sníž. přenesená",J161,0)</f>
        <v>0</v>
      </c>
      <c r="BI161" s="248">
        <f>IF(N161="nulová",J161,0)</f>
        <v>0</v>
      </c>
      <c r="BJ161" s="25" t="s">
        <v>83</v>
      </c>
      <c r="BK161" s="248">
        <f>ROUND(I161*H161,2)</f>
        <v>0</v>
      </c>
      <c r="BL161" s="25" t="s">
        <v>194</v>
      </c>
      <c r="BM161" s="25" t="s">
        <v>298</v>
      </c>
    </row>
    <row r="162" s="1" customFormat="1" ht="25.5" customHeight="1">
      <c r="B162" s="47"/>
      <c r="C162" s="237" t="s">
        <v>299</v>
      </c>
      <c r="D162" s="237" t="s">
        <v>174</v>
      </c>
      <c r="E162" s="238" t="s">
        <v>300</v>
      </c>
      <c r="F162" s="239" t="s">
        <v>301</v>
      </c>
      <c r="G162" s="240" t="s">
        <v>235</v>
      </c>
      <c r="H162" s="241">
        <v>20.48</v>
      </c>
      <c r="I162" s="242"/>
      <c r="J162" s="243">
        <f>ROUND(I162*H162,2)</f>
        <v>0</v>
      </c>
      <c r="K162" s="239" t="s">
        <v>236</v>
      </c>
      <c r="L162" s="73"/>
      <c r="M162" s="244" t="s">
        <v>21</v>
      </c>
      <c r="N162" s="245" t="s">
        <v>47</v>
      </c>
      <c r="O162" s="48"/>
      <c r="P162" s="246">
        <f>O162*H162</f>
        <v>0</v>
      </c>
      <c r="Q162" s="246">
        <v>0.0264</v>
      </c>
      <c r="R162" s="246">
        <f>Q162*H162</f>
        <v>0.54067200000000004</v>
      </c>
      <c r="S162" s="246">
        <v>0</v>
      </c>
      <c r="T162" s="247">
        <f>S162*H162</f>
        <v>0</v>
      </c>
      <c r="AR162" s="25" t="s">
        <v>194</v>
      </c>
      <c r="AT162" s="25" t="s">
        <v>174</v>
      </c>
      <c r="AU162" s="25" t="s">
        <v>85</v>
      </c>
      <c r="AY162" s="25" t="s">
        <v>171</v>
      </c>
      <c r="BE162" s="248">
        <f>IF(N162="základní",J162,0)</f>
        <v>0</v>
      </c>
      <c r="BF162" s="248">
        <f>IF(N162="snížená",J162,0)</f>
        <v>0</v>
      </c>
      <c r="BG162" s="248">
        <f>IF(N162="zákl. přenesená",J162,0)</f>
        <v>0</v>
      </c>
      <c r="BH162" s="248">
        <f>IF(N162="sníž. přenesená",J162,0)</f>
        <v>0</v>
      </c>
      <c r="BI162" s="248">
        <f>IF(N162="nulová",J162,0)</f>
        <v>0</v>
      </c>
      <c r="BJ162" s="25" t="s">
        <v>83</v>
      </c>
      <c r="BK162" s="248">
        <f>ROUND(I162*H162,2)</f>
        <v>0</v>
      </c>
      <c r="BL162" s="25" t="s">
        <v>194</v>
      </c>
      <c r="BM162" s="25" t="s">
        <v>302</v>
      </c>
    </row>
    <row r="163" s="12" customFormat="1">
      <c r="B163" s="256"/>
      <c r="C163" s="257"/>
      <c r="D163" s="249" t="s">
        <v>238</v>
      </c>
      <c r="E163" s="258" t="s">
        <v>21</v>
      </c>
      <c r="F163" s="259" t="s">
        <v>239</v>
      </c>
      <c r="G163" s="257"/>
      <c r="H163" s="258" t="s">
        <v>21</v>
      </c>
      <c r="I163" s="260"/>
      <c r="J163" s="257"/>
      <c r="K163" s="257"/>
      <c r="L163" s="261"/>
      <c r="M163" s="262"/>
      <c r="N163" s="263"/>
      <c r="O163" s="263"/>
      <c r="P163" s="263"/>
      <c r="Q163" s="263"/>
      <c r="R163" s="263"/>
      <c r="S163" s="263"/>
      <c r="T163" s="264"/>
      <c r="AT163" s="265" t="s">
        <v>238</v>
      </c>
      <c r="AU163" s="265" t="s">
        <v>85</v>
      </c>
      <c r="AV163" s="12" t="s">
        <v>83</v>
      </c>
      <c r="AW163" s="12" t="s">
        <v>39</v>
      </c>
      <c r="AX163" s="12" t="s">
        <v>76</v>
      </c>
      <c r="AY163" s="265" t="s">
        <v>171</v>
      </c>
    </row>
    <row r="164" s="12" customFormat="1">
      <c r="B164" s="256"/>
      <c r="C164" s="257"/>
      <c r="D164" s="249" t="s">
        <v>238</v>
      </c>
      <c r="E164" s="258" t="s">
        <v>21</v>
      </c>
      <c r="F164" s="259" t="s">
        <v>240</v>
      </c>
      <c r="G164" s="257"/>
      <c r="H164" s="258" t="s">
        <v>21</v>
      </c>
      <c r="I164" s="260"/>
      <c r="J164" s="257"/>
      <c r="K164" s="257"/>
      <c r="L164" s="261"/>
      <c r="M164" s="262"/>
      <c r="N164" s="263"/>
      <c r="O164" s="263"/>
      <c r="P164" s="263"/>
      <c r="Q164" s="263"/>
      <c r="R164" s="263"/>
      <c r="S164" s="263"/>
      <c r="T164" s="264"/>
      <c r="AT164" s="265" t="s">
        <v>238</v>
      </c>
      <c r="AU164" s="265" t="s">
        <v>85</v>
      </c>
      <c r="AV164" s="12" t="s">
        <v>83</v>
      </c>
      <c r="AW164" s="12" t="s">
        <v>39</v>
      </c>
      <c r="AX164" s="12" t="s">
        <v>76</v>
      </c>
      <c r="AY164" s="265" t="s">
        <v>171</v>
      </c>
    </row>
    <row r="165" s="13" customFormat="1">
      <c r="B165" s="266"/>
      <c r="C165" s="267"/>
      <c r="D165" s="249" t="s">
        <v>238</v>
      </c>
      <c r="E165" s="268" t="s">
        <v>21</v>
      </c>
      <c r="F165" s="269" t="s">
        <v>303</v>
      </c>
      <c r="G165" s="267"/>
      <c r="H165" s="270">
        <v>20.48</v>
      </c>
      <c r="I165" s="271"/>
      <c r="J165" s="267"/>
      <c r="K165" s="267"/>
      <c r="L165" s="272"/>
      <c r="M165" s="273"/>
      <c r="N165" s="274"/>
      <c r="O165" s="274"/>
      <c r="P165" s="274"/>
      <c r="Q165" s="274"/>
      <c r="R165" s="274"/>
      <c r="S165" s="274"/>
      <c r="T165" s="275"/>
      <c r="AT165" s="276" t="s">
        <v>238</v>
      </c>
      <c r="AU165" s="276" t="s">
        <v>85</v>
      </c>
      <c r="AV165" s="13" t="s">
        <v>85</v>
      </c>
      <c r="AW165" s="13" t="s">
        <v>39</v>
      </c>
      <c r="AX165" s="13" t="s">
        <v>76</v>
      </c>
      <c r="AY165" s="276" t="s">
        <v>171</v>
      </c>
    </row>
    <row r="166" s="14" customFormat="1">
      <c r="B166" s="277"/>
      <c r="C166" s="278"/>
      <c r="D166" s="249" t="s">
        <v>238</v>
      </c>
      <c r="E166" s="279" t="s">
        <v>21</v>
      </c>
      <c r="F166" s="280" t="s">
        <v>242</v>
      </c>
      <c r="G166" s="278"/>
      <c r="H166" s="281">
        <v>20.48</v>
      </c>
      <c r="I166" s="282"/>
      <c r="J166" s="278"/>
      <c r="K166" s="278"/>
      <c r="L166" s="283"/>
      <c r="M166" s="284"/>
      <c r="N166" s="285"/>
      <c r="O166" s="285"/>
      <c r="P166" s="285"/>
      <c r="Q166" s="285"/>
      <c r="R166" s="285"/>
      <c r="S166" s="285"/>
      <c r="T166" s="286"/>
      <c r="AT166" s="287" t="s">
        <v>238</v>
      </c>
      <c r="AU166" s="287" t="s">
        <v>85</v>
      </c>
      <c r="AV166" s="14" t="s">
        <v>194</v>
      </c>
      <c r="AW166" s="14" t="s">
        <v>39</v>
      </c>
      <c r="AX166" s="14" t="s">
        <v>83</v>
      </c>
      <c r="AY166" s="287" t="s">
        <v>171</v>
      </c>
    </row>
    <row r="167" s="1" customFormat="1" ht="38.25" customHeight="1">
      <c r="B167" s="47"/>
      <c r="C167" s="237" t="s">
        <v>304</v>
      </c>
      <c r="D167" s="237" t="s">
        <v>174</v>
      </c>
      <c r="E167" s="238" t="s">
        <v>305</v>
      </c>
      <c r="F167" s="239" t="s">
        <v>306</v>
      </c>
      <c r="G167" s="240" t="s">
        <v>263</v>
      </c>
      <c r="H167" s="241">
        <v>29.57</v>
      </c>
      <c r="I167" s="242"/>
      <c r="J167" s="243">
        <f>ROUND(I167*H167,2)</f>
        <v>0</v>
      </c>
      <c r="K167" s="239" t="s">
        <v>236</v>
      </c>
      <c r="L167" s="73"/>
      <c r="M167" s="244" t="s">
        <v>21</v>
      </c>
      <c r="N167" s="245" t="s">
        <v>47</v>
      </c>
      <c r="O167" s="48"/>
      <c r="P167" s="246">
        <f>O167*H167</f>
        <v>0</v>
      </c>
      <c r="Q167" s="246">
        <v>0</v>
      </c>
      <c r="R167" s="246">
        <f>Q167*H167</f>
        <v>0</v>
      </c>
      <c r="S167" s="246">
        <v>0</v>
      </c>
      <c r="T167" s="247">
        <f>S167*H167</f>
        <v>0</v>
      </c>
      <c r="AR167" s="25" t="s">
        <v>194</v>
      </c>
      <c r="AT167" s="25" t="s">
        <v>174</v>
      </c>
      <c r="AU167" s="25" t="s">
        <v>85</v>
      </c>
      <c r="AY167" s="25" t="s">
        <v>171</v>
      </c>
      <c r="BE167" s="248">
        <f>IF(N167="základní",J167,0)</f>
        <v>0</v>
      </c>
      <c r="BF167" s="248">
        <f>IF(N167="snížená",J167,0)</f>
        <v>0</v>
      </c>
      <c r="BG167" s="248">
        <f>IF(N167="zákl. přenesená",J167,0)</f>
        <v>0</v>
      </c>
      <c r="BH167" s="248">
        <f>IF(N167="sníž. přenesená",J167,0)</f>
        <v>0</v>
      </c>
      <c r="BI167" s="248">
        <f>IF(N167="nulová",J167,0)</f>
        <v>0</v>
      </c>
      <c r="BJ167" s="25" t="s">
        <v>83</v>
      </c>
      <c r="BK167" s="248">
        <f>ROUND(I167*H167,2)</f>
        <v>0</v>
      </c>
      <c r="BL167" s="25" t="s">
        <v>194</v>
      </c>
      <c r="BM167" s="25" t="s">
        <v>307</v>
      </c>
    </row>
    <row r="168" s="13" customFormat="1">
      <c r="B168" s="266"/>
      <c r="C168" s="267"/>
      <c r="D168" s="249" t="s">
        <v>238</v>
      </c>
      <c r="E168" s="268" t="s">
        <v>21</v>
      </c>
      <c r="F168" s="269" t="s">
        <v>308</v>
      </c>
      <c r="G168" s="267"/>
      <c r="H168" s="270">
        <v>31.809999999999999</v>
      </c>
      <c r="I168" s="271"/>
      <c r="J168" s="267"/>
      <c r="K168" s="267"/>
      <c r="L168" s="272"/>
      <c r="M168" s="273"/>
      <c r="N168" s="274"/>
      <c r="O168" s="274"/>
      <c r="P168" s="274"/>
      <c r="Q168" s="274"/>
      <c r="R168" s="274"/>
      <c r="S168" s="274"/>
      <c r="T168" s="275"/>
      <c r="AT168" s="276" t="s">
        <v>238</v>
      </c>
      <c r="AU168" s="276" t="s">
        <v>85</v>
      </c>
      <c r="AV168" s="13" t="s">
        <v>85</v>
      </c>
      <c r="AW168" s="13" t="s">
        <v>39</v>
      </c>
      <c r="AX168" s="13" t="s">
        <v>76</v>
      </c>
      <c r="AY168" s="276" t="s">
        <v>171</v>
      </c>
    </row>
    <row r="169" s="15" customFormat="1">
      <c r="B169" s="288"/>
      <c r="C169" s="289"/>
      <c r="D169" s="249" t="s">
        <v>238</v>
      </c>
      <c r="E169" s="290" t="s">
        <v>21</v>
      </c>
      <c r="F169" s="291" t="s">
        <v>259</v>
      </c>
      <c r="G169" s="289"/>
      <c r="H169" s="292">
        <v>31.809999999999999</v>
      </c>
      <c r="I169" s="293"/>
      <c r="J169" s="289"/>
      <c r="K169" s="289"/>
      <c r="L169" s="294"/>
      <c r="M169" s="295"/>
      <c r="N169" s="296"/>
      <c r="O169" s="296"/>
      <c r="P169" s="296"/>
      <c r="Q169" s="296"/>
      <c r="R169" s="296"/>
      <c r="S169" s="296"/>
      <c r="T169" s="297"/>
      <c r="AT169" s="298" t="s">
        <v>238</v>
      </c>
      <c r="AU169" s="298" t="s">
        <v>85</v>
      </c>
      <c r="AV169" s="15" t="s">
        <v>96</v>
      </c>
      <c r="AW169" s="15" t="s">
        <v>39</v>
      </c>
      <c r="AX169" s="15" t="s">
        <v>76</v>
      </c>
      <c r="AY169" s="298" t="s">
        <v>171</v>
      </c>
    </row>
    <row r="170" s="12" customFormat="1">
      <c r="B170" s="256"/>
      <c r="C170" s="257"/>
      <c r="D170" s="249" t="s">
        <v>238</v>
      </c>
      <c r="E170" s="258" t="s">
        <v>21</v>
      </c>
      <c r="F170" s="259" t="s">
        <v>309</v>
      </c>
      <c r="G170" s="257"/>
      <c r="H170" s="258" t="s">
        <v>21</v>
      </c>
      <c r="I170" s="260"/>
      <c r="J170" s="257"/>
      <c r="K170" s="257"/>
      <c r="L170" s="261"/>
      <c r="M170" s="262"/>
      <c r="N170" s="263"/>
      <c r="O170" s="263"/>
      <c r="P170" s="263"/>
      <c r="Q170" s="263"/>
      <c r="R170" s="263"/>
      <c r="S170" s="263"/>
      <c r="T170" s="264"/>
      <c r="AT170" s="265" t="s">
        <v>238</v>
      </c>
      <c r="AU170" s="265" t="s">
        <v>85</v>
      </c>
      <c r="AV170" s="12" t="s">
        <v>83</v>
      </c>
      <c r="AW170" s="12" t="s">
        <v>39</v>
      </c>
      <c r="AX170" s="12" t="s">
        <v>76</v>
      </c>
      <c r="AY170" s="265" t="s">
        <v>171</v>
      </c>
    </row>
    <row r="171" s="13" customFormat="1">
      <c r="B171" s="266"/>
      <c r="C171" s="267"/>
      <c r="D171" s="249" t="s">
        <v>238</v>
      </c>
      <c r="E171" s="268" t="s">
        <v>21</v>
      </c>
      <c r="F171" s="269" t="s">
        <v>310</v>
      </c>
      <c r="G171" s="267"/>
      <c r="H171" s="270">
        <v>-2.2400000000000002</v>
      </c>
      <c r="I171" s="271"/>
      <c r="J171" s="267"/>
      <c r="K171" s="267"/>
      <c r="L171" s="272"/>
      <c r="M171" s="273"/>
      <c r="N171" s="274"/>
      <c r="O171" s="274"/>
      <c r="P171" s="274"/>
      <c r="Q171" s="274"/>
      <c r="R171" s="274"/>
      <c r="S171" s="274"/>
      <c r="T171" s="275"/>
      <c r="AT171" s="276" t="s">
        <v>238</v>
      </c>
      <c r="AU171" s="276" t="s">
        <v>85</v>
      </c>
      <c r="AV171" s="13" t="s">
        <v>85</v>
      </c>
      <c r="AW171" s="13" t="s">
        <v>39</v>
      </c>
      <c r="AX171" s="13" t="s">
        <v>76</v>
      </c>
      <c r="AY171" s="276" t="s">
        <v>171</v>
      </c>
    </row>
    <row r="172" s="15" customFormat="1">
      <c r="B172" s="288"/>
      <c r="C172" s="289"/>
      <c r="D172" s="249" t="s">
        <v>238</v>
      </c>
      <c r="E172" s="290" t="s">
        <v>21</v>
      </c>
      <c r="F172" s="291" t="s">
        <v>259</v>
      </c>
      <c r="G172" s="289"/>
      <c r="H172" s="292">
        <v>-2.2400000000000002</v>
      </c>
      <c r="I172" s="293"/>
      <c r="J172" s="289"/>
      <c r="K172" s="289"/>
      <c r="L172" s="294"/>
      <c r="M172" s="295"/>
      <c r="N172" s="296"/>
      <c r="O172" s="296"/>
      <c r="P172" s="296"/>
      <c r="Q172" s="296"/>
      <c r="R172" s="296"/>
      <c r="S172" s="296"/>
      <c r="T172" s="297"/>
      <c r="AT172" s="298" t="s">
        <v>238</v>
      </c>
      <c r="AU172" s="298" t="s">
        <v>85</v>
      </c>
      <c r="AV172" s="15" t="s">
        <v>96</v>
      </c>
      <c r="AW172" s="15" t="s">
        <v>39</v>
      </c>
      <c r="AX172" s="15" t="s">
        <v>76</v>
      </c>
      <c r="AY172" s="298" t="s">
        <v>171</v>
      </c>
    </row>
    <row r="173" s="14" customFormat="1">
      <c r="B173" s="277"/>
      <c r="C173" s="278"/>
      <c r="D173" s="249" t="s">
        <v>238</v>
      </c>
      <c r="E173" s="279" t="s">
        <v>21</v>
      </c>
      <c r="F173" s="280" t="s">
        <v>242</v>
      </c>
      <c r="G173" s="278"/>
      <c r="H173" s="281">
        <v>29.57</v>
      </c>
      <c r="I173" s="282"/>
      <c r="J173" s="278"/>
      <c r="K173" s="278"/>
      <c r="L173" s="283"/>
      <c r="M173" s="284"/>
      <c r="N173" s="285"/>
      <c r="O173" s="285"/>
      <c r="P173" s="285"/>
      <c r="Q173" s="285"/>
      <c r="R173" s="285"/>
      <c r="S173" s="285"/>
      <c r="T173" s="286"/>
      <c r="AT173" s="287" t="s">
        <v>238</v>
      </c>
      <c r="AU173" s="287" t="s">
        <v>85</v>
      </c>
      <c r="AV173" s="14" t="s">
        <v>194</v>
      </c>
      <c r="AW173" s="14" t="s">
        <v>39</v>
      </c>
      <c r="AX173" s="14" t="s">
        <v>83</v>
      </c>
      <c r="AY173" s="287" t="s">
        <v>171</v>
      </c>
    </row>
    <row r="174" s="1" customFormat="1" ht="38.25" customHeight="1">
      <c r="B174" s="47"/>
      <c r="C174" s="237" t="s">
        <v>10</v>
      </c>
      <c r="D174" s="237" t="s">
        <v>174</v>
      </c>
      <c r="E174" s="238" t="s">
        <v>311</v>
      </c>
      <c r="F174" s="239" t="s">
        <v>312</v>
      </c>
      <c r="G174" s="240" t="s">
        <v>263</v>
      </c>
      <c r="H174" s="241">
        <v>29.57</v>
      </c>
      <c r="I174" s="242"/>
      <c r="J174" s="243">
        <f>ROUND(I174*H174,2)</f>
        <v>0</v>
      </c>
      <c r="K174" s="239" t="s">
        <v>236</v>
      </c>
      <c r="L174" s="73"/>
      <c r="M174" s="244" t="s">
        <v>21</v>
      </c>
      <c r="N174" s="245" t="s">
        <v>47</v>
      </c>
      <c r="O174" s="48"/>
      <c r="P174" s="246">
        <f>O174*H174</f>
        <v>0</v>
      </c>
      <c r="Q174" s="246">
        <v>0</v>
      </c>
      <c r="R174" s="246">
        <f>Q174*H174</f>
        <v>0</v>
      </c>
      <c r="S174" s="246">
        <v>0</v>
      </c>
      <c r="T174" s="247">
        <f>S174*H174</f>
        <v>0</v>
      </c>
      <c r="AR174" s="25" t="s">
        <v>194</v>
      </c>
      <c r="AT174" s="25" t="s">
        <v>174</v>
      </c>
      <c r="AU174" s="25" t="s">
        <v>85</v>
      </c>
      <c r="AY174" s="25" t="s">
        <v>171</v>
      </c>
      <c r="BE174" s="248">
        <f>IF(N174="základní",J174,0)</f>
        <v>0</v>
      </c>
      <c r="BF174" s="248">
        <f>IF(N174="snížená",J174,0)</f>
        <v>0</v>
      </c>
      <c r="BG174" s="248">
        <f>IF(N174="zákl. přenesená",J174,0)</f>
        <v>0</v>
      </c>
      <c r="BH174" s="248">
        <f>IF(N174="sníž. přenesená",J174,0)</f>
        <v>0</v>
      </c>
      <c r="BI174" s="248">
        <f>IF(N174="nulová",J174,0)</f>
        <v>0</v>
      </c>
      <c r="BJ174" s="25" t="s">
        <v>83</v>
      </c>
      <c r="BK174" s="248">
        <f>ROUND(I174*H174,2)</f>
        <v>0</v>
      </c>
      <c r="BL174" s="25" t="s">
        <v>194</v>
      </c>
      <c r="BM174" s="25" t="s">
        <v>313</v>
      </c>
    </row>
    <row r="175" s="1" customFormat="1" ht="25.5" customHeight="1">
      <c r="B175" s="47"/>
      <c r="C175" s="237" t="s">
        <v>314</v>
      </c>
      <c r="D175" s="237" t="s">
        <v>174</v>
      </c>
      <c r="E175" s="238" t="s">
        <v>315</v>
      </c>
      <c r="F175" s="239" t="s">
        <v>316</v>
      </c>
      <c r="G175" s="240" t="s">
        <v>263</v>
      </c>
      <c r="H175" s="241">
        <v>29.57</v>
      </c>
      <c r="I175" s="242"/>
      <c r="J175" s="243">
        <f>ROUND(I175*H175,2)</f>
        <v>0</v>
      </c>
      <c r="K175" s="239" t="s">
        <v>236</v>
      </c>
      <c r="L175" s="73"/>
      <c r="M175" s="244" t="s">
        <v>21</v>
      </c>
      <c r="N175" s="245" t="s">
        <v>47</v>
      </c>
      <c r="O175" s="48"/>
      <c r="P175" s="246">
        <f>O175*H175</f>
        <v>0</v>
      </c>
      <c r="Q175" s="246">
        <v>0</v>
      </c>
      <c r="R175" s="246">
        <f>Q175*H175</f>
        <v>0</v>
      </c>
      <c r="S175" s="246">
        <v>0</v>
      </c>
      <c r="T175" s="247">
        <f>S175*H175</f>
        <v>0</v>
      </c>
      <c r="AR175" s="25" t="s">
        <v>194</v>
      </c>
      <c r="AT175" s="25" t="s">
        <v>174</v>
      </c>
      <c r="AU175" s="25" t="s">
        <v>85</v>
      </c>
      <c r="AY175" s="25" t="s">
        <v>171</v>
      </c>
      <c r="BE175" s="248">
        <f>IF(N175="základní",J175,0)</f>
        <v>0</v>
      </c>
      <c r="BF175" s="248">
        <f>IF(N175="snížená",J175,0)</f>
        <v>0</v>
      </c>
      <c r="BG175" s="248">
        <f>IF(N175="zákl. přenesená",J175,0)</f>
        <v>0</v>
      </c>
      <c r="BH175" s="248">
        <f>IF(N175="sníž. přenesená",J175,0)</f>
        <v>0</v>
      </c>
      <c r="BI175" s="248">
        <f>IF(N175="nulová",J175,0)</f>
        <v>0</v>
      </c>
      <c r="BJ175" s="25" t="s">
        <v>83</v>
      </c>
      <c r="BK175" s="248">
        <f>ROUND(I175*H175,2)</f>
        <v>0</v>
      </c>
      <c r="BL175" s="25" t="s">
        <v>194</v>
      </c>
      <c r="BM175" s="25" t="s">
        <v>317</v>
      </c>
    </row>
    <row r="176" s="1" customFormat="1" ht="16.5" customHeight="1">
      <c r="B176" s="47"/>
      <c r="C176" s="237" t="s">
        <v>318</v>
      </c>
      <c r="D176" s="237" t="s">
        <v>174</v>
      </c>
      <c r="E176" s="238" t="s">
        <v>319</v>
      </c>
      <c r="F176" s="239" t="s">
        <v>320</v>
      </c>
      <c r="G176" s="240" t="s">
        <v>263</v>
      </c>
      <c r="H176" s="241">
        <v>29.57</v>
      </c>
      <c r="I176" s="242"/>
      <c r="J176" s="243">
        <f>ROUND(I176*H176,2)</f>
        <v>0</v>
      </c>
      <c r="K176" s="239" t="s">
        <v>236</v>
      </c>
      <c r="L176" s="73"/>
      <c r="M176" s="244" t="s">
        <v>21</v>
      </c>
      <c r="N176" s="245" t="s">
        <v>47</v>
      </c>
      <c r="O176" s="48"/>
      <c r="P176" s="246">
        <f>O176*H176</f>
        <v>0</v>
      </c>
      <c r="Q176" s="246">
        <v>0</v>
      </c>
      <c r="R176" s="246">
        <f>Q176*H176</f>
        <v>0</v>
      </c>
      <c r="S176" s="246">
        <v>0</v>
      </c>
      <c r="T176" s="247">
        <f>S176*H176</f>
        <v>0</v>
      </c>
      <c r="AR176" s="25" t="s">
        <v>194</v>
      </c>
      <c r="AT176" s="25" t="s">
        <v>174</v>
      </c>
      <c r="AU176" s="25" t="s">
        <v>85</v>
      </c>
      <c r="AY176" s="25" t="s">
        <v>171</v>
      </c>
      <c r="BE176" s="248">
        <f>IF(N176="základní",J176,0)</f>
        <v>0</v>
      </c>
      <c r="BF176" s="248">
        <f>IF(N176="snížená",J176,0)</f>
        <v>0</v>
      </c>
      <c r="BG176" s="248">
        <f>IF(N176="zákl. přenesená",J176,0)</f>
        <v>0</v>
      </c>
      <c r="BH176" s="248">
        <f>IF(N176="sníž. přenesená",J176,0)</f>
        <v>0</v>
      </c>
      <c r="BI176" s="248">
        <f>IF(N176="nulová",J176,0)</f>
        <v>0</v>
      </c>
      <c r="BJ176" s="25" t="s">
        <v>83</v>
      </c>
      <c r="BK176" s="248">
        <f>ROUND(I176*H176,2)</f>
        <v>0</v>
      </c>
      <c r="BL176" s="25" t="s">
        <v>194</v>
      </c>
      <c r="BM176" s="25" t="s">
        <v>321</v>
      </c>
    </row>
    <row r="177" s="1" customFormat="1" ht="25.5" customHeight="1">
      <c r="B177" s="47"/>
      <c r="C177" s="237" t="s">
        <v>322</v>
      </c>
      <c r="D177" s="237" t="s">
        <v>174</v>
      </c>
      <c r="E177" s="238" t="s">
        <v>323</v>
      </c>
      <c r="F177" s="239" t="s">
        <v>324</v>
      </c>
      <c r="G177" s="240" t="s">
        <v>291</v>
      </c>
      <c r="H177" s="241">
        <v>50.268999999999998</v>
      </c>
      <c r="I177" s="242"/>
      <c r="J177" s="243">
        <f>ROUND(I177*H177,2)</f>
        <v>0</v>
      </c>
      <c r="K177" s="239" t="s">
        <v>236</v>
      </c>
      <c r="L177" s="73"/>
      <c r="M177" s="244" t="s">
        <v>21</v>
      </c>
      <c r="N177" s="245" t="s">
        <v>47</v>
      </c>
      <c r="O177" s="48"/>
      <c r="P177" s="246">
        <f>O177*H177</f>
        <v>0</v>
      </c>
      <c r="Q177" s="246">
        <v>0</v>
      </c>
      <c r="R177" s="246">
        <f>Q177*H177</f>
        <v>0</v>
      </c>
      <c r="S177" s="246">
        <v>0</v>
      </c>
      <c r="T177" s="247">
        <f>S177*H177</f>
        <v>0</v>
      </c>
      <c r="AR177" s="25" t="s">
        <v>194</v>
      </c>
      <c r="AT177" s="25" t="s">
        <v>174</v>
      </c>
      <c r="AU177" s="25" t="s">
        <v>85</v>
      </c>
      <c r="AY177" s="25" t="s">
        <v>171</v>
      </c>
      <c r="BE177" s="248">
        <f>IF(N177="základní",J177,0)</f>
        <v>0</v>
      </c>
      <c r="BF177" s="248">
        <f>IF(N177="snížená",J177,0)</f>
        <v>0</v>
      </c>
      <c r="BG177" s="248">
        <f>IF(N177="zákl. přenesená",J177,0)</f>
        <v>0</v>
      </c>
      <c r="BH177" s="248">
        <f>IF(N177="sníž. přenesená",J177,0)</f>
        <v>0</v>
      </c>
      <c r="BI177" s="248">
        <f>IF(N177="nulová",J177,0)</f>
        <v>0</v>
      </c>
      <c r="BJ177" s="25" t="s">
        <v>83</v>
      </c>
      <c r="BK177" s="248">
        <f>ROUND(I177*H177,2)</f>
        <v>0</v>
      </c>
      <c r="BL177" s="25" t="s">
        <v>194</v>
      </c>
      <c r="BM177" s="25" t="s">
        <v>325</v>
      </c>
    </row>
    <row r="178" s="13" customFormat="1">
      <c r="B178" s="266"/>
      <c r="C178" s="267"/>
      <c r="D178" s="249" t="s">
        <v>238</v>
      </c>
      <c r="E178" s="267"/>
      <c r="F178" s="269" t="s">
        <v>326</v>
      </c>
      <c r="G178" s="267"/>
      <c r="H178" s="270">
        <v>50.268999999999998</v>
      </c>
      <c r="I178" s="271"/>
      <c r="J178" s="267"/>
      <c r="K178" s="267"/>
      <c r="L178" s="272"/>
      <c r="M178" s="273"/>
      <c r="N178" s="274"/>
      <c r="O178" s="274"/>
      <c r="P178" s="274"/>
      <c r="Q178" s="274"/>
      <c r="R178" s="274"/>
      <c r="S178" s="274"/>
      <c r="T178" s="275"/>
      <c r="AT178" s="276" t="s">
        <v>238</v>
      </c>
      <c r="AU178" s="276" t="s">
        <v>85</v>
      </c>
      <c r="AV178" s="13" t="s">
        <v>85</v>
      </c>
      <c r="AW178" s="13" t="s">
        <v>6</v>
      </c>
      <c r="AX178" s="13" t="s">
        <v>83</v>
      </c>
      <c r="AY178" s="276" t="s">
        <v>171</v>
      </c>
    </row>
    <row r="179" s="11" customFormat="1" ht="29.88" customHeight="1">
      <c r="B179" s="221"/>
      <c r="C179" s="222"/>
      <c r="D179" s="223" t="s">
        <v>75</v>
      </c>
      <c r="E179" s="235" t="s">
        <v>85</v>
      </c>
      <c r="F179" s="235" t="s">
        <v>327</v>
      </c>
      <c r="G179" s="222"/>
      <c r="H179" s="222"/>
      <c r="I179" s="225"/>
      <c r="J179" s="236">
        <f>BK179</f>
        <v>0</v>
      </c>
      <c r="K179" s="222"/>
      <c r="L179" s="227"/>
      <c r="M179" s="228"/>
      <c r="N179" s="229"/>
      <c r="O179" s="229"/>
      <c r="P179" s="230">
        <f>SUM(P180:P184)</f>
        <v>0</v>
      </c>
      <c r="Q179" s="229"/>
      <c r="R179" s="230">
        <f>SUM(R180:R184)</f>
        <v>0.010206000000000002</v>
      </c>
      <c r="S179" s="229"/>
      <c r="T179" s="231">
        <f>SUM(T180:T184)</f>
        <v>0</v>
      </c>
      <c r="AR179" s="232" t="s">
        <v>83</v>
      </c>
      <c r="AT179" s="233" t="s">
        <v>75</v>
      </c>
      <c r="AU179" s="233" t="s">
        <v>83</v>
      </c>
      <c r="AY179" s="232" t="s">
        <v>171</v>
      </c>
      <c r="BK179" s="234">
        <f>SUM(BK180:BK184)</f>
        <v>0</v>
      </c>
    </row>
    <row r="180" s="1" customFormat="1" ht="25.5" customHeight="1">
      <c r="B180" s="47"/>
      <c r="C180" s="237" t="s">
        <v>328</v>
      </c>
      <c r="D180" s="237" t="s">
        <v>174</v>
      </c>
      <c r="E180" s="238" t="s">
        <v>329</v>
      </c>
      <c r="F180" s="239" t="s">
        <v>330</v>
      </c>
      <c r="G180" s="240" t="s">
        <v>256</v>
      </c>
      <c r="H180" s="241">
        <v>48.600000000000001</v>
      </c>
      <c r="I180" s="242"/>
      <c r="J180" s="243">
        <f>ROUND(I180*H180,2)</f>
        <v>0</v>
      </c>
      <c r="K180" s="239" t="s">
        <v>236</v>
      </c>
      <c r="L180" s="73"/>
      <c r="M180" s="244" t="s">
        <v>21</v>
      </c>
      <c r="N180" s="245" t="s">
        <v>47</v>
      </c>
      <c r="O180" s="48"/>
      <c r="P180" s="246">
        <f>O180*H180</f>
        <v>0</v>
      </c>
      <c r="Q180" s="246">
        <v>0.00021000000000000001</v>
      </c>
      <c r="R180" s="246">
        <f>Q180*H180</f>
        <v>0.010206000000000002</v>
      </c>
      <c r="S180" s="246">
        <v>0</v>
      </c>
      <c r="T180" s="247">
        <f>S180*H180</f>
        <v>0</v>
      </c>
      <c r="AR180" s="25" t="s">
        <v>194</v>
      </c>
      <c r="AT180" s="25" t="s">
        <v>174</v>
      </c>
      <c r="AU180" s="25" t="s">
        <v>85</v>
      </c>
      <c r="AY180" s="25" t="s">
        <v>171</v>
      </c>
      <c r="BE180" s="248">
        <f>IF(N180="základní",J180,0)</f>
        <v>0</v>
      </c>
      <c r="BF180" s="248">
        <f>IF(N180="snížená",J180,0)</f>
        <v>0</v>
      </c>
      <c r="BG180" s="248">
        <f>IF(N180="zákl. přenesená",J180,0)</f>
        <v>0</v>
      </c>
      <c r="BH180" s="248">
        <f>IF(N180="sníž. přenesená",J180,0)</f>
        <v>0</v>
      </c>
      <c r="BI180" s="248">
        <f>IF(N180="nulová",J180,0)</f>
        <v>0</v>
      </c>
      <c r="BJ180" s="25" t="s">
        <v>83</v>
      </c>
      <c r="BK180" s="248">
        <f>ROUND(I180*H180,2)</f>
        <v>0</v>
      </c>
      <c r="BL180" s="25" t="s">
        <v>194</v>
      </c>
      <c r="BM180" s="25" t="s">
        <v>331</v>
      </c>
    </row>
    <row r="181" s="12" customFormat="1">
      <c r="B181" s="256"/>
      <c r="C181" s="257"/>
      <c r="D181" s="249" t="s">
        <v>238</v>
      </c>
      <c r="E181" s="258" t="s">
        <v>21</v>
      </c>
      <c r="F181" s="259" t="s">
        <v>239</v>
      </c>
      <c r="G181" s="257"/>
      <c r="H181" s="258" t="s">
        <v>21</v>
      </c>
      <c r="I181" s="260"/>
      <c r="J181" s="257"/>
      <c r="K181" s="257"/>
      <c r="L181" s="261"/>
      <c r="M181" s="262"/>
      <c r="N181" s="263"/>
      <c r="O181" s="263"/>
      <c r="P181" s="263"/>
      <c r="Q181" s="263"/>
      <c r="R181" s="263"/>
      <c r="S181" s="263"/>
      <c r="T181" s="264"/>
      <c r="AT181" s="265" t="s">
        <v>238</v>
      </c>
      <c r="AU181" s="265" t="s">
        <v>85</v>
      </c>
      <c r="AV181" s="12" t="s">
        <v>83</v>
      </c>
      <c r="AW181" s="12" t="s">
        <v>39</v>
      </c>
      <c r="AX181" s="12" t="s">
        <v>76</v>
      </c>
      <c r="AY181" s="265" t="s">
        <v>171</v>
      </c>
    </row>
    <row r="182" s="12" customFormat="1">
      <c r="B182" s="256"/>
      <c r="C182" s="257"/>
      <c r="D182" s="249" t="s">
        <v>238</v>
      </c>
      <c r="E182" s="258" t="s">
        <v>21</v>
      </c>
      <c r="F182" s="259" t="s">
        <v>240</v>
      </c>
      <c r="G182" s="257"/>
      <c r="H182" s="258" t="s">
        <v>21</v>
      </c>
      <c r="I182" s="260"/>
      <c r="J182" s="257"/>
      <c r="K182" s="257"/>
      <c r="L182" s="261"/>
      <c r="M182" s="262"/>
      <c r="N182" s="263"/>
      <c r="O182" s="263"/>
      <c r="P182" s="263"/>
      <c r="Q182" s="263"/>
      <c r="R182" s="263"/>
      <c r="S182" s="263"/>
      <c r="T182" s="264"/>
      <c r="AT182" s="265" t="s">
        <v>238</v>
      </c>
      <c r="AU182" s="265" t="s">
        <v>85</v>
      </c>
      <c r="AV182" s="12" t="s">
        <v>83</v>
      </c>
      <c r="AW182" s="12" t="s">
        <v>39</v>
      </c>
      <c r="AX182" s="12" t="s">
        <v>76</v>
      </c>
      <c r="AY182" s="265" t="s">
        <v>171</v>
      </c>
    </row>
    <row r="183" s="13" customFormat="1">
      <c r="B183" s="266"/>
      <c r="C183" s="267"/>
      <c r="D183" s="249" t="s">
        <v>238</v>
      </c>
      <c r="E183" s="268" t="s">
        <v>21</v>
      </c>
      <c r="F183" s="269" t="s">
        <v>286</v>
      </c>
      <c r="G183" s="267"/>
      <c r="H183" s="270">
        <v>48.600000000000001</v>
      </c>
      <c r="I183" s="271"/>
      <c r="J183" s="267"/>
      <c r="K183" s="267"/>
      <c r="L183" s="272"/>
      <c r="M183" s="273"/>
      <c r="N183" s="274"/>
      <c r="O183" s="274"/>
      <c r="P183" s="274"/>
      <c r="Q183" s="274"/>
      <c r="R183" s="274"/>
      <c r="S183" s="274"/>
      <c r="T183" s="275"/>
      <c r="AT183" s="276" t="s">
        <v>238</v>
      </c>
      <c r="AU183" s="276" t="s">
        <v>85</v>
      </c>
      <c r="AV183" s="13" t="s">
        <v>85</v>
      </c>
      <c r="AW183" s="13" t="s">
        <v>39</v>
      </c>
      <c r="AX183" s="13" t="s">
        <v>76</v>
      </c>
      <c r="AY183" s="276" t="s">
        <v>171</v>
      </c>
    </row>
    <row r="184" s="14" customFormat="1">
      <c r="B184" s="277"/>
      <c r="C184" s="278"/>
      <c r="D184" s="249" t="s">
        <v>238</v>
      </c>
      <c r="E184" s="279" t="s">
        <v>21</v>
      </c>
      <c r="F184" s="280" t="s">
        <v>242</v>
      </c>
      <c r="G184" s="278"/>
      <c r="H184" s="281">
        <v>48.600000000000001</v>
      </c>
      <c r="I184" s="282"/>
      <c r="J184" s="278"/>
      <c r="K184" s="278"/>
      <c r="L184" s="283"/>
      <c r="M184" s="284"/>
      <c r="N184" s="285"/>
      <c r="O184" s="285"/>
      <c r="P184" s="285"/>
      <c r="Q184" s="285"/>
      <c r="R184" s="285"/>
      <c r="S184" s="285"/>
      <c r="T184" s="286"/>
      <c r="AT184" s="287" t="s">
        <v>238</v>
      </c>
      <c r="AU184" s="287" t="s">
        <v>85</v>
      </c>
      <c r="AV184" s="14" t="s">
        <v>194</v>
      </c>
      <c r="AW184" s="14" t="s">
        <v>39</v>
      </c>
      <c r="AX184" s="14" t="s">
        <v>83</v>
      </c>
      <c r="AY184" s="287" t="s">
        <v>171</v>
      </c>
    </row>
    <row r="185" s="11" customFormat="1" ht="29.88" customHeight="1">
      <c r="B185" s="221"/>
      <c r="C185" s="222"/>
      <c r="D185" s="223" t="s">
        <v>75</v>
      </c>
      <c r="E185" s="235" t="s">
        <v>96</v>
      </c>
      <c r="F185" s="235" t="s">
        <v>332</v>
      </c>
      <c r="G185" s="222"/>
      <c r="H185" s="222"/>
      <c r="I185" s="225"/>
      <c r="J185" s="236">
        <f>BK185</f>
        <v>0</v>
      </c>
      <c r="K185" s="222"/>
      <c r="L185" s="227"/>
      <c r="M185" s="228"/>
      <c r="N185" s="229"/>
      <c r="O185" s="229"/>
      <c r="P185" s="230">
        <f>SUM(P186:P220)</f>
        <v>0</v>
      </c>
      <c r="Q185" s="229"/>
      <c r="R185" s="230">
        <f>SUM(R186:R220)</f>
        <v>1.15012406</v>
      </c>
      <c r="S185" s="229"/>
      <c r="T185" s="231">
        <f>SUM(T186:T220)</f>
        <v>0</v>
      </c>
      <c r="AR185" s="232" t="s">
        <v>83</v>
      </c>
      <c r="AT185" s="233" t="s">
        <v>75</v>
      </c>
      <c r="AU185" s="233" t="s">
        <v>83</v>
      </c>
      <c r="AY185" s="232" t="s">
        <v>171</v>
      </c>
      <c r="BK185" s="234">
        <f>SUM(BK186:BK220)</f>
        <v>0</v>
      </c>
    </row>
    <row r="186" s="1" customFormat="1" ht="16.5" customHeight="1">
      <c r="B186" s="47"/>
      <c r="C186" s="237" t="s">
        <v>333</v>
      </c>
      <c r="D186" s="237" t="s">
        <v>174</v>
      </c>
      <c r="E186" s="238" t="s">
        <v>334</v>
      </c>
      <c r="F186" s="239" t="s">
        <v>335</v>
      </c>
      <c r="G186" s="240" t="s">
        <v>263</v>
      </c>
      <c r="H186" s="241">
        <v>0.26100000000000001</v>
      </c>
      <c r="I186" s="242"/>
      <c r="J186" s="243">
        <f>ROUND(I186*H186,2)</f>
        <v>0</v>
      </c>
      <c r="K186" s="239" t="s">
        <v>236</v>
      </c>
      <c r="L186" s="73"/>
      <c r="M186" s="244" t="s">
        <v>21</v>
      </c>
      <c r="N186" s="245" t="s">
        <v>47</v>
      </c>
      <c r="O186" s="48"/>
      <c r="P186" s="246">
        <f>O186*H186</f>
        <v>0</v>
      </c>
      <c r="Q186" s="246">
        <v>1.94302</v>
      </c>
      <c r="R186" s="246">
        <f>Q186*H186</f>
        <v>0.50712822000000002</v>
      </c>
      <c r="S186" s="246">
        <v>0</v>
      </c>
      <c r="T186" s="247">
        <f>S186*H186</f>
        <v>0</v>
      </c>
      <c r="AR186" s="25" t="s">
        <v>194</v>
      </c>
      <c r="AT186" s="25" t="s">
        <v>174</v>
      </c>
      <c r="AU186" s="25" t="s">
        <v>85</v>
      </c>
      <c r="AY186" s="25" t="s">
        <v>171</v>
      </c>
      <c r="BE186" s="248">
        <f>IF(N186="základní",J186,0)</f>
        <v>0</v>
      </c>
      <c r="BF186" s="248">
        <f>IF(N186="snížená",J186,0)</f>
        <v>0</v>
      </c>
      <c r="BG186" s="248">
        <f>IF(N186="zákl. přenesená",J186,0)</f>
        <v>0</v>
      </c>
      <c r="BH186" s="248">
        <f>IF(N186="sníž. přenesená",J186,0)</f>
        <v>0</v>
      </c>
      <c r="BI186" s="248">
        <f>IF(N186="nulová",J186,0)</f>
        <v>0</v>
      </c>
      <c r="BJ186" s="25" t="s">
        <v>83</v>
      </c>
      <c r="BK186" s="248">
        <f>ROUND(I186*H186,2)</f>
        <v>0</v>
      </c>
      <c r="BL186" s="25" t="s">
        <v>194</v>
      </c>
      <c r="BM186" s="25" t="s">
        <v>336</v>
      </c>
    </row>
    <row r="187" s="12" customFormat="1">
      <c r="B187" s="256"/>
      <c r="C187" s="257"/>
      <c r="D187" s="249" t="s">
        <v>238</v>
      </c>
      <c r="E187" s="258" t="s">
        <v>21</v>
      </c>
      <c r="F187" s="259" t="s">
        <v>239</v>
      </c>
      <c r="G187" s="257"/>
      <c r="H187" s="258" t="s">
        <v>21</v>
      </c>
      <c r="I187" s="260"/>
      <c r="J187" s="257"/>
      <c r="K187" s="257"/>
      <c r="L187" s="261"/>
      <c r="M187" s="262"/>
      <c r="N187" s="263"/>
      <c r="O187" s="263"/>
      <c r="P187" s="263"/>
      <c r="Q187" s="263"/>
      <c r="R187" s="263"/>
      <c r="S187" s="263"/>
      <c r="T187" s="264"/>
      <c r="AT187" s="265" t="s">
        <v>238</v>
      </c>
      <c r="AU187" s="265" t="s">
        <v>85</v>
      </c>
      <c r="AV187" s="12" t="s">
        <v>83</v>
      </c>
      <c r="AW187" s="12" t="s">
        <v>39</v>
      </c>
      <c r="AX187" s="12" t="s">
        <v>76</v>
      </c>
      <c r="AY187" s="265" t="s">
        <v>171</v>
      </c>
    </row>
    <row r="188" s="12" customFormat="1">
      <c r="B188" s="256"/>
      <c r="C188" s="257"/>
      <c r="D188" s="249" t="s">
        <v>238</v>
      </c>
      <c r="E188" s="258" t="s">
        <v>21</v>
      </c>
      <c r="F188" s="259" t="s">
        <v>337</v>
      </c>
      <c r="G188" s="257"/>
      <c r="H188" s="258" t="s">
        <v>21</v>
      </c>
      <c r="I188" s="260"/>
      <c r="J188" s="257"/>
      <c r="K188" s="257"/>
      <c r="L188" s="261"/>
      <c r="M188" s="262"/>
      <c r="N188" s="263"/>
      <c r="O188" s="263"/>
      <c r="P188" s="263"/>
      <c r="Q188" s="263"/>
      <c r="R188" s="263"/>
      <c r="S188" s="263"/>
      <c r="T188" s="264"/>
      <c r="AT188" s="265" t="s">
        <v>238</v>
      </c>
      <c r="AU188" s="265" t="s">
        <v>85</v>
      </c>
      <c r="AV188" s="12" t="s">
        <v>83</v>
      </c>
      <c r="AW188" s="12" t="s">
        <v>39</v>
      </c>
      <c r="AX188" s="12" t="s">
        <v>76</v>
      </c>
      <c r="AY188" s="265" t="s">
        <v>171</v>
      </c>
    </row>
    <row r="189" s="13" customFormat="1">
      <c r="B189" s="266"/>
      <c r="C189" s="267"/>
      <c r="D189" s="249" t="s">
        <v>238</v>
      </c>
      <c r="E189" s="268" t="s">
        <v>21</v>
      </c>
      <c r="F189" s="269" t="s">
        <v>338</v>
      </c>
      <c r="G189" s="267"/>
      <c r="H189" s="270">
        <v>0.014999999999999999</v>
      </c>
      <c r="I189" s="271"/>
      <c r="J189" s="267"/>
      <c r="K189" s="267"/>
      <c r="L189" s="272"/>
      <c r="M189" s="273"/>
      <c r="N189" s="274"/>
      <c r="O189" s="274"/>
      <c r="P189" s="274"/>
      <c r="Q189" s="274"/>
      <c r="R189" s="274"/>
      <c r="S189" s="274"/>
      <c r="T189" s="275"/>
      <c r="AT189" s="276" t="s">
        <v>238</v>
      </c>
      <c r="AU189" s="276" t="s">
        <v>85</v>
      </c>
      <c r="AV189" s="13" t="s">
        <v>85</v>
      </c>
      <c r="AW189" s="13" t="s">
        <v>39</v>
      </c>
      <c r="AX189" s="13" t="s">
        <v>76</v>
      </c>
      <c r="AY189" s="276" t="s">
        <v>171</v>
      </c>
    </row>
    <row r="190" s="15" customFormat="1">
      <c r="B190" s="288"/>
      <c r="C190" s="289"/>
      <c r="D190" s="249" t="s">
        <v>238</v>
      </c>
      <c r="E190" s="290" t="s">
        <v>21</v>
      </c>
      <c r="F190" s="291" t="s">
        <v>259</v>
      </c>
      <c r="G190" s="289"/>
      <c r="H190" s="292">
        <v>0.014999999999999999</v>
      </c>
      <c r="I190" s="293"/>
      <c r="J190" s="289"/>
      <c r="K190" s="289"/>
      <c r="L190" s="294"/>
      <c r="M190" s="295"/>
      <c r="N190" s="296"/>
      <c r="O190" s="296"/>
      <c r="P190" s="296"/>
      <c r="Q190" s="296"/>
      <c r="R190" s="296"/>
      <c r="S190" s="296"/>
      <c r="T190" s="297"/>
      <c r="AT190" s="298" t="s">
        <v>238</v>
      </c>
      <c r="AU190" s="298" t="s">
        <v>85</v>
      </c>
      <c r="AV190" s="15" t="s">
        <v>96</v>
      </c>
      <c r="AW190" s="15" t="s">
        <v>39</v>
      </c>
      <c r="AX190" s="15" t="s">
        <v>76</v>
      </c>
      <c r="AY190" s="298" t="s">
        <v>171</v>
      </c>
    </row>
    <row r="191" s="12" customFormat="1">
      <c r="B191" s="256"/>
      <c r="C191" s="257"/>
      <c r="D191" s="249" t="s">
        <v>238</v>
      </c>
      <c r="E191" s="258" t="s">
        <v>21</v>
      </c>
      <c r="F191" s="259" t="s">
        <v>339</v>
      </c>
      <c r="G191" s="257"/>
      <c r="H191" s="258" t="s">
        <v>21</v>
      </c>
      <c r="I191" s="260"/>
      <c r="J191" s="257"/>
      <c r="K191" s="257"/>
      <c r="L191" s="261"/>
      <c r="M191" s="262"/>
      <c r="N191" s="263"/>
      <c r="O191" s="263"/>
      <c r="P191" s="263"/>
      <c r="Q191" s="263"/>
      <c r="R191" s="263"/>
      <c r="S191" s="263"/>
      <c r="T191" s="264"/>
      <c r="AT191" s="265" t="s">
        <v>238</v>
      </c>
      <c r="AU191" s="265" t="s">
        <v>85</v>
      </c>
      <c r="AV191" s="12" t="s">
        <v>83</v>
      </c>
      <c r="AW191" s="12" t="s">
        <v>39</v>
      </c>
      <c r="AX191" s="12" t="s">
        <v>76</v>
      </c>
      <c r="AY191" s="265" t="s">
        <v>171</v>
      </c>
    </row>
    <row r="192" s="13" customFormat="1">
      <c r="B192" s="266"/>
      <c r="C192" s="267"/>
      <c r="D192" s="249" t="s">
        <v>238</v>
      </c>
      <c r="E192" s="268" t="s">
        <v>21</v>
      </c>
      <c r="F192" s="269" t="s">
        <v>340</v>
      </c>
      <c r="G192" s="267"/>
      <c r="H192" s="270">
        <v>0.074999999999999997</v>
      </c>
      <c r="I192" s="271"/>
      <c r="J192" s="267"/>
      <c r="K192" s="267"/>
      <c r="L192" s="272"/>
      <c r="M192" s="273"/>
      <c r="N192" s="274"/>
      <c r="O192" s="274"/>
      <c r="P192" s="274"/>
      <c r="Q192" s="274"/>
      <c r="R192" s="274"/>
      <c r="S192" s="274"/>
      <c r="T192" s="275"/>
      <c r="AT192" s="276" t="s">
        <v>238</v>
      </c>
      <c r="AU192" s="276" t="s">
        <v>85</v>
      </c>
      <c r="AV192" s="13" t="s">
        <v>85</v>
      </c>
      <c r="AW192" s="13" t="s">
        <v>39</v>
      </c>
      <c r="AX192" s="13" t="s">
        <v>76</v>
      </c>
      <c r="AY192" s="276" t="s">
        <v>171</v>
      </c>
    </row>
    <row r="193" s="13" customFormat="1">
      <c r="B193" s="266"/>
      <c r="C193" s="267"/>
      <c r="D193" s="249" t="s">
        <v>238</v>
      </c>
      <c r="E193" s="268" t="s">
        <v>21</v>
      </c>
      <c r="F193" s="269" t="s">
        <v>341</v>
      </c>
      <c r="G193" s="267"/>
      <c r="H193" s="270">
        <v>0.057000000000000002</v>
      </c>
      <c r="I193" s="271"/>
      <c r="J193" s="267"/>
      <c r="K193" s="267"/>
      <c r="L193" s="272"/>
      <c r="M193" s="273"/>
      <c r="N193" s="274"/>
      <c r="O193" s="274"/>
      <c r="P193" s="274"/>
      <c r="Q193" s="274"/>
      <c r="R193" s="274"/>
      <c r="S193" s="274"/>
      <c r="T193" s="275"/>
      <c r="AT193" s="276" t="s">
        <v>238</v>
      </c>
      <c r="AU193" s="276" t="s">
        <v>85</v>
      </c>
      <c r="AV193" s="13" t="s">
        <v>85</v>
      </c>
      <c r="AW193" s="13" t="s">
        <v>39</v>
      </c>
      <c r="AX193" s="13" t="s">
        <v>76</v>
      </c>
      <c r="AY193" s="276" t="s">
        <v>171</v>
      </c>
    </row>
    <row r="194" s="13" customFormat="1">
      <c r="B194" s="266"/>
      <c r="C194" s="267"/>
      <c r="D194" s="249" t="s">
        <v>238</v>
      </c>
      <c r="E194" s="268" t="s">
        <v>21</v>
      </c>
      <c r="F194" s="269" t="s">
        <v>342</v>
      </c>
      <c r="G194" s="267"/>
      <c r="H194" s="270">
        <v>0.044999999999999998</v>
      </c>
      <c r="I194" s="271"/>
      <c r="J194" s="267"/>
      <c r="K194" s="267"/>
      <c r="L194" s="272"/>
      <c r="M194" s="273"/>
      <c r="N194" s="274"/>
      <c r="O194" s="274"/>
      <c r="P194" s="274"/>
      <c r="Q194" s="274"/>
      <c r="R194" s="274"/>
      <c r="S194" s="274"/>
      <c r="T194" s="275"/>
      <c r="AT194" s="276" t="s">
        <v>238</v>
      </c>
      <c r="AU194" s="276" t="s">
        <v>85</v>
      </c>
      <c r="AV194" s="13" t="s">
        <v>85</v>
      </c>
      <c r="AW194" s="13" t="s">
        <v>39</v>
      </c>
      <c r="AX194" s="13" t="s">
        <v>76</v>
      </c>
      <c r="AY194" s="276" t="s">
        <v>171</v>
      </c>
    </row>
    <row r="195" s="13" customFormat="1">
      <c r="B195" s="266"/>
      <c r="C195" s="267"/>
      <c r="D195" s="249" t="s">
        <v>238</v>
      </c>
      <c r="E195" s="268" t="s">
        <v>21</v>
      </c>
      <c r="F195" s="269" t="s">
        <v>343</v>
      </c>
      <c r="G195" s="267"/>
      <c r="H195" s="270">
        <v>0.069000000000000006</v>
      </c>
      <c r="I195" s="271"/>
      <c r="J195" s="267"/>
      <c r="K195" s="267"/>
      <c r="L195" s="272"/>
      <c r="M195" s="273"/>
      <c r="N195" s="274"/>
      <c r="O195" s="274"/>
      <c r="P195" s="274"/>
      <c r="Q195" s="274"/>
      <c r="R195" s="274"/>
      <c r="S195" s="274"/>
      <c r="T195" s="275"/>
      <c r="AT195" s="276" t="s">
        <v>238</v>
      </c>
      <c r="AU195" s="276" t="s">
        <v>85</v>
      </c>
      <c r="AV195" s="13" t="s">
        <v>85</v>
      </c>
      <c r="AW195" s="13" t="s">
        <v>39</v>
      </c>
      <c r="AX195" s="13" t="s">
        <v>76</v>
      </c>
      <c r="AY195" s="276" t="s">
        <v>171</v>
      </c>
    </row>
    <row r="196" s="15" customFormat="1">
      <c r="B196" s="288"/>
      <c r="C196" s="289"/>
      <c r="D196" s="249" t="s">
        <v>238</v>
      </c>
      <c r="E196" s="290" t="s">
        <v>21</v>
      </c>
      <c r="F196" s="291" t="s">
        <v>259</v>
      </c>
      <c r="G196" s="289"/>
      <c r="H196" s="292">
        <v>0.246</v>
      </c>
      <c r="I196" s="293"/>
      <c r="J196" s="289"/>
      <c r="K196" s="289"/>
      <c r="L196" s="294"/>
      <c r="M196" s="295"/>
      <c r="N196" s="296"/>
      <c r="O196" s="296"/>
      <c r="P196" s="296"/>
      <c r="Q196" s="296"/>
      <c r="R196" s="296"/>
      <c r="S196" s="296"/>
      <c r="T196" s="297"/>
      <c r="AT196" s="298" t="s">
        <v>238</v>
      </c>
      <c r="AU196" s="298" t="s">
        <v>85</v>
      </c>
      <c r="AV196" s="15" t="s">
        <v>96</v>
      </c>
      <c r="AW196" s="15" t="s">
        <v>39</v>
      </c>
      <c r="AX196" s="15" t="s">
        <v>76</v>
      </c>
      <c r="AY196" s="298" t="s">
        <v>171</v>
      </c>
    </row>
    <row r="197" s="14" customFormat="1">
      <c r="B197" s="277"/>
      <c r="C197" s="278"/>
      <c r="D197" s="249" t="s">
        <v>238</v>
      </c>
      <c r="E197" s="279" t="s">
        <v>21</v>
      </c>
      <c r="F197" s="280" t="s">
        <v>242</v>
      </c>
      <c r="G197" s="278"/>
      <c r="H197" s="281">
        <v>0.26100000000000001</v>
      </c>
      <c r="I197" s="282"/>
      <c r="J197" s="278"/>
      <c r="K197" s="278"/>
      <c r="L197" s="283"/>
      <c r="M197" s="284"/>
      <c r="N197" s="285"/>
      <c r="O197" s="285"/>
      <c r="P197" s="285"/>
      <c r="Q197" s="285"/>
      <c r="R197" s="285"/>
      <c r="S197" s="285"/>
      <c r="T197" s="286"/>
      <c r="AT197" s="287" t="s">
        <v>238</v>
      </c>
      <c r="AU197" s="287" t="s">
        <v>85</v>
      </c>
      <c r="AV197" s="14" t="s">
        <v>194</v>
      </c>
      <c r="AW197" s="14" t="s">
        <v>39</v>
      </c>
      <c r="AX197" s="14" t="s">
        <v>83</v>
      </c>
      <c r="AY197" s="287" t="s">
        <v>171</v>
      </c>
    </row>
    <row r="198" s="1" customFormat="1" ht="25.5" customHeight="1">
      <c r="B198" s="47"/>
      <c r="C198" s="237" t="s">
        <v>9</v>
      </c>
      <c r="D198" s="237" t="s">
        <v>174</v>
      </c>
      <c r="E198" s="238" t="s">
        <v>344</v>
      </c>
      <c r="F198" s="239" t="s">
        <v>345</v>
      </c>
      <c r="G198" s="240" t="s">
        <v>291</v>
      </c>
      <c r="H198" s="241">
        <v>0.14499999999999999</v>
      </c>
      <c r="I198" s="242"/>
      <c r="J198" s="243">
        <f>ROUND(I198*H198,2)</f>
        <v>0</v>
      </c>
      <c r="K198" s="239" t="s">
        <v>236</v>
      </c>
      <c r="L198" s="73"/>
      <c r="M198" s="244" t="s">
        <v>21</v>
      </c>
      <c r="N198" s="245" t="s">
        <v>47</v>
      </c>
      <c r="O198" s="48"/>
      <c r="P198" s="246">
        <f>O198*H198</f>
        <v>0</v>
      </c>
      <c r="Q198" s="246">
        <v>1.0900000000000001</v>
      </c>
      <c r="R198" s="246">
        <f>Q198*H198</f>
        <v>0.15805</v>
      </c>
      <c r="S198" s="246">
        <v>0</v>
      </c>
      <c r="T198" s="247">
        <f>S198*H198</f>
        <v>0</v>
      </c>
      <c r="AR198" s="25" t="s">
        <v>194</v>
      </c>
      <c r="AT198" s="25" t="s">
        <v>174</v>
      </c>
      <c r="AU198" s="25" t="s">
        <v>85</v>
      </c>
      <c r="AY198" s="25" t="s">
        <v>171</v>
      </c>
      <c r="BE198" s="248">
        <f>IF(N198="základní",J198,0)</f>
        <v>0</v>
      </c>
      <c r="BF198" s="248">
        <f>IF(N198="snížená",J198,0)</f>
        <v>0</v>
      </c>
      <c r="BG198" s="248">
        <f>IF(N198="zákl. přenesená",J198,0)</f>
        <v>0</v>
      </c>
      <c r="BH198" s="248">
        <f>IF(N198="sníž. přenesená",J198,0)</f>
        <v>0</v>
      </c>
      <c r="BI198" s="248">
        <f>IF(N198="nulová",J198,0)</f>
        <v>0</v>
      </c>
      <c r="BJ198" s="25" t="s">
        <v>83</v>
      </c>
      <c r="BK198" s="248">
        <f>ROUND(I198*H198,2)</f>
        <v>0</v>
      </c>
      <c r="BL198" s="25" t="s">
        <v>194</v>
      </c>
      <c r="BM198" s="25" t="s">
        <v>346</v>
      </c>
    </row>
    <row r="199" s="12" customFormat="1">
      <c r="B199" s="256"/>
      <c r="C199" s="257"/>
      <c r="D199" s="249" t="s">
        <v>238</v>
      </c>
      <c r="E199" s="258" t="s">
        <v>21</v>
      </c>
      <c r="F199" s="259" t="s">
        <v>239</v>
      </c>
      <c r="G199" s="257"/>
      <c r="H199" s="258" t="s">
        <v>21</v>
      </c>
      <c r="I199" s="260"/>
      <c r="J199" s="257"/>
      <c r="K199" s="257"/>
      <c r="L199" s="261"/>
      <c r="M199" s="262"/>
      <c r="N199" s="263"/>
      <c r="O199" s="263"/>
      <c r="P199" s="263"/>
      <c r="Q199" s="263"/>
      <c r="R199" s="263"/>
      <c r="S199" s="263"/>
      <c r="T199" s="264"/>
      <c r="AT199" s="265" t="s">
        <v>238</v>
      </c>
      <c r="AU199" s="265" t="s">
        <v>85</v>
      </c>
      <c r="AV199" s="12" t="s">
        <v>83</v>
      </c>
      <c r="AW199" s="12" t="s">
        <v>39</v>
      </c>
      <c r="AX199" s="12" t="s">
        <v>76</v>
      </c>
      <c r="AY199" s="265" t="s">
        <v>171</v>
      </c>
    </row>
    <row r="200" s="12" customFormat="1">
      <c r="B200" s="256"/>
      <c r="C200" s="257"/>
      <c r="D200" s="249" t="s">
        <v>238</v>
      </c>
      <c r="E200" s="258" t="s">
        <v>21</v>
      </c>
      <c r="F200" s="259" t="s">
        <v>337</v>
      </c>
      <c r="G200" s="257"/>
      <c r="H200" s="258" t="s">
        <v>21</v>
      </c>
      <c r="I200" s="260"/>
      <c r="J200" s="257"/>
      <c r="K200" s="257"/>
      <c r="L200" s="261"/>
      <c r="M200" s="262"/>
      <c r="N200" s="263"/>
      <c r="O200" s="263"/>
      <c r="P200" s="263"/>
      <c r="Q200" s="263"/>
      <c r="R200" s="263"/>
      <c r="S200" s="263"/>
      <c r="T200" s="264"/>
      <c r="AT200" s="265" t="s">
        <v>238</v>
      </c>
      <c r="AU200" s="265" t="s">
        <v>85</v>
      </c>
      <c r="AV200" s="12" t="s">
        <v>83</v>
      </c>
      <c r="AW200" s="12" t="s">
        <v>39</v>
      </c>
      <c r="AX200" s="12" t="s">
        <v>76</v>
      </c>
      <c r="AY200" s="265" t="s">
        <v>171</v>
      </c>
    </row>
    <row r="201" s="13" customFormat="1">
      <c r="B201" s="266"/>
      <c r="C201" s="267"/>
      <c r="D201" s="249" t="s">
        <v>238</v>
      </c>
      <c r="E201" s="268" t="s">
        <v>21</v>
      </c>
      <c r="F201" s="269" t="s">
        <v>347</v>
      </c>
      <c r="G201" s="267"/>
      <c r="H201" s="270">
        <v>0.010999999999999999</v>
      </c>
      <c r="I201" s="271"/>
      <c r="J201" s="267"/>
      <c r="K201" s="267"/>
      <c r="L201" s="272"/>
      <c r="M201" s="273"/>
      <c r="N201" s="274"/>
      <c r="O201" s="274"/>
      <c r="P201" s="274"/>
      <c r="Q201" s="274"/>
      <c r="R201" s="274"/>
      <c r="S201" s="274"/>
      <c r="T201" s="275"/>
      <c r="AT201" s="276" t="s">
        <v>238</v>
      </c>
      <c r="AU201" s="276" t="s">
        <v>85</v>
      </c>
      <c r="AV201" s="13" t="s">
        <v>85</v>
      </c>
      <c r="AW201" s="13" t="s">
        <v>39</v>
      </c>
      <c r="AX201" s="13" t="s">
        <v>76</v>
      </c>
      <c r="AY201" s="276" t="s">
        <v>171</v>
      </c>
    </row>
    <row r="202" s="15" customFormat="1">
      <c r="B202" s="288"/>
      <c r="C202" s="289"/>
      <c r="D202" s="249" t="s">
        <v>238</v>
      </c>
      <c r="E202" s="290" t="s">
        <v>21</v>
      </c>
      <c r="F202" s="291" t="s">
        <v>259</v>
      </c>
      <c r="G202" s="289"/>
      <c r="H202" s="292">
        <v>0.010999999999999999</v>
      </c>
      <c r="I202" s="293"/>
      <c r="J202" s="289"/>
      <c r="K202" s="289"/>
      <c r="L202" s="294"/>
      <c r="M202" s="295"/>
      <c r="N202" s="296"/>
      <c r="O202" s="296"/>
      <c r="P202" s="296"/>
      <c r="Q202" s="296"/>
      <c r="R202" s="296"/>
      <c r="S202" s="296"/>
      <c r="T202" s="297"/>
      <c r="AT202" s="298" t="s">
        <v>238</v>
      </c>
      <c r="AU202" s="298" t="s">
        <v>85</v>
      </c>
      <c r="AV202" s="15" t="s">
        <v>96</v>
      </c>
      <c r="AW202" s="15" t="s">
        <v>39</v>
      </c>
      <c r="AX202" s="15" t="s">
        <v>76</v>
      </c>
      <c r="AY202" s="298" t="s">
        <v>171</v>
      </c>
    </row>
    <row r="203" s="12" customFormat="1">
      <c r="B203" s="256"/>
      <c r="C203" s="257"/>
      <c r="D203" s="249" t="s">
        <v>238</v>
      </c>
      <c r="E203" s="258" t="s">
        <v>21</v>
      </c>
      <c r="F203" s="259" t="s">
        <v>339</v>
      </c>
      <c r="G203" s="257"/>
      <c r="H203" s="258" t="s">
        <v>21</v>
      </c>
      <c r="I203" s="260"/>
      <c r="J203" s="257"/>
      <c r="K203" s="257"/>
      <c r="L203" s="261"/>
      <c r="M203" s="262"/>
      <c r="N203" s="263"/>
      <c r="O203" s="263"/>
      <c r="P203" s="263"/>
      <c r="Q203" s="263"/>
      <c r="R203" s="263"/>
      <c r="S203" s="263"/>
      <c r="T203" s="264"/>
      <c r="AT203" s="265" t="s">
        <v>238</v>
      </c>
      <c r="AU203" s="265" t="s">
        <v>85</v>
      </c>
      <c r="AV203" s="12" t="s">
        <v>83</v>
      </c>
      <c r="AW203" s="12" t="s">
        <v>39</v>
      </c>
      <c r="AX203" s="12" t="s">
        <v>76</v>
      </c>
      <c r="AY203" s="265" t="s">
        <v>171</v>
      </c>
    </row>
    <row r="204" s="13" customFormat="1">
      <c r="B204" s="266"/>
      <c r="C204" s="267"/>
      <c r="D204" s="249" t="s">
        <v>238</v>
      </c>
      <c r="E204" s="268" t="s">
        <v>21</v>
      </c>
      <c r="F204" s="269" t="s">
        <v>348</v>
      </c>
      <c r="G204" s="267"/>
      <c r="H204" s="270">
        <v>0.021000000000000001</v>
      </c>
      <c r="I204" s="271"/>
      <c r="J204" s="267"/>
      <c r="K204" s="267"/>
      <c r="L204" s="272"/>
      <c r="M204" s="273"/>
      <c r="N204" s="274"/>
      <c r="O204" s="274"/>
      <c r="P204" s="274"/>
      <c r="Q204" s="274"/>
      <c r="R204" s="274"/>
      <c r="S204" s="274"/>
      <c r="T204" s="275"/>
      <c r="AT204" s="276" t="s">
        <v>238</v>
      </c>
      <c r="AU204" s="276" t="s">
        <v>85</v>
      </c>
      <c r="AV204" s="13" t="s">
        <v>85</v>
      </c>
      <c r="AW204" s="13" t="s">
        <v>39</v>
      </c>
      <c r="AX204" s="13" t="s">
        <v>76</v>
      </c>
      <c r="AY204" s="276" t="s">
        <v>171</v>
      </c>
    </row>
    <row r="205" s="13" customFormat="1">
      <c r="B205" s="266"/>
      <c r="C205" s="267"/>
      <c r="D205" s="249" t="s">
        <v>238</v>
      </c>
      <c r="E205" s="268" t="s">
        <v>21</v>
      </c>
      <c r="F205" s="269" t="s">
        <v>349</v>
      </c>
      <c r="G205" s="267"/>
      <c r="H205" s="270">
        <v>0.02</v>
      </c>
      <c r="I205" s="271"/>
      <c r="J205" s="267"/>
      <c r="K205" s="267"/>
      <c r="L205" s="272"/>
      <c r="M205" s="273"/>
      <c r="N205" s="274"/>
      <c r="O205" s="274"/>
      <c r="P205" s="274"/>
      <c r="Q205" s="274"/>
      <c r="R205" s="274"/>
      <c r="S205" s="274"/>
      <c r="T205" s="275"/>
      <c r="AT205" s="276" t="s">
        <v>238</v>
      </c>
      <c r="AU205" s="276" t="s">
        <v>85</v>
      </c>
      <c r="AV205" s="13" t="s">
        <v>85</v>
      </c>
      <c r="AW205" s="13" t="s">
        <v>39</v>
      </c>
      <c r="AX205" s="13" t="s">
        <v>76</v>
      </c>
      <c r="AY205" s="276" t="s">
        <v>171</v>
      </c>
    </row>
    <row r="206" s="13" customFormat="1">
      <c r="B206" s="266"/>
      <c r="C206" s="267"/>
      <c r="D206" s="249" t="s">
        <v>238</v>
      </c>
      <c r="E206" s="268" t="s">
        <v>21</v>
      </c>
      <c r="F206" s="269" t="s">
        <v>350</v>
      </c>
      <c r="G206" s="267"/>
      <c r="H206" s="270">
        <v>0.036999999999999998</v>
      </c>
      <c r="I206" s="271"/>
      <c r="J206" s="267"/>
      <c r="K206" s="267"/>
      <c r="L206" s="272"/>
      <c r="M206" s="273"/>
      <c r="N206" s="274"/>
      <c r="O206" s="274"/>
      <c r="P206" s="274"/>
      <c r="Q206" s="274"/>
      <c r="R206" s="274"/>
      <c r="S206" s="274"/>
      <c r="T206" s="275"/>
      <c r="AT206" s="276" t="s">
        <v>238</v>
      </c>
      <c r="AU206" s="276" t="s">
        <v>85</v>
      </c>
      <c r="AV206" s="13" t="s">
        <v>85</v>
      </c>
      <c r="AW206" s="13" t="s">
        <v>39</v>
      </c>
      <c r="AX206" s="13" t="s">
        <v>76</v>
      </c>
      <c r="AY206" s="276" t="s">
        <v>171</v>
      </c>
    </row>
    <row r="207" s="13" customFormat="1">
      <c r="B207" s="266"/>
      <c r="C207" s="267"/>
      <c r="D207" s="249" t="s">
        <v>238</v>
      </c>
      <c r="E207" s="268" t="s">
        <v>21</v>
      </c>
      <c r="F207" s="269" t="s">
        <v>351</v>
      </c>
      <c r="G207" s="267"/>
      <c r="H207" s="270">
        <v>0.056000000000000001</v>
      </c>
      <c r="I207" s="271"/>
      <c r="J207" s="267"/>
      <c r="K207" s="267"/>
      <c r="L207" s="272"/>
      <c r="M207" s="273"/>
      <c r="N207" s="274"/>
      <c r="O207" s="274"/>
      <c r="P207" s="274"/>
      <c r="Q207" s="274"/>
      <c r="R207" s="274"/>
      <c r="S207" s="274"/>
      <c r="T207" s="275"/>
      <c r="AT207" s="276" t="s">
        <v>238</v>
      </c>
      <c r="AU207" s="276" t="s">
        <v>85</v>
      </c>
      <c r="AV207" s="13" t="s">
        <v>85</v>
      </c>
      <c r="AW207" s="13" t="s">
        <v>39</v>
      </c>
      <c r="AX207" s="13" t="s">
        <v>76</v>
      </c>
      <c r="AY207" s="276" t="s">
        <v>171</v>
      </c>
    </row>
    <row r="208" s="15" customFormat="1">
      <c r="B208" s="288"/>
      <c r="C208" s="289"/>
      <c r="D208" s="249" t="s">
        <v>238</v>
      </c>
      <c r="E208" s="290" t="s">
        <v>21</v>
      </c>
      <c r="F208" s="291" t="s">
        <v>259</v>
      </c>
      <c r="G208" s="289"/>
      <c r="H208" s="292">
        <v>0.13400000000000001</v>
      </c>
      <c r="I208" s="293"/>
      <c r="J208" s="289"/>
      <c r="K208" s="289"/>
      <c r="L208" s="294"/>
      <c r="M208" s="295"/>
      <c r="N208" s="296"/>
      <c r="O208" s="296"/>
      <c r="P208" s="296"/>
      <c r="Q208" s="296"/>
      <c r="R208" s="296"/>
      <c r="S208" s="296"/>
      <c r="T208" s="297"/>
      <c r="AT208" s="298" t="s">
        <v>238</v>
      </c>
      <c r="AU208" s="298" t="s">
        <v>85</v>
      </c>
      <c r="AV208" s="15" t="s">
        <v>96</v>
      </c>
      <c r="AW208" s="15" t="s">
        <v>39</v>
      </c>
      <c r="AX208" s="15" t="s">
        <v>76</v>
      </c>
      <c r="AY208" s="298" t="s">
        <v>171</v>
      </c>
    </row>
    <row r="209" s="14" customFormat="1">
      <c r="B209" s="277"/>
      <c r="C209" s="278"/>
      <c r="D209" s="249" t="s">
        <v>238</v>
      </c>
      <c r="E209" s="279" t="s">
        <v>21</v>
      </c>
      <c r="F209" s="280" t="s">
        <v>242</v>
      </c>
      <c r="G209" s="278"/>
      <c r="H209" s="281">
        <v>0.14499999999999999</v>
      </c>
      <c r="I209" s="282"/>
      <c r="J209" s="278"/>
      <c r="K209" s="278"/>
      <c r="L209" s="283"/>
      <c r="M209" s="284"/>
      <c r="N209" s="285"/>
      <c r="O209" s="285"/>
      <c r="P209" s="285"/>
      <c r="Q209" s="285"/>
      <c r="R209" s="285"/>
      <c r="S209" s="285"/>
      <c r="T209" s="286"/>
      <c r="AT209" s="287" t="s">
        <v>238</v>
      </c>
      <c r="AU209" s="287" t="s">
        <v>85</v>
      </c>
      <c r="AV209" s="14" t="s">
        <v>194</v>
      </c>
      <c r="AW209" s="14" t="s">
        <v>39</v>
      </c>
      <c r="AX209" s="14" t="s">
        <v>83</v>
      </c>
      <c r="AY209" s="287" t="s">
        <v>171</v>
      </c>
    </row>
    <row r="210" s="1" customFormat="1" ht="16.5" customHeight="1">
      <c r="B210" s="47"/>
      <c r="C210" s="299" t="s">
        <v>352</v>
      </c>
      <c r="D210" s="299" t="s">
        <v>288</v>
      </c>
      <c r="E210" s="300" t="s">
        <v>353</v>
      </c>
      <c r="F210" s="301" t="s">
        <v>354</v>
      </c>
      <c r="G210" s="302" t="s">
        <v>291</v>
      </c>
      <c r="H210" s="303">
        <v>0.001</v>
      </c>
      <c r="I210" s="304"/>
      <c r="J210" s="305">
        <f>ROUND(I210*H210,2)</f>
        <v>0</v>
      </c>
      <c r="K210" s="301" t="s">
        <v>236</v>
      </c>
      <c r="L210" s="306"/>
      <c r="M210" s="307" t="s">
        <v>21</v>
      </c>
      <c r="N210" s="308" t="s">
        <v>47</v>
      </c>
      <c r="O210" s="48"/>
      <c r="P210" s="246">
        <f>O210*H210</f>
        <v>0</v>
      </c>
      <c r="Q210" s="246">
        <v>1</v>
      </c>
      <c r="R210" s="246">
        <f>Q210*H210</f>
        <v>0.001</v>
      </c>
      <c r="S210" s="246">
        <v>0</v>
      </c>
      <c r="T210" s="247">
        <f>S210*H210</f>
        <v>0</v>
      </c>
      <c r="AR210" s="25" t="s">
        <v>271</v>
      </c>
      <c r="AT210" s="25" t="s">
        <v>288</v>
      </c>
      <c r="AU210" s="25" t="s">
        <v>85</v>
      </c>
      <c r="AY210" s="25" t="s">
        <v>171</v>
      </c>
      <c r="BE210" s="248">
        <f>IF(N210="základní",J210,0)</f>
        <v>0</v>
      </c>
      <c r="BF210" s="248">
        <f>IF(N210="snížená",J210,0)</f>
        <v>0</v>
      </c>
      <c r="BG210" s="248">
        <f>IF(N210="zákl. přenesená",J210,0)</f>
        <v>0</v>
      </c>
      <c r="BH210" s="248">
        <f>IF(N210="sníž. přenesená",J210,0)</f>
        <v>0</v>
      </c>
      <c r="BI210" s="248">
        <f>IF(N210="nulová",J210,0)</f>
        <v>0</v>
      </c>
      <c r="BJ210" s="25" t="s">
        <v>83</v>
      </c>
      <c r="BK210" s="248">
        <f>ROUND(I210*H210,2)</f>
        <v>0</v>
      </c>
      <c r="BL210" s="25" t="s">
        <v>194</v>
      </c>
      <c r="BM210" s="25" t="s">
        <v>355</v>
      </c>
    </row>
    <row r="211" s="1" customFormat="1">
      <c r="B211" s="47"/>
      <c r="C211" s="75"/>
      <c r="D211" s="249" t="s">
        <v>186</v>
      </c>
      <c r="E211" s="75"/>
      <c r="F211" s="250" t="s">
        <v>356</v>
      </c>
      <c r="G211" s="75"/>
      <c r="H211" s="75"/>
      <c r="I211" s="205"/>
      <c r="J211" s="75"/>
      <c r="K211" s="75"/>
      <c r="L211" s="73"/>
      <c r="M211" s="251"/>
      <c r="N211" s="48"/>
      <c r="O211" s="48"/>
      <c r="P211" s="48"/>
      <c r="Q211" s="48"/>
      <c r="R211" s="48"/>
      <c r="S211" s="48"/>
      <c r="T211" s="96"/>
      <c r="AT211" s="25" t="s">
        <v>186</v>
      </c>
      <c r="AU211" s="25" t="s">
        <v>85</v>
      </c>
    </row>
    <row r="212" s="12" customFormat="1">
      <c r="B212" s="256"/>
      <c r="C212" s="257"/>
      <c r="D212" s="249" t="s">
        <v>238</v>
      </c>
      <c r="E212" s="258" t="s">
        <v>21</v>
      </c>
      <c r="F212" s="259" t="s">
        <v>239</v>
      </c>
      <c r="G212" s="257"/>
      <c r="H212" s="258" t="s">
        <v>21</v>
      </c>
      <c r="I212" s="260"/>
      <c r="J212" s="257"/>
      <c r="K212" s="257"/>
      <c r="L212" s="261"/>
      <c r="M212" s="262"/>
      <c r="N212" s="263"/>
      <c r="O212" s="263"/>
      <c r="P212" s="263"/>
      <c r="Q212" s="263"/>
      <c r="R212" s="263"/>
      <c r="S212" s="263"/>
      <c r="T212" s="264"/>
      <c r="AT212" s="265" t="s">
        <v>238</v>
      </c>
      <c r="AU212" s="265" t="s">
        <v>85</v>
      </c>
      <c r="AV212" s="12" t="s">
        <v>83</v>
      </c>
      <c r="AW212" s="12" t="s">
        <v>39</v>
      </c>
      <c r="AX212" s="12" t="s">
        <v>76</v>
      </c>
      <c r="AY212" s="265" t="s">
        <v>171</v>
      </c>
    </row>
    <row r="213" s="12" customFormat="1">
      <c r="B213" s="256"/>
      <c r="C213" s="257"/>
      <c r="D213" s="249" t="s">
        <v>238</v>
      </c>
      <c r="E213" s="258" t="s">
        <v>21</v>
      </c>
      <c r="F213" s="259" t="s">
        <v>339</v>
      </c>
      <c r="G213" s="257"/>
      <c r="H213" s="258" t="s">
        <v>21</v>
      </c>
      <c r="I213" s="260"/>
      <c r="J213" s="257"/>
      <c r="K213" s="257"/>
      <c r="L213" s="261"/>
      <c r="M213" s="262"/>
      <c r="N213" s="263"/>
      <c r="O213" s="263"/>
      <c r="P213" s="263"/>
      <c r="Q213" s="263"/>
      <c r="R213" s="263"/>
      <c r="S213" s="263"/>
      <c r="T213" s="264"/>
      <c r="AT213" s="265" t="s">
        <v>238</v>
      </c>
      <c r="AU213" s="265" t="s">
        <v>85</v>
      </c>
      <c r="AV213" s="12" t="s">
        <v>83</v>
      </c>
      <c r="AW213" s="12" t="s">
        <v>39</v>
      </c>
      <c r="AX213" s="12" t="s">
        <v>76</v>
      </c>
      <c r="AY213" s="265" t="s">
        <v>171</v>
      </c>
    </row>
    <row r="214" s="13" customFormat="1">
      <c r="B214" s="266"/>
      <c r="C214" s="267"/>
      <c r="D214" s="249" t="s">
        <v>238</v>
      </c>
      <c r="E214" s="268" t="s">
        <v>21</v>
      </c>
      <c r="F214" s="269" t="s">
        <v>357</v>
      </c>
      <c r="G214" s="267"/>
      <c r="H214" s="270">
        <v>0.001</v>
      </c>
      <c r="I214" s="271"/>
      <c r="J214" s="267"/>
      <c r="K214" s="267"/>
      <c r="L214" s="272"/>
      <c r="M214" s="273"/>
      <c r="N214" s="274"/>
      <c r="O214" s="274"/>
      <c r="P214" s="274"/>
      <c r="Q214" s="274"/>
      <c r="R214" s="274"/>
      <c r="S214" s="274"/>
      <c r="T214" s="275"/>
      <c r="AT214" s="276" t="s">
        <v>238</v>
      </c>
      <c r="AU214" s="276" t="s">
        <v>85</v>
      </c>
      <c r="AV214" s="13" t="s">
        <v>85</v>
      </c>
      <c r="AW214" s="13" t="s">
        <v>39</v>
      </c>
      <c r="AX214" s="13" t="s">
        <v>76</v>
      </c>
      <c r="AY214" s="276" t="s">
        <v>171</v>
      </c>
    </row>
    <row r="215" s="14" customFormat="1">
      <c r="B215" s="277"/>
      <c r="C215" s="278"/>
      <c r="D215" s="249" t="s">
        <v>238</v>
      </c>
      <c r="E215" s="279" t="s">
        <v>21</v>
      </c>
      <c r="F215" s="280" t="s">
        <v>242</v>
      </c>
      <c r="G215" s="278"/>
      <c r="H215" s="281">
        <v>0.001</v>
      </c>
      <c r="I215" s="282"/>
      <c r="J215" s="278"/>
      <c r="K215" s="278"/>
      <c r="L215" s="283"/>
      <c r="M215" s="284"/>
      <c r="N215" s="285"/>
      <c r="O215" s="285"/>
      <c r="P215" s="285"/>
      <c r="Q215" s="285"/>
      <c r="R215" s="285"/>
      <c r="S215" s="285"/>
      <c r="T215" s="286"/>
      <c r="AT215" s="287" t="s">
        <v>238</v>
      </c>
      <c r="AU215" s="287" t="s">
        <v>85</v>
      </c>
      <c r="AV215" s="14" t="s">
        <v>194</v>
      </c>
      <c r="AW215" s="14" t="s">
        <v>39</v>
      </c>
      <c r="AX215" s="14" t="s">
        <v>83</v>
      </c>
      <c r="AY215" s="287" t="s">
        <v>171</v>
      </c>
    </row>
    <row r="216" s="1" customFormat="1" ht="38.25" customHeight="1">
      <c r="B216" s="47"/>
      <c r="C216" s="237" t="s">
        <v>358</v>
      </c>
      <c r="D216" s="237" t="s">
        <v>174</v>
      </c>
      <c r="E216" s="238" t="s">
        <v>359</v>
      </c>
      <c r="F216" s="239" t="s">
        <v>360</v>
      </c>
      <c r="G216" s="240" t="s">
        <v>263</v>
      </c>
      <c r="H216" s="241">
        <v>0.252</v>
      </c>
      <c r="I216" s="242"/>
      <c r="J216" s="243">
        <f>ROUND(I216*H216,2)</f>
        <v>0</v>
      </c>
      <c r="K216" s="239" t="s">
        <v>236</v>
      </c>
      <c r="L216" s="73"/>
      <c r="M216" s="244" t="s">
        <v>21</v>
      </c>
      <c r="N216" s="245" t="s">
        <v>47</v>
      </c>
      <c r="O216" s="48"/>
      <c r="P216" s="246">
        <f>O216*H216</f>
        <v>0</v>
      </c>
      <c r="Q216" s="246">
        <v>1.92042</v>
      </c>
      <c r="R216" s="246">
        <f>Q216*H216</f>
        <v>0.48394584000000002</v>
      </c>
      <c r="S216" s="246">
        <v>0</v>
      </c>
      <c r="T216" s="247">
        <f>S216*H216</f>
        <v>0</v>
      </c>
      <c r="AR216" s="25" t="s">
        <v>194</v>
      </c>
      <c r="AT216" s="25" t="s">
        <v>174</v>
      </c>
      <c r="AU216" s="25" t="s">
        <v>85</v>
      </c>
      <c r="AY216" s="25" t="s">
        <v>171</v>
      </c>
      <c r="BE216" s="248">
        <f>IF(N216="základní",J216,0)</f>
        <v>0</v>
      </c>
      <c r="BF216" s="248">
        <f>IF(N216="snížená",J216,0)</f>
        <v>0</v>
      </c>
      <c r="BG216" s="248">
        <f>IF(N216="zákl. přenesená",J216,0)</f>
        <v>0</v>
      </c>
      <c r="BH216" s="248">
        <f>IF(N216="sníž. přenesená",J216,0)</f>
        <v>0</v>
      </c>
      <c r="BI216" s="248">
        <f>IF(N216="nulová",J216,0)</f>
        <v>0</v>
      </c>
      <c r="BJ216" s="25" t="s">
        <v>83</v>
      </c>
      <c r="BK216" s="248">
        <f>ROUND(I216*H216,2)</f>
        <v>0</v>
      </c>
      <c r="BL216" s="25" t="s">
        <v>194</v>
      </c>
      <c r="BM216" s="25" t="s">
        <v>361</v>
      </c>
    </row>
    <row r="217" s="12" customFormat="1">
      <c r="B217" s="256"/>
      <c r="C217" s="257"/>
      <c r="D217" s="249" t="s">
        <v>238</v>
      </c>
      <c r="E217" s="258" t="s">
        <v>21</v>
      </c>
      <c r="F217" s="259" t="s">
        <v>239</v>
      </c>
      <c r="G217" s="257"/>
      <c r="H217" s="258" t="s">
        <v>21</v>
      </c>
      <c r="I217" s="260"/>
      <c r="J217" s="257"/>
      <c r="K217" s="257"/>
      <c r="L217" s="261"/>
      <c r="M217" s="262"/>
      <c r="N217" s="263"/>
      <c r="O217" s="263"/>
      <c r="P217" s="263"/>
      <c r="Q217" s="263"/>
      <c r="R217" s="263"/>
      <c r="S217" s="263"/>
      <c r="T217" s="264"/>
      <c r="AT217" s="265" t="s">
        <v>238</v>
      </c>
      <c r="AU217" s="265" t="s">
        <v>85</v>
      </c>
      <c r="AV217" s="12" t="s">
        <v>83</v>
      </c>
      <c r="AW217" s="12" t="s">
        <v>39</v>
      </c>
      <c r="AX217" s="12" t="s">
        <v>76</v>
      </c>
      <c r="AY217" s="265" t="s">
        <v>171</v>
      </c>
    </row>
    <row r="218" s="12" customFormat="1">
      <c r="B218" s="256"/>
      <c r="C218" s="257"/>
      <c r="D218" s="249" t="s">
        <v>238</v>
      </c>
      <c r="E218" s="258" t="s">
        <v>21</v>
      </c>
      <c r="F218" s="259" t="s">
        <v>339</v>
      </c>
      <c r="G218" s="257"/>
      <c r="H218" s="258" t="s">
        <v>21</v>
      </c>
      <c r="I218" s="260"/>
      <c r="J218" s="257"/>
      <c r="K218" s="257"/>
      <c r="L218" s="261"/>
      <c r="M218" s="262"/>
      <c r="N218" s="263"/>
      <c r="O218" s="263"/>
      <c r="P218" s="263"/>
      <c r="Q218" s="263"/>
      <c r="R218" s="263"/>
      <c r="S218" s="263"/>
      <c r="T218" s="264"/>
      <c r="AT218" s="265" t="s">
        <v>238</v>
      </c>
      <c r="AU218" s="265" t="s">
        <v>85</v>
      </c>
      <c r="AV218" s="12" t="s">
        <v>83</v>
      </c>
      <c r="AW218" s="12" t="s">
        <v>39</v>
      </c>
      <c r="AX218" s="12" t="s">
        <v>76</v>
      </c>
      <c r="AY218" s="265" t="s">
        <v>171</v>
      </c>
    </row>
    <row r="219" s="13" customFormat="1">
      <c r="B219" s="266"/>
      <c r="C219" s="267"/>
      <c r="D219" s="249" t="s">
        <v>238</v>
      </c>
      <c r="E219" s="268" t="s">
        <v>21</v>
      </c>
      <c r="F219" s="269" t="s">
        <v>362</v>
      </c>
      <c r="G219" s="267"/>
      <c r="H219" s="270">
        <v>0.252</v>
      </c>
      <c r="I219" s="271"/>
      <c r="J219" s="267"/>
      <c r="K219" s="267"/>
      <c r="L219" s="272"/>
      <c r="M219" s="273"/>
      <c r="N219" s="274"/>
      <c r="O219" s="274"/>
      <c r="P219" s="274"/>
      <c r="Q219" s="274"/>
      <c r="R219" s="274"/>
      <c r="S219" s="274"/>
      <c r="T219" s="275"/>
      <c r="AT219" s="276" t="s">
        <v>238</v>
      </c>
      <c r="AU219" s="276" t="s">
        <v>85</v>
      </c>
      <c r="AV219" s="13" t="s">
        <v>85</v>
      </c>
      <c r="AW219" s="13" t="s">
        <v>39</v>
      </c>
      <c r="AX219" s="13" t="s">
        <v>76</v>
      </c>
      <c r="AY219" s="276" t="s">
        <v>171</v>
      </c>
    </row>
    <row r="220" s="14" customFormat="1">
      <c r="B220" s="277"/>
      <c r="C220" s="278"/>
      <c r="D220" s="249" t="s">
        <v>238</v>
      </c>
      <c r="E220" s="279" t="s">
        <v>21</v>
      </c>
      <c r="F220" s="280" t="s">
        <v>242</v>
      </c>
      <c r="G220" s="278"/>
      <c r="H220" s="281">
        <v>0.252</v>
      </c>
      <c r="I220" s="282"/>
      <c r="J220" s="278"/>
      <c r="K220" s="278"/>
      <c r="L220" s="283"/>
      <c r="M220" s="284"/>
      <c r="N220" s="285"/>
      <c r="O220" s="285"/>
      <c r="P220" s="285"/>
      <c r="Q220" s="285"/>
      <c r="R220" s="285"/>
      <c r="S220" s="285"/>
      <c r="T220" s="286"/>
      <c r="AT220" s="287" t="s">
        <v>238</v>
      </c>
      <c r="AU220" s="287" t="s">
        <v>85</v>
      </c>
      <c r="AV220" s="14" t="s">
        <v>194</v>
      </c>
      <c r="AW220" s="14" t="s">
        <v>39</v>
      </c>
      <c r="AX220" s="14" t="s">
        <v>83</v>
      </c>
      <c r="AY220" s="287" t="s">
        <v>171</v>
      </c>
    </row>
    <row r="221" s="11" customFormat="1" ht="29.88" customHeight="1">
      <c r="B221" s="221"/>
      <c r="C221" s="222"/>
      <c r="D221" s="223" t="s">
        <v>75</v>
      </c>
      <c r="E221" s="235" t="s">
        <v>194</v>
      </c>
      <c r="F221" s="235" t="s">
        <v>363</v>
      </c>
      <c r="G221" s="222"/>
      <c r="H221" s="222"/>
      <c r="I221" s="225"/>
      <c r="J221" s="236">
        <f>BK221</f>
        <v>0</v>
      </c>
      <c r="K221" s="222"/>
      <c r="L221" s="227"/>
      <c r="M221" s="228"/>
      <c r="N221" s="229"/>
      <c r="O221" s="229"/>
      <c r="P221" s="230">
        <f>SUM(P222:P233)</f>
        <v>0</v>
      </c>
      <c r="Q221" s="229"/>
      <c r="R221" s="230">
        <f>SUM(R222:R233)</f>
        <v>0.4556</v>
      </c>
      <c r="S221" s="229"/>
      <c r="T221" s="231">
        <f>SUM(T222:T233)</f>
        <v>0</v>
      </c>
      <c r="AR221" s="232" t="s">
        <v>83</v>
      </c>
      <c r="AT221" s="233" t="s">
        <v>75</v>
      </c>
      <c r="AU221" s="233" t="s">
        <v>83</v>
      </c>
      <c r="AY221" s="232" t="s">
        <v>171</v>
      </c>
      <c r="BK221" s="234">
        <f>SUM(BK222:BK233)</f>
        <v>0</v>
      </c>
    </row>
    <row r="222" s="1" customFormat="1" ht="25.5" customHeight="1">
      <c r="B222" s="47"/>
      <c r="C222" s="237" t="s">
        <v>364</v>
      </c>
      <c r="D222" s="237" t="s">
        <v>174</v>
      </c>
      <c r="E222" s="238" t="s">
        <v>365</v>
      </c>
      <c r="F222" s="239" t="s">
        <v>366</v>
      </c>
      <c r="G222" s="240" t="s">
        <v>367</v>
      </c>
      <c r="H222" s="241">
        <v>20</v>
      </c>
      <c r="I222" s="242"/>
      <c r="J222" s="243">
        <f>ROUND(I222*H222,2)</f>
        <v>0</v>
      </c>
      <c r="K222" s="239" t="s">
        <v>236</v>
      </c>
      <c r="L222" s="73"/>
      <c r="M222" s="244" t="s">
        <v>21</v>
      </c>
      <c r="N222" s="245" t="s">
        <v>47</v>
      </c>
      <c r="O222" s="48"/>
      <c r="P222" s="246">
        <f>O222*H222</f>
        <v>0</v>
      </c>
      <c r="Q222" s="246">
        <v>0.022780000000000002</v>
      </c>
      <c r="R222" s="246">
        <f>Q222*H222</f>
        <v>0.4556</v>
      </c>
      <c r="S222" s="246">
        <v>0</v>
      </c>
      <c r="T222" s="247">
        <f>S222*H222</f>
        <v>0</v>
      </c>
      <c r="AR222" s="25" t="s">
        <v>194</v>
      </c>
      <c r="AT222" s="25" t="s">
        <v>174</v>
      </c>
      <c r="AU222" s="25" t="s">
        <v>85</v>
      </c>
      <c r="AY222" s="25" t="s">
        <v>171</v>
      </c>
      <c r="BE222" s="248">
        <f>IF(N222="základní",J222,0)</f>
        <v>0</v>
      </c>
      <c r="BF222" s="248">
        <f>IF(N222="snížená",J222,0)</f>
        <v>0</v>
      </c>
      <c r="BG222" s="248">
        <f>IF(N222="zákl. přenesená",J222,0)</f>
        <v>0</v>
      </c>
      <c r="BH222" s="248">
        <f>IF(N222="sníž. přenesená",J222,0)</f>
        <v>0</v>
      </c>
      <c r="BI222" s="248">
        <f>IF(N222="nulová",J222,0)</f>
        <v>0</v>
      </c>
      <c r="BJ222" s="25" t="s">
        <v>83</v>
      </c>
      <c r="BK222" s="248">
        <f>ROUND(I222*H222,2)</f>
        <v>0</v>
      </c>
      <c r="BL222" s="25" t="s">
        <v>194</v>
      </c>
      <c r="BM222" s="25" t="s">
        <v>368</v>
      </c>
    </row>
    <row r="223" s="12" customFormat="1">
      <c r="B223" s="256"/>
      <c r="C223" s="257"/>
      <c r="D223" s="249" t="s">
        <v>238</v>
      </c>
      <c r="E223" s="258" t="s">
        <v>21</v>
      </c>
      <c r="F223" s="259" t="s">
        <v>239</v>
      </c>
      <c r="G223" s="257"/>
      <c r="H223" s="258" t="s">
        <v>21</v>
      </c>
      <c r="I223" s="260"/>
      <c r="J223" s="257"/>
      <c r="K223" s="257"/>
      <c r="L223" s="261"/>
      <c r="M223" s="262"/>
      <c r="N223" s="263"/>
      <c r="O223" s="263"/>
      <c r="P223" s="263"/>
      <c r="Q223" s="263"/>
      <c r="R223" s="263"/>
      <c r="S223" s="263"/>
      <c r="T223" s="264"/>
      <c r="AT223" s="265" t="s">
        <v>238</v>
      </c>
      <c r="AU223" s="265" t="s">
        <v>85</v>
      </c>
      <c r="AV223" s="12" t="s">
        <v>83</v>
      </c>
      <c r="AW223" s="12" t="s">
        <v>39</v>
      </c>
      <c r="AX223" s="12" t="s">
        <v>76</v>
      </c>
      <c r="AY223" s="265" t="s">
        <v>171</v>
      </c>
    </row>
    <row r="224" s="12" customFormat="1">
      <c r="B224" s="256"/>
      <c r="C224" s="257"/>
      <c r="D224" s="249" t="s">
        <v>238</v>
      </c>
      <c r="E224" s="258" t="s">
        <v>21</v>
      </c>
      <c r="F224" s="259" t="s">
        <v>337</v>
      </c>
      <c r="G224" s="257"/>
      <c r="H224" s="258" t="s">
        <v>21</v>
      </c>
      <c r="I224" s="260"/>
      <c r="J224" s="257"/>
      <c r="K224" s="257"/>
      <c r="L224" s="261"/>
      <c r="M224" s="262"/>
      <c r="N224" s="263"/>
      <c r="O224" s="263"/>
      <c r="P224" s="263"/>
      <c r="Q224" s="263"/>
      <c r="R224" s="263"/>
      <c r="S224" s="263"/>
      <c r="T224" s="264"/>
      <c r="AT224" s="265" t="s">
        <v>238</v>
      </c>
      <c r="AU224" s="265" t="s">
        <v>85</v>
      </c>
      <c r="AV224" s="12" t="s">
        <v>83</v>
      </c>
      <c r="AW224" s="12" t="s">
        <v>39</v>
      </c>
      <c r="AX224" s="12" t="s">
        <v>76</v>
      </c>
      <c r="AY224" s="265" t="s">
        <v>171</v>
      </c>
    </row>
    <row r="225" s="13" customFormat="1">
      <c r="B225" s="266"/>
      <c r="C225" s="267"/>
      <c r="D225" s="249" t="s">
        <v>238</v>
      </c>
      <c r="E225" s="268" t="s">
        <v>21</v>
      </c>
      <c r="F225" s="269" t="s">
        <v>369</v>
      </c>
      <c r="G225" s="267"/>
      <c r="H225" s="270">
        <v>4</v>
      </c>
      <c r="I225" s="271"/>
      <c r="J225" s="267"/>
      <c r="K225" s="267"/>
      <c r="L225" s="272"/>
      <c r="M225" s="273"/>
      <c r="N225" s="274"/>
      <c r="O225" s="274"/>
      <c r="P225" s="274"/>
      <c r="Q225" s="274"/>
      <c r="R225" s="274"/>
      <c r="S225" s="274"/>
      <c r="T225" s="275"/>
      <c r="AT225" s="276" t="s">
        <v>238</v>
      </c>
      <c r="AU225" s="276" t="s">
        <v>85</v>
      </c>
      <c r="AV225" s="13" t="s">
        <v>85</v>
      </c>
      <c r="AW225" s="13" t="s">
        <v>39</v>
      </c>
      <c r="AX225" s="13" t="s">
        <v>76</v>
      </c>
      <c r="AY225" s="276" t="s">
        <v>171</v>
      </c>
    </row>
    <row r="226" s="15" customFormat="1">
      <c r="B226" s="288"/>
      <c r="C226" s="289"/>
      <c r="D226" s="249" t="s">
        <v>238</v>
      </c>
      <c r="E226" s="290" t="s">
        <v>21</v>
      </c>
      <c r="F226" s="291" t="s">
        <v>259</v>
      </c>
      <c r="G226" s="289"/>
      <c r="H226" s="292">
        <v>4</v>
      </c>
      <c r="I226" s="293"/>
      <c r="J226" s="289"/>
      <c r="K226" s="289"/>
      <c r="L226" s="294"/>
      <c r="M226" s="295"/>
      <c r="N226" s="296"/>
      <c r="O226" s="296"/>
      <c r="P226" s="296"/>
      <c r="Q226" s="296"/>
      <c r="R226" s="296"/>
      <c r="S226" s="296"/>
      <c r="T226" s="297"/>
      <c r="AT226" s="298" t="s">
        <v>238</v>
      </c>
      <c r="AU226" s="298" t="s">
        <v>85</v>
      </c>
      <c r="AV226" s="15" t="s">
        <v>96</v>
      </c>
      <c r="AW226" s="15" t="s">
        <v>39</v>
      </c>
      <c r="AX226" s="15" t="s">
        <v>76</v>
      </c>
      <c r="AY226" s="298" t="s">
        <v>171</v>
      </c>
    </row>
    <row r="227" s="12" customFormat="1">
      <c r="B227" s="256"/>
      <c r="C227" s="257"/>
      <c r="D227" s="249" t="s">
        <v>238</v>
      </c>
      <c r="E227" s="258" t="s">
        <v>21</v>
      </c>
      <c r="F227" s="259" t="s">
        <v>339</v>
      </c>
      <c r="G227" s="257"/>
      <c r="H227" s="258" t="s">
        <v>21</v>
      </c>
      <c r="I227" s="260"/>
      <c r="J227" s="257"/>
      <c r="K227" s="257"/>
      <c r="L227" s="261"/>
      <c r="M227" s="262"/>
      <c r="N227" s="263"/>
      <c r="O227" s="263"/>
      <c r="P227" s="263"/>
      <c r="Q227" s="263"/>
      <c r="R227" s="263"/>
      <c r="S227" s="263"/>
      <c r="T227" s="264"/>
      <c r="AT227" s="265" t="s">
        <v>238</v>
      </c>
      <c r="AU227" s="265" t="s">
        <v>85</v>
      </c>
      <c r="AV227" s="12" t="s">
        <v>83</v>
      </c>
      <c r="AW227" s="12" t="s">
        <v>39</v>
      </c>
      <c r="AX227" s="12" t="s">
        <v>76</v>
      </c>
      <c r="AY227" s="265" t="s">
        <v>171</v>
      </c>
    </row>
    <row r="228" s="13" customFormat="1">
      <c r="B228" s="266"/>
      <c r="C228" s="267"/>
      <c r="D228" s="249" t="s">
        <v>238</v>
      </c>
      <c r="E228" s="268" t="s">
        <v>21</v>
      </c>
      <c r="F228" s="269" t="s">
        <v>370</v>
      </c>
      <c r="G228" s="267"/>
      <c r="H228" s="270">
        <v>4</v>
      </c>
      <c r="I228" s="271"/>
      <c r="J228" s="267"/>
      <c r="K228" s="267"/>
      <c r="L228" s="272"/>
      <c r="M228" s="273"/>
      <c r="N228" s="274"/>
      <c r="O228" s="274"/>
      <c r="P228" s="274"/>
      <c r="Q228" s="274"/>
      <c r="R228" s="274"/>
      <c r="S228" s="274"/>
      <c r="T228" s="275"/>
      <c r="AT228" s="276" t="s">
        <v>238</v>
      </c>
      <c r="AU228" s="276" t="s">
        <v>85</v>
      </c>
      <c r="AV228" s="13" t="s">
        <v>85</v>
      </c>
      <c r="AW228" s="13" t="s">
        <v>39</v>
      </c>
      <c r="AX228" s="13" t="s">
        <v>76</v>
      </c>
      <c r="AY228" s="276" t="s">
        <v>171</v>
      </c>
    </row>
    <row r="229" s="13" customFormat="1">
      <c r="B229" s="266"/>
      <c r="C229" s="267"/>
      <c r="D229" s="249" t="s">
        <v>238</v>
      </c>
      <c r="E229" s="268" t="s">
        <v>21</v>
      </c>
      <c r="F229" s="269" t="s">
        <v>371</v>
      </c>
      <c r="G229" s="267"/>
      <c r="H229" s="270">
        <v>4</v>
      </c>
      <c r="I229" s="271"/>
      <c r="J229" s="267"/>
      <c r="K229" s="267"/>
      <c r="L229" s="272"/>
      <c r="M229" s="273"/>
      <c r="N229" s="274"/>
      <c r="O229" s="274"/>
      <c r="P229" s="274"/>
      <c r="Q229" s="274"/>
      <c r="R229" s="274"/>
      <c r="S229" s="274"/>
      <c r="T229" s="275"/>
      <c r="AT229" s="276" t="s">
        <v>238</v>
      </c>
      <c r="AU229" s="276" t="s">
        <v>85</v>
      </c>
      <c r="AV229" s="13" t="s">
        <v>85</v>
      </c>
      <c r="AW229" s="13" t="s">
        <v>39</v>
      </c>
      <c r="AX229" s="13" t="s">
        <v>76</v>
      </c>
      <c r="AY229" s="276" t="s">
        <v>171</v>
      </c>
    </row>
    <row r="230" s="13" customFormat="1">
      <c r="B230" s="266"/>
      <c r="C230" s="267"/>
      <c r="D230" s="249" t="s">
        <v>238</v>
      </c>
      <c r="E230" s="268" t="s">
        <v>21</v>
      </c>
      <c r="F230" s="269" t="s">
        <v>372</v>
      </c>
      <c r="G230" s="267"/>
      <c r="H230" s="270">
        <v>4</v>
      </c>
      <c r="I230" s="271"/>
      <c r="J230" s="267"/>
      <c r="K230" s="267"/>
      <c r="L230" s="272"/>
      <c r="M230" s="273"/>
      <c r="N230" s="274"/>
      <c r="O230" s="274"/>
      <c r="P230" s="274"/>
      <c r="Q230" s="274"/>
      <c r="R230" s="274"/>
      <c r="S230" s="274"/>
      <c r="T230" s="275"/>
      <c r="AT230" s="276" t="s">
        <v>238</v>
      </c>
      <c r="AU230" s="276" t="s">
        <v>85</v>
      </c>
      <c r="AV230" s="13" t="s">
        <v>85</v>
      </c>
      <c r="AW230" s="13" t="s">
        <v>39</v>
      </c>
      <c r="AX230" s="13" t="s">
        <v>76</v>
      </c>
      <c r="AY230" s="276" t="s">
        <v>171</v>
      </c>
    </row>
    <row r="231" s="13" customFormat="1">
      <c r="B231" s="266"/>
      <c r="C231" s="267"/>
      <c r="D231" s="249" t="s">
        <v>238</v>
      </c>
      <c r="E231" s="268" t="s">
        <v>21</v>
      </c>
      <c r="F231" s="269" t="s">
        <v>372</v>
      </c>
      <c r="G231" s="267"/>
      <c r="H231" s="270">
        <v>4</v>
      </c>
      <c r="I231" s="271"/>
      <c r="J231" s="267"/>
      <c r="K231" s="267"/>
      <c r="L231" s="272"/>
      <c r="M231" s="273"/>
      <c r="N231" s="274"/>
      <c r="O231" s="274"/>
      <c r="P231" s="274"/>
      <c r="Q231" s="274"/>
      <c r="R231" s="274"/>
      <c r="S231" s="274"/>
      <c r="T231" s="275"/>
      <c r="AT231" s="276" t="s">
        <v>238</v>
      </c>
      <c r="AU231" s="276" t="s">
        <v>85</v>
      </c>
      <c r="AV231" s="13" t="s">
        <v>85</v>
      </c>
      <c r="AW231" s="13" t="s">
        <v>39</v>
      </c>
      <c r="AX231" s="13" t="s">
        <v>76</v>
      </c>
      <c r="AY231" s="276" t="s">
        <v>171</v>
      </c>
    </row>
    <row r="232" s="15" customFormat="1">
      <c r="B232" s="288"/>
      <c r="C232" s="289"/>
      <c r="D232" s="249" t="s">
        <v>238</v>
      </c>
      <c r="E232" s="290" t="s">
        <v>21</v>
      </c>
      <c r="F232" s="291" t="s">
        <v>259</v>
      </c>
      <c r="G232" s="289"/>
      <c r="H232" s="292">
        <v>16</v>
      </c>
      <c r="I232" s="293"/>
      <c r="J232" s="289"/>
      <c r="K232" s="289"/>
      <c r="L232" s="294"/>
      <c r="M232" s="295"/>
      <c r="N232" s="296"/>
      <c r="O232" s="296"/>
      <c r="P232" s="296"/>
      <c r="Q232" s="296"/>
      <c r="R232" s="296"/>
      <c r="S232" s="296"/>
      <c r="T232" s="297"/>
      <c r="AT232" s="298" t="s">
        <v>238</v>
      </c>
      <c r="AU232" s="298" t="s">
        <v>85</v>
      </c>
      <c r="AV232" s="15" t="s">
        <v>96</v>
      </c>
      <c r="AW232" s="15" t="s">
        <v>39</v>
      </c>
      <c r="AX232" s="15" t="s">
        <v>76</v>
      </c>
      <c r="AY232" s="298" t="s">
        <v>171</v>
      </c>
    </row>
    <row r="233" s="14" customFormat="1">
      <c r="B233" s="277"/>
      <c r="C233" s="278"/>
      <c r="D233" s="249" t="s">
        <v>238</v>
      </c>
      <c r="E233" s="279" t="s">
        <v>21</v>
      </c>
      <c r="F233" s="280" t="s">
        <v>242</v>
      </c>
      <c r="G233" s="278"/>
      <c r="H233" s="281">
        <v>20</v>
      </c>
      <c r="I233" s="282"/>
      <c r="J233" s="278"/>
      <c r="K233" s="278"/>
      <c r="L233" s="283"/>
      <c r="M233" s="284"/>
      <c r="N233" s="285"/>
      <c r="O233" s="285"/>
      <c r="P233" s="285"/>
      <c r="Q233" s="285"/>
      <c r="R233" s="285"/>
      <c r="S233" s="285"/>
      <c r="T233" s="286"/>
      <c r="AT233" s="287" t="s">
        <v>238</v>
      </c>
      <c r="AU233" s="287" t="s">
        <v>85</v>
      </c>
      <c r="AV233" s="14" t="s">
        <v>194</v>
      </c>
      <c r="AW233" s="14" t="s">
        <v>39</v>
      </c>
      <c r="AX233" s="14" t="s">
        <v>83</v>
      </c>
      <c r="AY233" s="287" t="s">
        <v>171</v>
      </c>
    </row>
    <row r="234" s="11" customFormat="1" ht="29.88" customHeight="1">
      <c r="B234" s="221"/>
      <c r="C234" s="222"/>
      <c r="D234" s="223" t="s">
        <v>75</v>
      </c>
      <c r="E234" s="235" t="s">
        <v>276</v>
      </c>
      <c r="F234" s="235" t="s">
        <v>373</v>
      </c>
      <c r="G234" s="222"/>
      <c r="H234" s="222"/>
      <c r="I234" s="225"/>
      <c r="J234" s="236">
        <f>BK234</f>
        <v>0</v>
      </c>
      <c r="K234" s="222"/>
      <c r="L234" s="227"/>
      <c r="M234" s="228"/>
      <c r="N234" s="229"/>
      <c r="O234" s="229"/>
      <c r="P234" s="230">
        <f>SUM(P235:P479)</f>
        <v>0</v>
      </c>
      <c r="Q234" s="229"/>
      <c r="R234" s="230">
        <f>SUM(R235:R479)</f>
        <v>0.019325999999999999</v>
      </c>
      <c r="S234" s="229"/>
      <c r="T234" s="231">
        <f>SUM(T235:T479)</f>
        <v>134.87074060000001</v>
      </c>
      <c r="AR234" s="232" t="s">
        <v>83</v>
      </c>
      <c r="AT234" s="233" t="s">
        <v>75</v>
      </c>
      <c r="AU234" s="233" t="s">
        <v>83</v>
      </c>
      <c r="AY234" s="232" t="s">
        <v>171</v>
      </c>
      <c r="BK234" s="234">
        <f>SUM(BK235:BK479)</f>
        <v>0</v>
      </c>
    </row>
    <row r="235" s="1" customFormat="1" ht="16.5" customHeight="1">
      <c r="B235" s="47"/>
      <c r="C235" s="237" t="s">
        <v>374</v>
      </c>
      <c r="D235" s="237" t="s">
        <v>174</v>
      </c>
      <c r="E235" s="238" t="s">
        <v>375</v>
      </c>
      <c r="F235" s="239" t="s">
        <v>376</v>
      </c>
      <c r="G235" s="240" t="s">
        <v>256</v>
      </c>
      <c r="H235" s="241">
        <v>6.2999999999999998</v>
      </c>
      <c r="I235" s="242"/>
      <c r="J235" s="243">
        <f>ROUND(I235*H235,2)</f>
        <v>0</v>
      </c>
      <c r="K235" s="239" t="s">
        <v>236</v>
      </c>
      <c r="L235" s="73"/>
      <c r="M235" s="244" t="s">
        <v>21</v>
      </c>
      <c r="N235" s="245" t="s">
        <v>47</v>
      </c>
      <c r="O235" s="48"/>
      <c r="P235" s="246">
        <f>O235*H235</f>
        <v>0</v>
      </c>
      <c r="Q235" s="246">
        <v>0</v>
      </c>
      <c r="R235" s="246">
        <f>Q235*H235</f>
        <v>0</v>
      </c>
      <c r="S235" s="246">
        <v>0</v>
      </c>
      <c r="T235" s="247">
        <f>S235*H235</f>
        <v>0</v>
      </c>
      <c r="AR235" s="25" t="s">
        <v>194</v>
      </c>
      <c r="AT235" s="25" t="s">
        <v>174</v>
      </c>
      <c r="AU235" s="25" t="s">
        <v>85</v>
      </c>
      <c r="AY235" s="25" t="s">
        <v>171</v>
      </c>
      <c r="BE235" s="248">
        <f>IF(N235="základní",J235,0)</f>
        <v>0</v>
      </c>
      <c r="BF235" s="248">
        <f>IF(N235="snížená",J235,0)</f>
        <v>0</v>
      </c>
      <c r="BG235" s="248">
        <f>IF(N235="zákl. přenesená",J235,0)</f>
        <v>0</v>
      </c>
      <c r="BH235" s="248">
        <f>IF(N235="sníž. přenesená",J235,0)</f>
        <v>0</v>
      </c>
      <c r="BI235" s="248">
        <f>IF(N235="nulová",J235,0)</f>
        <v>0</v>
      </c>
      <c r="BJ235" s="25" t="s">
        <v>83</v>
      </c>
      <c r="BK235" s="248">
        <f>ROUND(I235*H235,2)</f>
        <v>0</v>
      </c>
      <c r="BL235" s="25" t="s">
        <v>194</v>
      </c>
      <c r="BM235" s="25" t="s">
        <v>377</v>
      </c>
    </row>
    <row r="236" s="12" customFormat="1">
      <c r="B236" s="256"/>
      <c r="C236" s="257"/>
      <c r="D236" s="249" t="s">
        <v>238</v>
      </c>
      <c r="E236" s="258" t="s">
        <v>21</v>
      </c>
      <c r="F236" s="259" t="s">
        <v>239</v>
      </c>
      <c r="G236" s="257"/>
      <c r="H236" s="258" t="s">
        <v>21</v>
      </c>
      <c r="I236" s="260"/>
      <c r="J236" s="257"/>
      <c r="K236" s="257"/>
      <c r="L236" s="261"/>
      <c r="M236" s="262"/>
      <c r="N236" s="263"/>
      <c r="O236" s="263"/>
      <c r="P236" s="263"/>
      <c r="Q236" s="263"/>
      <c r="R236" s="263"/>
      <c r="S236" s="263"/>
      <c r="T236" s="264"/>
      <c r="AT236" s="265" t="s">
        <v>238</v>
      </c>
      <c r="AU236" s="265" t="s">
        <v>85</v>
      </c>
      <c r="AV236" s="12" t="s">
        <v>83</v>
      </c>
      <c r="AW236" s="12" t="s">
        <v>39</v>
      </c>
      <c r="AX236" s="12" t="s">
        <v>76</v>
      </c>
      <c r="AY236" s="265" t="s">
        <v>171</v>
      </c>
    </row>
    <row r="237" s="12" customFormat="1">
      <c r="B237" s="256"/>
      <c r="C237" s="257"/>
      <c r="D237" s="249" t="s">
        <v>238</v>
      </c>
      <c r="E237" s="258" t="s">
        <v>21</v>
      </c>
      <c r="F237" s="259" t="s">
        <v>260</v>
      </c>
      <c r="G237" s="257"/>
      <c r="H237" s="258" t="s">
        <v>21</v>
      </c>
      <c r="I237" s="260"/>
      <c r="J237" s="257"/>
      <c r="K237" s="257"/>
      <c r="L237" s="261"/>
      <c r="M237" s="262"/>
      <c r="N237" s="263"/>
      <c r="O237" s="263"/>
      <c r="P237" s="263"/>
      <c r="Q237" s="263"/>
      <c r="R237" s="263"/>
      <c r="S237" s="263"/>
      <c r="T237" s="264"/>
      <c r="AT237" s="265" t="s">
        <v>238</v>
      </c>
      <c r="AU237" s="265" t="s">
        <v>85</v>
      </c>
      <c r="AV237" s="12" t="s">
        <v>83</v>
      </c>
      <c r="AW237" s="12" t="s">
        <v>39</v>
      </c>
      <c r="AX237" s="12" t="s">
        <v>76</v>
      </c>
      <c r="AY237" s="265" t="s">
        <v>171</v>
      </c>
    </row>
    <row r="238" s="13" customFormat="1">
      <c r="B238" s="266"/>
      <c r="C238" s="267"/>
      <c r="D238" s="249" t="s">
        <v>238</v>
      </c>
      <c r="E238" s="268" t="s">
        <v>21</v>
      </c>
      <c r="F238" s="269" t="s">
        <v>378</v>
      </c>
      <c r="G238" s="267"/>
      <c r="H238" s="270">
        <v>6.2999999999999998</v>
      </c>
      <c r="I238" s="271"/>
      <c r="J238" s="267"/>
      <c r="K238" s="267"/>
      <c r="L238" s="272"/>
      <c r="M238" s="273"/>
      <c r="N238" s="274"/>
      <c r="O238" s="274"/>
      <c r="P238" s="274"/>
      <c r="Q238" s="274"/>
      <c r="R238" s="274"/>
      <c r="S238" s="274"/>
      <c r="T238" s="275"/>
      <c r="AT238" s="276" t="s">
        <v>238</v>
      </c>
      <c r="AU238" s="276" t="s">
        <v>85</v>
      </c>
      <c r="AV238" s="13" t="s">
        <v>85</v>
      </c>
      <c r="AW238" s="13" t="s">
        <v>39</v>
      </c>
      <c r="AX238" s="13" t="s">
        <v>76</v>
      </c>
      <c r="AY238" s="276" t="s">
        <v>171</v>
      </c>
    </row>
    <row r="239" s="14" customFormat="1">
      <c r="B239" s="277"/>
      <c r="C239" s="278"/>
      <c r="D239" s="249" t="s">
        <v>238</v>
      </c>
      <c r="E239" s="279" t="s">
        <v>21</v>
      </c>
      <c r="F239" s="280" t="s">
        <v>242</v>
      </c>
      <c r="G239" s="278"/>
      <c r="H239" s="281">
        <v>6.2999999999999998</v>
      </c>
      <c r="I239" s="282"/>
      <c r="J239" s="278"/>
      <c r="K239" s="278"/>
      <c r="L239" s="283"/>
      <c r="M239" s="284"/>
      <c r="N239" s="285"/>
      <c r="O239" s="285"/>
      <c r="P239" s="285"/>
      <c r="Q239" s="285"/>
      <c r="R239" s="285"/>
      <c r="S239" s="285"/>
      <c r="T239" s="286"/>
      <c r="AT239" s="287" t="s">
        <v>238</v>
      </c>
      <c r="AU239" s="287" t="s">
        <v>85</v>
      </c>
      <c r="AV239" s="14" t="s">
        <v>194</v>
      </c>
      <c r="AW239" s="14" t="s">
        <v>39</v>
      </c>
      <c r="AX239" s="14" t="s">
        <v>83</v>
      </c>
      <c r="AY239" s="287" t="s">
        <v>171</v>
      </c>
    </row>
    <row r="240" s="1" customFormat="1" ht="25.5" customHeight="1">
      <c r="B240" s="47"/>
      <c r="C240" s="237" t="s">
        <v>379</v>
      </c>
      <c r="D240" s="237" t="s">
        <v>174</v>
      </c>
      <c r="E240" s="238" t="s">
        <v>380</v>
      </c>
      <c r="F240" s="239" t="s">
        <v>381</v>
      </c>
      <c r="G240" s="240" t="s">
        <v>235</v>
      </c>
      <c r="H240" s="241">
        <v>8.0999999999999996</v>
      </c>
      <c r="I240" s="242"/>
      <c r="J240" s="243">
        <f>ROUND(I240*H240,2)</f>
        <v>0</v>
      </c>
      <c r="K240" s="239" t="s">
        <v>236</v>
      </c>
      <c r="L240" s="73"/>
      <c r="M240" s="244" t="s">
        <v>21</v>
      </c>
      <c r="N240" s="245" t="s">
        <v>47</v>
      </c>
      <c r="O240" s="48"/>
      <c r="P240" s="246">
        <f>O240*H240</f>
        <v>0</v>
      </c>
      <c r="Q240" s="246">
        <v>0</v>
      </c>
      <c r="R240" s="246">
        <f>Q240*H240</f>
        <v>0</v>
      </c>
      <c r="S240" s="246">
        <v>0</v>
      </c>
      <c r="T240" s="247">
        <f>S240*H240</f>
        <v>0</v>
      </c>
      <c r="AR240" s="25" t="s">
        <v>194</v>
      </c>
      <c r="AT240" s="25" t="s">
        <v>174</v>
      </c>
      <c r="AU240" s="25" t="s">
        <v>85</v>
      </c>
      <c r="AY240" s="25" t="s">
        <v>171</v>
      </c>
      <c r="BE240" s="248">
        <f>IF(N240="základní",J240,0)</f>
        <v>0</v>
      </c>
      <c r="BF240" s="248">
        <f>IF(N240="snížená",J240,0)</f>
        <v>0</v>
      </c>
      <c r="BG240" s="248">
        <f>IF(N240="zákl. přenesená",J240,0)</f>
        <v>0</v>
      </c>
      <c r="BH240" s="248">
        <f>IF(N240="sníž. přenesená",J240,0)</f>
        <v>0</v>
      </c>
      <c r="BI240" s="248">
        <f>IF(N240="nulová",J240,0)</f>
        <v>0</v>
      </c>
      <c r="BJ240" s="25" t="s">
        <v>83</v>
      </c>
      <c r="BK240" s="248">
        <f>ROUND(I240*H240,2)</f>
        <v>0</v>
      </c>
      <c r="BL240" s="25" t="s">
        <v>194</v>
      </c>
      <c r="BM240" s="25" t="s">
        <v>382</v>
      </c>
    </row>
    <row r="241" s="12" customFormat="1">
      <c r="B241" s="256"/>
      <c r="C241" s="257"/>
      <c r="D241" s="249" t="s">
        <v>238</v>
      </c>
      <c r="E241" s="258" t="s">
        <v>21</v>
      </c>
      <c r="F241" s="259" t="s">
        <v>239</v>
      </c>
      <c r="G241" s="257"/>
      <c r="H241" s="258" t="s">
        <v>21</v>
      </c>
      <c r="I241" s="260"/>
      <c r="J241" s="257"/>
      <c r="K241" s="257"/>
      <c r="L241" s="261"/>
      <c r="M241" s="262"/>
      <c r="N241" s="263"/>
      <c r="O241" s="263"/>
      <c r="P241" s="263"/>
      <c r="Q241" s="263"/>
      <c r="R241" s="263"/>
      <c r="S241" s="263"/>
      <c r="T241" s="264"/>
      <c r="AT241" s="265" t="s">
        <v>238</v>
      </c>
      <c r="AU241" s="265" t="s">
        <v>85</v>
      </c>
      <c r="AV241" s="12" t="s">
        <v>83</v>
      </c>
      <c r="AW241" s="12" t="s">
        <v>39</v>
      </c>
      <c r="AX241" s="12" t="s">
        <v>76</v>
      </c>
      <c r="AY241" s="265" t="s">
        <v>171</v>
      </c>
    </row>
    <row r="242" s="12" customFormat="1">
      <c r="B242" s="256"/>
      <c r="C242" s="257"/>
      <c r="D242" s="249" t="s">
        <v>238</v>
      </c>
      <c r="E242" s="258" t="s">
        <v>21</v>
      </c>
      <c r="F242" s="259" t="s">
        <v>339</v>
      </c>
      <c r="G242" s="257"/>
      <c r="H242" s="258" t="s">
        <v>21</v>
      </c>
      <c r="I242" s="260"/>
      <c r="J242" s="257"/>
      <c r="K242" s="257"/>
      <c r="L242" s="261"/>
      <c r="M242" s="262"/>
      <c r="N242" s="263"/>
      <c r="O242" s="263"/>
      <c r="P242" s="263"/>
      <c r="Q242" s="263"/>
      <c r="R242" s="263"/>
      <c r="S242" s="263"/>
      <c r="T242" s="264"/>
      <c r="AT242" s="265" t="s">
        <v>238</v>
      </c>
      <c r="AU242" s="265" t="s">
        <v>85</v>
      </c>
      <c r="AV242" s="12" t="s">
        <v>83</v>
      </c>
      <c r="AW242" s="12" t="s">
        <v>39</v>
      </c>
      <c r="AX242" s="12" t="s">
        <v>76</v>
      </c>
      <c r="AY242" s="265" t="s">
        <v>171</v>
      </c>
    </row>
    <row r="243" s="13" customFormat="1">
      <c r="B243" s="266"/>
      <c r="C243" s="267"/>
      <c r="D243" s="249" t="s">
        <v>238</v>
      </c>
      <c r="E243" s="268" t="s">
        <v>21</v>
      </c>
      <c r="F243" s="269" t="s">
        <v>383</v>
      </c>
      <c r="G243" s="267"/>
      <c r="H243" s="270">
        <v>8.0999999999999996</v>
      </c>
      <c r="I243" s="271"/>
      <c r="J243" s="267"/>
      <c r="K243" s="267"/>
      <c r="L243" s="272"/>
      <c r="M243" s="273"/>
      <c r="N243" s="274"/>
      <c r="O243" s="274"/>
      <c r="P243" s="274"/>
      <c r="Q243" s="274"/>
      <c r="R243" s="274"/>
      <c r="S243" s="274"/>
      <c r="T243" s="275"/>
      <c r="AT243" s="276" t="s">
        <v>238</v>
      </c>
      <c r="AU243" s="276" t="s">
        <v>85</v>
      </c>
      <c r="AV243" s="13" t="s">
        <v>85</v>
      </c>
      <c r="AW243" s="13" t="s">
        <v>39</v>
      </c>
      <c r="AX243" s="13" t="s">
        <v>76</v>
      </c>
      <c r="AY243" s="276" t="s">
        <v>171</v>
      </c>
    </row>
    <row r="244" s="14" customFormat="1">
      <c r="B244" s="277"/>
      <c r="C244" s="278"/>
      <c r="D244" s="249" t="s">
        <v>238</v>
      </c>
      <c r="E244" s="279" t="s">
        <v>21</v>
      </c>
      <c r="F244" s="280" t="s">
        <v>242</v>
      </c>
      <c r="G244" s="278"/>
      <c r="H244" s="281">
        <v>8.0999999999999996</v>
      </c>
      <c r="I244" s="282"/>
      <c r="J244" s="278"/>
      <c r="K244" s="278"/>
      <c r="L244" s="283"/>
      <c r="M244" s="284"/>
      <c r="N244" s="285"/>
      <c r="O244" s="285"/>
      <c r="P244" s="285"/>
      <c r="Q244" s="285"/>
      <c r="R244" s="285"/>
      <c r="S244" s="285"/>
      <c r="T244" s="286"/>
      <c r="AT244" s="287" t="s">
        <v>238</v>
      </c>
      <c r="AU244" s="287" t="s">
        <v>85</v>
      </c>
      <c r="AV244" s="14" t="s">
        <v>194</v>
      </c>
      <c r="AW244" s="14" t="s">
        <v>39</v>
      </c>
      <c r="AX244" s="14" t="s">
        <v>83</v>
      </c>
      <c r="AY244" s="287" t="s">
        <v>171</v>
      </c>
    </row>
    <row r="245" s="1" customFormat="1" ht="25.5" customHeight="1">
      <c r="B245" s="47"/>
      <c r="C245" s="237" t="s">
        <v>384</v>
      </c>
      <c r="D245" s="237" t="s">
        <v>174</v>
      </c>
      <c r="E245" s="238" t="s">
        <v>385</v>
      </c>
      <c r="F245" s="239" t="s">
        <v>386</v>
      </c>
      <c r="G245" s="240" t="s">
        <v>367</v>
      </c>
      <c r="H245" s="241">
        <v>2</v>
      </c>
      <c r="I245" s="242"/>
      <c r="J245" s="243">
        <f>ROUND(I245*H245,2)</f>
        <v>0</v>
      </c>
      <c r="K245" s="239" t="s">
        <v>236</v>
      </c>
      <c r="L245" s="73"/>
      <c r="M245" s="244" t="s">
        <v>21</v>
      </c>
      <c r="N245" s="245" t="s">
        <v>47</v>
      </c>
      <c r="O245" s="48"/>
      <c r="P245" s="246">
        <f>O245*H245</f>
        <v>0</v>
      </c>
      <c r="Q245" s="246">
        <v>1.0000000000000001E-05</v>
      </c>
      <c r="R245" s="246">
        <f>Q245*H245</f>
        <v>2.0000000000000002E-05</v>
      </c>
      <c r="S245" s="246">
        <v>0</v>
      </c>
      <c r="T245" s="247">
        <f>S245*H245</f>
        <v>0</v>
      </c>
      <c r="AR245" s="25" t="s">
        <v>194</v>
      </c>
      <c r="AT245" s="25" t="s">
        <v>174</v>
      </c>
      <c r="AU245" s="25" t="s">
        <v>85</v>
      </c>
      <c r="AY245" s="25" t="s">
        <v>171</v>
      </c>
      <c r="BE245" s="248">
        <f>IF(N245="základní",J245,0)</f>
        <v>0</v>
      </c>
      <c r="BF245" s="248">
        <f>IF(N245="snížená",J245,0)</f>
        <v>0</v>
      </c>
      <c r="BG245" s="248">
        <f>IF(N245="zákl. přenesená",J245,0)</f>
        <v>0</v>
      </c>
      <c r="BH245" s="248">
        <f>IF(N245="sníž. přenesená",J245,0)</f>
        <v>0</v>
      </c>
      <c r="BI245" s="248">
        <f>IF(N245="nulová",J245,0)</f>
        <v>0</v>
      </c>
      <c r="BJ245" s="25" t="s">
        <v>83</v>
      </c>
      <c r="BK245" s="248">
        <f>ROUND(I245*H245,2)</f>
        <v>0</v>
      </c>
      <c r="BL245" s="25" t="s">
        <v>194</v>
      </c>
      <c r="BM245" s="25" t="s">
        <v>387</v>
      </c>
    </row>
    <row r="246" s="12" customFormat="1">
      <c r="B246" s="256"/>
      <c r="C246" s="257"/>
      <c r="D246" s="249" t="s">
        <v>238</v>
      </c>
      <c r="E246" s="258" t="s">
        <v>21</v>
      </c>
      <c r="F246" s="259" t="s">
        <v>239</v>
      </c>
      <c r="G246" s="257"/>
      <c r="H246" s="258" t="s">
        <v>21</v>
      </c>
      <c r="I246" s="260"/>
      <c r="J246" s="257"/>
      <c r="K246" s="257"/>
      <c r="L246" s="261"/>
      <c r="M246" s="262"/>
      <c r="N246" s="263"/>
      <c r="O246" s="263"/>
      <c r="P246" s="263"/>
      <c r="Q246" s="263"/>
      <c r="R246" s="263"/>
      <c r="S246" s="263"/>
      <c r="T246" s="264"/>
      <c r="AT246" s="265" t="s">
        <v>238</v>
      </c>
      <c r="AU246" s="265" t="s">
        <v>85</v>
      </c>
      <c r="AV246" s="12" t="s">
        <v>83</v>
      </c>
      <c r="AW246" s="12" t="s">
        <v>39</v>
      </c>
      <c r="AX246" s="12" t="s">
        <v>76</v>
      </c>
      <c r="AY246" s="265" t="s">
        <v>171</v>
      </c>
    </row>
    <row r="247" s="12" customFormat="1">
      <c r="B247" s="256"/>
      <c r="C247" s="257"/>
      <c r="D247" s="249" t="s">
        <v>238</v>
      </c>
      <c r="E247" s="258" t="s">
        <v>21</v>
      </c>
      <c r="F247" s="259" t="s">
        <v>339</v>
      </c>
      <c r="G247" s="257"/>
      <c r="H247" s="258" t="s">
        <v>21</v>
      </c>
      <c r="I247" s="260"/>
      <c r="J247" s="257"/>
      <c r="K247" s="257"/>
      <c r="L247" s="261"/>
      <c r="M247" s="262"/>
      <c r="N247" s="263"/>
      <c r="O247" s="263"/>
      <c r="P247" s="263"/>
      <c r="Q247" s="263"/>
      <c r="R247" s="263"/>
      <c r="S247" s="263"/>
      <c r="T247" s="264"/>
      <c r="AT247" s="265" t="s">
        <v>238</v>
      </c>
      <c r="AU247" s="265" t="s">
        <v>85</v>
      </c>
      <c r="AV247" s="12" t="s">
        <v>83</v>
      </c>
      <c r="AW247" s="12" t="s">
        <v>39</v>
      </c>
      <c r="AX247" s="12" t="s">
        <v>76</v>
      </c>
      <c r="AY247" s="265" t="s">
        <v>171</v>
      </c>
    </row>
    <row r="248" s="13" customFormat="1">
      <c r="B248" s="266"/>
      <c r="C248" s="267"/>
      <c r="D248" s="249" t="s">
        <v>238</v>
      </c>
      <c r="E248" s="268" t="s">
        <v>21</v>
      </c>
      <c r="F248" s="269" t="s">
        <v>388</v>
      </c>
      <c r="G248" s="267"/>
      <c r="H248" s="270">
        <v>2</v>
      </c>
      <c r="I248" s="271"/>
      <c r="J248" s="267"/>
      <c r="K248" s="267"/>
      <c r="L248" s="272"/>
      <c r="M248" s="273"/>
      <c r="N248" s="274"/>
      <c r="O248" s="274"/>
      <c r="P248" s="274"/>
      <c r="Q248" s="274"/>
      <c r="R248" s="274"/>
      <c r="S248" s="274"/>
      <c r="T248" s="275"/>
      <c r="AT248" s="276" t="s">
        <v>238</v>
      </c>
      <c r="AU248" s="276" t="s">
        <v>85</v>
      </c>
      <c r="AV248" s="13" t="s">
        <v>85</v>
      </c>
      <c r="AW248" s="13" t="s">
        <v>39</v>
      </c>
      <c r="AX248" s="13" t="s">
        <v>76</v>
      </c>
      <c r="AY248" s="276" t="s">
        <v>171</v>
      </c>
    </row>
    <row r="249" s="14" customFormat="1">
      <c r="B249" s="277"/>
      <c r="C249" s="278"/>
      <c r="D249" s="249" t="s">
        <v>238</v>
      </c>
      <c r="E249" s="279" t="s">
        <v>21</v>
      </c>
      <c r="F249" s="280" t="s">
        <v>242</v>
      </c>
      <c r="G249" s="278"/>
      <c r="H249" s="281">
        <v>2</v>
      </c>
      <c r="I249" s="282"/>
      <c r="J249" s="278"/>
      <c r="K249" s="278"/>
      <c r="L249" s="283"/>
      <c r="M249" s="284"/>
      <c r="N249" s="285"/>
      <c r="O249" s="285"/>
      <c r="P249" s="285"/>
      <c r="Q249" s="285"/>
      <c r="R249" s="285"/>
      <c r="S249" s="285"/>
      <c r="T249" s="286"/>
      <c r="AT249" s="287" t="s">
        <v>238</v>
      </c>
      <c r="AU249" s="287" t="s">
        <v>85</v>
      </c>
      <c r="AV249" s="14" t="s">
        <v>194</v>
      </c>
      <c r="AW249" s="14" t="s">
        <v>39</v>
      </c>
      <c r="AX249" s="14" t="s">
        <v>83</v>
      </c>
      <c r="AY249" s="287" t="s">
        <v>171</v>
      </c>
    </row>
    <row r="250" s="1" customFormat="1" ht="25.5" customHeight="1">
      <c r="B250" s="47"/>
      <c r="C250" s="237" t="s">
        <v>389</v>
      </c>
      <c r="D250" s="237" t="s">
        <v>174</v>
      </c>
      <c r="E250" s="238" t="s">
        <v>390</v>
      </c>
      <c r="F250" s="239" t="s">
        <v>391</v>
      </c>
      <c r="G250" s="240" t="s">
        <v>367</v>
      </c>
      <c r="H250" s="241">
        <v>2</v>
      </c>
      <c r="I250" s="242"/>
      <c r="J250" s="243">
        <f>ROUND(I250*H250,2)</f>
        <v>0</v>
      </c>
      <c r="K250" s="239" t="s">
        <v>236</v>
      </c>
      <c r="L250" s="73"/>
      <c r="M250" s="244" t="s">
        <v>21</v>
      </c>
      <c r="N250" s="245" t="s">
        <v>47</v>
      </c>
      <c r="O250" s="48"/>
      <c r="P250" s="246">
        <f>O250*H250</f>
        <v>0</v>
      </c>
      <c r="Q250" s="246">
        <v>4.0000000000000003E-05</v>
      </c>
      <c r="R250" s="246">
        <f>Q250*H250</f>
        <v>8.0000000000000007E-05</v>
      </c>
      <c r="S250" s="246">
        <v>0</v>
      </c>
      <c r="T250" s="247">
        <f>S250*H250</f>
        <v>0</v>
      </c>
      <c r="AR250" s="25" t="s">
        <v>194</v>
      </c>
      <c r="AT250" s="25" t="s">
        <v>174</v>
      </c>
      <c r="AU250" s="25" t="s">
        <v>85</v>
      </c>
      <c r="AY250" s="25" t="s">
        <v>171</v>
      </c>
      <c r="BE250" s="248">
        <f>IF(N250="základní",J250,0)</f>
        <v>0</v>
      </c>
      <c r="BF250" s="248">
        <f>IF(N250="snížená",J250,0)</f>
        <v>0</v>
      </c>
      <c r="BG250" s="248">
        <f>IF(N250="zákl. přenesená",J250,0)</f>
        <v>0</v>
      </c>
      <c r="BH250" s="248">
        <f>IF(N250="sníž. přenesená",J250,0)</f>
        <v>0</v>
      </c>
      <c r="BI250" s="248">
        <f>IF(N250="nulová",J250,0)</f>
        <v>0</v>
      </c>
      <c r="BJ250" s="25" t="s">
        <v>83</v>
      </c>
      <c r="BK250" s="248">
        <f>ROUND(I250*H250,2)</f>
        <v>0</v>
      </c>
      <c r="BL250" s="25" t="s">
        <v>194</v>
      </c>
      <c r="BM250" s="25" t="s">
        <v>392</v>
      </c>
    </row>
    <row r="251" s="1" customFormat="1" ht="25.5" customHeight="1">
      <c r="B251" s="47"/>
      <c r="C251" s="237" t="s">
        <v>393</v>
      </c>
      <c r="D251" s="237" t="s">
        <v>174</v>
      </c>
      <c r="E251" s="238" t="s">
        <v>394</v>
      </c>
      <c r="F251" s="239" t="s">
        <v>395</v>
      </c>
      <c r="G251" s="240" t="s">
        <v>235</v>
      </c>
      <c r="H251" s="241">
        <v>42.738</v>
      </c>
      <c r="I251" s="242"/>
      <c r="J251" s="243">
        <f>ROUND(I251*H251,2)</f>
        <v>0</v>
      </c>
      <c r="K251" s="239" t="s">
        <v>236</v>
      </c>
      <c r="L251" s="73"/>
      <c r="M251" s="244" t="s">
        <v>21</v>
      </c>
      <c r="N251" s="245" t="s">
        <v>47</v>
      </c>
      <c r="O251" s="48"/>
      <c r="P251" s="246">
        <f>O251*H251</f>
        <v>0</v>
      </c>
      <c r="Q251" s="246">
        <v>0</v>
      </c>
      <c r="R251" s="246">
        <f>Q251*H251</f>
        <v>0</v>
      </c>
      <c r="S251" s="246">
        <v>0.13100000000000001</v>
      </c>
      <c r="T251" s="247">
        <f>S251*H251</f>
        <v>5.5986780000000005</v>
      </c>
      <c r="AR251" s="25" t="s">
        <v>194</v>
      </c>
      <c r="AT251" s="25" t="s">
        <v>174</v>
      </c>
      <c r="AU251" s="25" t="s">
        <v>85</v>
      </c>
      <c r="AY251" s="25" t="s">
        <v>171</v>
      </c>
      <c r="BE251" s="248">
        <f>IF(N251="základní",J251,0)</f>
        <v>0</v>
      </c>
      <c r="BF251" s="248">
        <f>IF(N251="snížená",J251,0)</f>
        <v>0</v>
      </c>
      <c r="BG251" s="248">
        <f>IF(N251="zákl. přenesená",J251,0)</f>
        <v>0</v>
      </c>
      <c r="BH251" s="248">
        <f>IF(N251="sníž. přenesená",J251,0)</f>
        <v>0</v>
      </c>
      <c r="BI251" s="248">
        <f>IF(N251="nulová",J251,0)</f>
        <v>0</v>
      </c>
      <c r="BJ251" s="25" t="s">
        <v>83</v>
      </c>
      <c r="BK251" s="248">
        <f>ROUND(I251*H251,2)</f>
        <v>0</v>
      </c>
      <c r="BL251" s="25" t="s">
        <v>194</v>
      </c>
      <c r="BM251" s="25" t="s">
        <v>396</v>
      </c>
    </row>
    <row r="252" s="12" customFormat="1">
      <c r="B252" s="256"/>
      <c r="C252" s="257"/>
      <c r="D252" s="249" t="s">
        <v>238</v>
      </c>
      <c r="E252" s="258" t="s">
        <v>21</v>
      </c>
      <c r="F252" s="259" t="s">
        <v>239</v>
      </c>
      <c r="G252" s="257"/>
      <c r="H252" s="258" t="s">
        <v>21</v>
      </c>
      <c r="I252" s="260"/>
      <c r="J252" s="257"/>
      <c r="K252" s="257"/>
      <c r="L252" s="261"/>
      <c r="M252" s="262"/>
      <c r="N252" s="263"/>
      <c r="O252" s="263"/>
      <c r="P252" s="263"/>
      <c r="Q252" s="263"/>
      <c r="R252" s="263"/>
      <c r="S252" s="263"/>
      <c r="T252" s="264"/>
      <c r="AT252" s="265" t="s">
        <v>238</v>
      </c>
      <c r="AU252" s="265" t="s">
        <v>85</v>
      </c>
      <c r="AV252" s="12" t="s">
        <v>83</v>
      </c>
      <c r="AW252" s="12" t="s">
        <v>39</v>
      </c>
      <c r="AX252" s="12" t="s">
        <v>76</v>
      </c>
      <c r="AY252" s="265" t="s">
        <v>171</v>
      </c>
    </row>
    <row r="253" s="12" customFormat="1">
      <c r="B253" s="256"/>
      <c r="C253" s="257"/>
      <c r="D253" s="249" t="s">
        <v>238</v>
      </c>
      <c r="E253" s="258" t="s">
        <v>21</v>
      </c>
      <c r="F253" s="259" t="s">
        <v>339</v>
      </c>
      <c r="G253" s="257"/>
      <c r="H253" s="258" t="s">
        <v>21</v>
      </c>
      <c r="I253" s="260"/>
      <c r="J253" s="257"/>
      <c r="K253" s="257"/>
      <c r="L253" s="261"/>
      <c r="M253" s="262"/>
      <c r="N253" s="263"/>
      <c r="O253" s="263"/>
      <c r="P253" s="263"/>
      <c r="Q253" s="263"/>
      <c r="R253" s="263"/>
      <c r="S253" s="263"/>
      <c r="T253" s="264"/>
      <c r="AT253" s="265" t="s">
        <v>238</v>
      </c>
      <c r="AU253" s="265" t="s">
        <v>85</v>
      </c>
      <c r="AV253" s="12" t="s">
        <v>83</v>
      </c>
      <c r="AW253" s="12" t="s">
        <v>39</v>
      </c>
      <c r="AX253" s="12" t="s">
        <v>76</v>
      </c>
      <c r="AY253" s="265" t="s">
        <v>171</v>
      </c>
    </row>
    <row r="254" s="13" customFormat="1">
      <c r="B254" s="266"/>
      <c r="C254" s="267"/>
      <c r="D254" s="249" t="s">
        <v>238</v>
      </c>
      <c r="E254" s="268" t="s">
        <v>21</v>
      </c>
      <c r="F254" s="269" t="s">
        <v>397</v>
      </c>
      <c r="G254" s="267"/>
      <c r="H254" s="270">
        <v>16.670000000000002</v>
      </c>
      <c r="I254" s="271"/>
      <c r="J254" s="267"/>
      <c r="K254" s="267"/>
      <c r="L254" s="272"/>
      <c r="M254" s="273"/>
      <c r="N254" s="274"/>
      <c r="O254" s="274"/>
      <c r="P254" s="274"/>
      <c r="Q254" s="274"/>
      <c r="R254" s="274"/>
      <c r="S254" s="274"/>
      <c r="T254" s="275"/>
      <c r="AT254" s="276" t="s">
        <v>238</v>
      </c>
      <c r="AU254" s="276" t="s">
        <v>85</v>
      </c>
      <c r="AV254" s="13" t="s">
        <v>85</v>
      </c>
      <c r="AW254" s="13" t="s">
        <v>39</v>
      </c>
      <c r="AX254" s="13" t="s">
        <v>76</v>
      </c>
      <c r="AY254" s="276" t="s">
        <v>171</v>
      </c>
    </row>
    <row r="255" s="13" customFormat="1">
      <c r="B255" s="266"/>
      <c r="C255" s="267"/>
      <c r="D255" s="249" t="s">
        <v>238</v>
      </c>
      <c r="E255" s="268" t="s">
        <v>21</v>
      </c>
      <c r="F255" s="269" t="s">
        <v>398</v>
      </c>
      <c r="G255" s="267"/>
      <c r="H255" s="270">
        <v>4.6200000000000001</v>
      </c>
      <c r="I255" s="271"/>
      <c r="J255" s="267"/>
      <c r="K255" s="267"/>
      <c r="L255" s="272"/>
      <c r="M255" s="273"/>
      <c r="N255" s="274"/>
      <c r="O255" s="274"/>
      <c r="P255" s="274"/>
      <c r="Q255" s="274"/>
      <c r="R255" s="274"/>
      <c r="S255" s="274"/>
      <c r="T255" s="275"/>
      <c r="AT255" s="276" t="s">
        <v>238</v>
      </c>
      <c r="AU255" s="276" t="s">
        <v>85</v>
      </c>
      <c r="AV255" s="13" t="s">
        <v>85</v>
      </c>
      <c r="AW255" s="13" t="s">
        <v>39</v>
      </c>
      <c r="AX255" s="13" t="s">
        <v>76</v>
      </c>
      <c r="AY255" s="276" t="s">
        <v>171</v>
      </c>
    </row>
    <row r="256" s="13" customFormat="1">
      <c r="B256" s="266"/>
      <c r="C256" s="267"/>
      <c r="D256" s="249" t="s">
        <v>238</v>
      </c>
      <c r="E256" s="268" t="s">
        <v>21</v>
      </c>
      <c r="F256" s="269" t="s">
        <v>399</v>
      </c>
      <c r="G256" s="267"/>
      <c r="H256" s="270">
        <v>5.0679999999999996</v>
      </c>
      <c r="I256" s="271"/>
      <c r="J256" s="267"/>
      <c r="K256" s="267"/>
      <c r="L256" s="272"/>
      <c r="M256" s="273"/>
      <c r="N256" s="274"/>
      <c r="O256" s="274"/>
      <c r="P256" s="274"/>
      <c r="Q256" s="274"/>
      <c r="R256" s="274"/>
      <c r="S256" s="274"/>
      <c r="T256" s="275"/>
      <c r="AT256" s="276" t="s">
        <v>238</v>
      </c>
      <c r="AU256" s="276" t="s">
        <v>85</v>
      </c>
      <c r="AV256" s="13" t="s">
        <v>85</v>
      </c>
      <c r="AW256" s="13" t="s">
        <v>39</v>
      </c>
      <c r="AX256" s="13" t="s">
        <v>76</v>
      </c>
      <c r="AY256" s="276" t="s">
        <v>171</v>
      </c>
    </row>
    <row r="257" s="13" customFormat="1">
      <c r="B257" s="266"/>
      <c r="C257" s="267"/>
      <c r="D257" s="249" t="s">
        <v>238</v>
      </c>
      <c r="E257" s="268" t="s">
        <v>21</v>
      </c>
      <c r="F257" s="269" t="s">
        <v>400</v>
      </c>
      <c r="G257" s="267"/>
      <c r="H257" s="270">
        <v>4.6200000000000001</v>
      </c>
      <c r="I257" s="271"/>
      <c r="J257" s="267"/>
      <c r="K257" s="267"/>
      <c r="L257" s="272"/>
      <c r="M257" s="273"/>
      <c r="N257" s="274"/>
      <c r="O257" s="274"/>
      <c r="P257" s="274"/>
      <c r="Q257" s="274"/>
      <c r="R257" s="274"/>
      <c r="S257" s="274"/>
      <c r="T257" s="275"/>
      <c r="AT257" s="276" t="s">
        <v>238</v>
      </c>
      <c r="AU257" s="276" t="s">
        <v>85</v>
      </c>
      <c r="AV257" s="13" t="s">
        <v>85</v>
      </c>
      <c r="AW257" s="13" t="s">
        <v>39</v>
      </c>
      <c r="AX257" s="13" t="s">
        <v>76</v>
      </c>
      <c r="AY257" s="276" t="s">
        <v>171</v>
      </c>
    </row>
    <row r="258" s="13" customFormat="1">
      <c r="B258" s="266"/>
      <c r="C258" s="267"/>
      <c r="D258" s="249" t="s">
        <v>238</v>
      </c>
      <c r="E258" s="268" t="s">
        <v>21</v>
      </c>
      <c r="F258" s="269" t="s">
        <v>401</v>
      </c>
      <c r="G258" s="267"/>
      <c r="H258" s="270">
        <v>5.8799999999999999</v>
      </c>
      <c r="I258" s="271"/>
      <c r="J258" s="267"/>
      <c r="K258" s="267"/>
      <c r="L258" s="272"/>
      <c r="M258" s="273"/>
      <c r="N258" s="274"/>
      <c r="O258" s="274"/>
      <c r="P258" s="274"/>
      <c r="Q258" s="274"/>
      <c r="R258" s="274"/>
      <c r="S258" s="274"/>
      <c r="T258" s="275"/>
      <c r="AT258" s="276" t="s">
        <v>238</v>
      </c>
      <c r="AU258" s="276" t="s">
        <v>85</v>
      </c>
      <c r="AV258" s="13" t="s">
        <v>85</v>
      </c>
      <c r="AW258" s="13" t="s">
        <v>39</v>
      </c>
      <c r="AX258" s="13" t="s">
        <v>76</v>
      </c>
      <c r="AY258" s="276" t="s">
        <v>171</v>
      </c>
    </row>
    <row r="259" s="13" customFormat="1">
      <c r="B259" s="266"/>
      <c r="C259" s="267"/>
      <c r="D259" s="249" t="s">
        <v>238</v>
      </c>
      <c r="E259" s="268" t="s">
        <v>21</v>
      </c>
      <c r="F259" s="269" t="s">
        <v>402</v>
      </c>
      <c r="G259" s="267"/>
      <c r="H259" s="270">
        <v>5.8799999999999999</v>
      </c>
      <c r="I259" s="271"/>
      <c r="J259" s="267"/>
      <c r="K259" s="267"/>
      <c r="L259" s="272"/>
      <c r="M259" s="273"/>
      <c r="N259" s="274"/>
      <c r="O259" s="274"/>
      <c r="P259" s="274"/>
      <c r="Q259" s="274"/>
      <c r="R259" s="274"/>
      <c r="S259" s="274"/>
      <c r="T259" s="275"/>
      <c r="AT259" s="276" t="s">
        <v>238</v>
      </c>
      <c r="AU259" s="276" t="s">
        <v>85</v>
      </c>
      <c r="AV259" s="13" t="s">
        <v>85</v>
      </c>
      <c r="AW259" s="13" t="s">
        <v>39</v>
      </c>
      <c r="AX259" s="13" t="s">
        <v>76</v>
      </c>
      <c r="AY259" s="276" t="s">
        <v>171</v>
      </c>
    </row>
    <row r="260" s="14" customFormat="1">
      <c r="B260" s="277"/>
      <c r="C260" s="278"/>
      <c r="D260" s="249" t="s">
        <v>238</v>
      </c>
      <c r="E260" s="279" t="s">
        <v>21</v>
      </c>
      <c r="F260" s="280" t="s">
        <v>242</v>
      </c>
      <c r="G260" s="278"/>
      <c r="H260" s="281">
        <v>42.738</v>
      </c>
      <c r="I260" s="282"/>
      <c r="J260" s="278"/>
      <c r="K260" s="278"/>
      <c r="L260" s="283"/>
      <c r="M260" s="284"/>
      <c r="N260" s="285"/>
      <c r="O260" s="285"/>
      <c r="P260" s="285"/>
      <c r="Q260" s="285"/>
      <c r="R260" s="285"/>
      <c r="S260" s="285"/>
      <c r="T260" s="286"/>
      <c r="AT260" s="287" t="s">
        <v>238</v>
      </c>
      <c r="AU260" s="287" t="s">
        <v>85</v>
      </c>
      <c r="AV260" s="14" t="s">
        <v>194</v>
      </c>
      <c r="AW260" s="14" t="s">
        <v>39</v>
      </c>
      <c r="AX260" s="14" t="s">
        <v>83</v>
      </c>
      <c r="AY260" s="287" t="s">
        <v>171</v>
      </c>
    </row>
    <row r="261" s="1" customFormat="1" ht="25.5" customHeight="1">
      <c r="B261" s="47"/>
      <c r="C261" s="237" t="s">
        <v>403</v>
      </c>
      <c r="D261" s="237" t="s">
        <v>174</v>
      </c>
      <c r="E261" s="238" t="s">
        <v>404</v>
      </c>
      <c r="F261" s="239" t="s">
        <v>405</v>
      </c>
      <c r="G261" s="240" t="s">
        <v>235</v>
      </c>
      <c r="H261" s="241">
        <v>15.4</v>
      </c>
      <c r="I261" s="242"/>
      <c r="J261" s="243">
        <f>ROUND(I261*H261,2)</f>
        <v>0</v>
      </c>
      <c r="K261" s="239" t="s">
        <v>236</v>
      </c>
      <c r="L261" s="73"/>
      <c r="M261" s="244" t="s">
        <v>21</v>
      </c>
      <c r="N261" s="245" t="s">
        <v>47</v>
      </c>
      <c r="O261" s="48"/>
      <c r="P261" s="246">
        <f>O261*H261</f>
        <v>0</v>
      </c>
      <c r="Q261" s="246">
        <v>0</v>
      </c>
      <c r="R261" s="246">
        <f>Q261*H261</f>
        <v>0</v>
      </c>
      <c r="S261" s="246">
        <v>0.26100000000000001</v>
      </c>
      <c r="T261" s="247">
        <f>S261*H261</f>
        <v>4.0194000000000001</v>
      </c>
      <c r="AR261" s="25" t="s">
        <v>194</v>
      </c>
      <c r="AT261" s="25" t="s">
        <v>174</v>
      </c>
      <c r="AU261" s="25" t="s">
        <v>85</v>
      </c>
      <c r="AY261" s="25" t="s">
        <v>171</v>
      </c>
      <c r="BE261" s="248">
        <f>IF(N261="základní",J261,0)</f>
        <v>0</v>
      </c>
      <c r="BF261" s="248">
        <f>IF(N261="snížená",J261,0)</f>
        <v>0</v>
      </c>
      <c r="BG261" s="248">
        <f>IF(N261="zákl. přenesená",J261,0)</f>
        <v>0</v>
      </c>
      <c r="BH261" s="248">
        <f>IF(N261="sníž. přenesená",J261,0)</f>
        <v>0</v>
      </c>
      <c r="BI261" s="248">
        <f>IF(N261="nulová",J261,0)</f>
        <v>0</v>
      </c>
      <c r="BJ261" s="25" t="s">
        <v>83</v>
      </c>
      <c r="BK261" s="248">
        <f>ROUND(I261*H261,2)</f>
        <v>0</v>
      </c>
      <c r="BL261" s="25" t="s">
        <v>194</v>
      </c>
      <c r="BM261" s="25" t="s">
        <v>406</v>
      </c>
    </row>
    <row r="262" s="12" customFormat="1">
      <c r="B262" s="256"/>
      <c r="C262" s="257"/>
      <c r="D262" s="249" t="s">
        <v>238</v>
      </c>
      <c r="E262" s="258" t="s">
        <v>21</v>
      </c>
      <c r="F262" s="259" t="s">
        <v>239</v>
      </c>
      <c r="G262" s="257"/>
      <c r="H262" s="258" t="s">
        <v>21</v>
      </c>
      <c r="I262" s="260"/>
      <c r="J262" s="257"/>
      <c r="K262" s="257"/>
      <c r="L262" s="261"/>
      <c r="M262" s="262"/>
      <c r="N262" s="263"/>
      <c r="O262" s="263"/>
      <c r="P262" s="263"/>
      <c r="Q262" s="263"/>
      <c r="R262" s="263"/>
      <c r="S262" s="263"/>
      <c r="T262" s="264"/>
      <c r="AT262" s="265" t="s">
        <v>238</v>
      </c>
      <c r="AU262" s="265" t="s">
        <v>85</v>
      </c>
      <c r="AV262" s="12" t="s">
        <v>83</v>
      </c>
      <c r="AW262" s="12" t="s">
        <v>39</v>
      </c>
      <c r="AX262" s="12" t="s">
        <v>76</v>
      </c>
      <c r="AY262" s="265" t="s">
        <v>171</v>
      </c>
    </row>
    <row r="263" s="12" customFormat="1">
      <c r="B263" s="256"/>
      <c r="C263" s="257"/>
      <c r="D263" s="249" t="s">
        <v>238</v>
      </c>
      <c r="E263" s="258" t="s">
        <v>21</v>
      </c>
      <c r="F263" s="259" t="s">
        <v>339</v>
      </c>
      <c r="G263" s="257"/>
      <c r="H263" s="258" t="s">
        <v>21</v>
      </c>
      <c r="I263" s="260"/>
      <c r="J263" s="257"/>
      <c r="K263" s="257"/>
      <c r="L263" s="261"/>
      <c r="M263" s="262"/>
      <c r="N263" s="263"/>
      <c r="O263" s="263"/>
      <c r="P263" s="263"/>
      <c r="Q263" s="263"/>
      <c r="R263" s="263"/>
      <c r="S263" s="263"/>
      <c r="T263" s="264"/>
      <c r="AT263" s="265" t="s">
        <v>238</v>
      </c>
      <c r="AU263" s="265" t="s">
        <v>85</v>
      </c>
      <c r="AV263" s="12" t="s">
        <v>83</v>
      </c>
      <c r="AW263" s="12" t="s">
        <v>39</v>
      </c>
      <c r="AX263" s="12" t="s">
        <v>76</v>
      </c>
      <c r="AY263" s="265" t="s">
        <v>171</v>
      </c>
    </row>
    <row r="264" s="13" customFormat="1">
      <c r="B264" s="266"/>
      <c r="C264" s="267"/>
      <c r="D264" s="249" t="s">
        <v>238</v>
      </c>
      <c r="E264" s="268" t="s">
        <v>21</v>
      </c>
      <c r="F264" s="269" t="s">
        <v>407</v>
      </c>
      <c r="G264" s="267"/>
      <c r="H264" s="270">
        <v>2.1000000000000001</v>
      </c>
      <c r="I264" s="271"/>
      <c r="J264" s="267"/>
      <c r="K264" s="267"/>
      <c r="L264" s="272"/>
      <c r="M264" s="273"/>
      <c r="N264" s="274"/>
      <c r="O264" s="274"/>
      <c r="P264" s="274"/>
      <c r="Q264" s="274"/>
      <c r="R264" s="274"/>
      <c r="S264" s="274"/>
      <c r="T264" s="275"/>
      <c r="AT264" s="276" t="s">
        <v>238</v>
      </c>
      <c r="AU264" s="276" t="s">
        <v>85</v>
      </c>
      <c r="AV264" s="13" t="s">
        <v>85</v>
      </c>
      <c r="AW264" s="13" t="s">
        <v>39</v>
      </c>
      <c r="AX264" s="13" t="s">
        <v>76</v>
      </c>
      <c r="AY264" s="276" t="s">
        <v>171</v>
      </c>
    </row>
    <row r="265" s="13" customFormat="1">
      <c r="B265" s="266"/>
      <c r="C265" s="267"/>
      <c r="D265" s="249" t="s">
        <v>238</v>
      </c>
      <c r="E265" s="268" t="s">
        <v>21</v>
      </c>
      <c r="F265" s="269" t="s">
        <v>408</v>
      </c>
      <c r="G265" s="267"/>
      <c r="H265" s="270">
        <v>13.300000000000001</v>
      </c>
      <c r="I265" s="271"/>
      <c r="J265" s="267"/>
      <c r="K265" s="267"/>
      <c r="L265" s="272"/>
      <c r="M265" s="273"/>
      <c r="N265" s="274"/>
      <c r="O265" s="274"/>
      <c r="P265" s="274"/>
      <c r="Q265" s="274"/>
      <c r="R265" s="274"/>
      <c r="S265" s="274"/>
      <c r="T265" s="275"/>
      <c r="AT265" s="276" t="s">
        <v>238</v>
      </c>
      <c r="AU265" s="276" t="s">
        <v>85</v>
      </c>
      <c r="AV265" s="13" t="s">
        <v>85</v>
      </c>
      <c r="AW265" s="13" t="s">
        <v>39</v>
      </c>
      <c r="AX265" s="13" t="s">
        <v>76</v>
      </c>
      <c r="AY265" s="276" t="s">
        <v>171</v>
      </c>
    </row>
    <row r="266" s="14" customFormat="1">
      <c r="B266" s="277"/>
      <c r="C266" s="278"/>
      <c r="D266" s="249" t="s">
        <v>238</v>
      </c>
      <c r="E266" s="279" t="s">
        <v>21</v>
      </c>
      <c r="F266" s="280" t="s">
        <v>242</v>
      </c>
      <c r="G266" s="278"/>
      <c r="H266" s="281">
        <v>15.4</v>
      </c>
      <c r="I266" s="282"/>
      <c r="J266" s="278"/>
      <c r="K266" s="278"/>
      <c r="L266" s="283"/>
      <c r="M266" s="284"/>
      <c r="N266" s="285"/>
      <c r="O266" s="285"/>
      <c r="P266" s="285"/>
      <c r="Q266" s="285"/>
      <c r="R266" s="285"/>
      <c r="S266" s="285"/>
      <c r="T266" s="286"/>
      <c r="AT266" s="287" t="s">
        <v>238</v>
      </c>
      <c r="AU266" s="287" t="s">
        <v>85</v>
      </c>
      <c r="AV266" s="14" t="s">
        <v>194</v>
      </c>
      <c r="AW266" s="14" t="s">
        <v>39</v>
      </c>
      <c r="AX266" s="14" t="s">
        <v>83</v>
      </c>
      <c r="AY266" s="287" t="s">
        <v>171</v>
      </c>
    </row>
    <row r="267" s="1" customFormat="1" ht="38.25" customHeight="1">
      <c r="B267" s="47"/>
      <c r="C267" s="237" t="s">
        <v>409</v>
      </c>
      <c r="D267" s="237" t="s">
        <v>174</v>
      </c>
      <c r="E267" s="238" t="s">
        <v>410</v>
      </c>
      <c r="F267" s="239" t="s">
        <v>411</v>
      </c>
      <c r="G267" s="240" t="s">
        <v>263</v>
      </c>
      <c r="H267" s="241">
        <v>2.899</v>
      </c>
      <c r="I267" s="242"/>
      <c r="J267" s="243">
        <f>ROUND(I267*H267,2)</f>
        <v>0</v>
      </c>
      <c r="K267" s="239" t="s">
        <v>236</v>
      </c>
      <c r="L267" s="73"/>
      <c r="M267" s="244" t="s">
        <v>21</v>
      </c>
      <c r="N267" s="245" t="s">
        <v>47</v>
      </c>
      <c r="O267" s="48"/>
      <c r="P267" s="246">
        <f>O267*H267</f>
        <v>0</v>
      </c>
      <c r="Q267" s="246">
        <v>0</v>
      </c>
      <c r="R267" s="246">
        <f>Q267*H267</f>
        <v>0</v>
      </c>
      <c r="S267" s="246">
        <v>1.8</v>
      </c>
      <c r="T267" s="247">
        <f>S267*H267</f>
        <v>5.2182000000000004</v>
      </c>
      <c r="AR267" s="25" t="s">
        <v>194</v>
      </c>
      <c r="AT267" s="25" t="s">
        <v>174</v>
      </c>
      <c r="AU267" s="25" t="s">
        <v>85</v>
      </c>
      <c r="AY267" s="25" t="s">
        <v>171</v>
      </c>
      <c r="BE267" s="248">
        <f>IF(N267="základní",J267,0)</f>
        <v>0</v>
      </c>
      <c r="BF267" s="248">
        <f>IF(N267="snížená",J267,0)</f>
        <v>0</v>
      </c>
      <c r="BG267" s="248">
        <f>IF(N267="zákl. přenesená",J267,0)</f>
        <v>0</v>
      </c>
      <c r="BH267" s="248">
        <f>IF(N267="sníž. přenesená",J267,0)</f>
        <v>0</v>
      </c>
      <c r="BI267" s="248">
        <f>IF(N267="nulová",J267,0)</f>
        <v>0</v>
      </c>
      <c r="BJ267" s="25" t="s">
        <v>83</v>
      </c>
      <c r="BK267" s="248">
        <f>ROUND(I267*H267,2)</f>
        <v>0</v>
      </c>
      <c r="BL267" s="25" t="s">
        <v>194</v>
      </c>
      <c r="BM267" s="25" t="s">
        <v>412</v>
      </c>
    </row>
    <row r="268" s="12" customFormat="1">
      <c r="B268" s="256"/>
      <c r="C268" s="257"/>
      <c r="D268" s="249" t="s">
        <v>238</v>
      </c>
      <c r="E268" s="258" t="s">
        <v>21</v>
      </c>
      <c r="F268" s="259" t="s">
        <v>239</v>
      </c>
      <c r="G268" s="257"/>
      <c r="H268" s="258" t="s">
        <v>21</v>
      </c>
      <c r="I268" s="260"/>
      <c r="J268" s="257"/>
      <c r="K268" s="257"/>
      <c r="L268" s="261"/>
      <c r="M268" s="262"/>
      <c r="N268" s="263"/>
      <c r="O268" s="263"/>
      <c r="P268" s="263"/>
      <c r="Q268" s="263"/>
      <c r="R268" s="263"/>
      <c r="S268" s="263"/>
      <c r="T268" s="264"/>
      <c r="AT268" s="265" t="s">
        <v>238</v>
      </c>
      <c r="AU268" s="265" t="s">
        <v>85</v>
      </c>
      <c r="AV268" s="12" t="s">
        <v>83</v>
      </c>
      <c r="AW268" s="12" t="s">
        <v>39</v>
      </c>
      <c r="AX268" s="12" t="s">
        <v>76</v>
      </c>
      <c r="AY268" s="265" t="s">
        <v>171</v>
      </c>
    </row>
    <row r="269" s="12" customFormat="1">
      <c r="B269" s="256"/>
      <c r="C269" s="257"/>
      <c r="D269" s="249" t="s">
        <v>238</v>
      </c>
      <c r="E269" s="258" t="s">
        <v>21</v>
      </c>
      <c r="F269" s="259" t="s">
        <v>339</v>
      </c>
      <c r="G269" s="257"/>
      <c r="H269" s="258" t="s">
        <v>21</v>
      </c>
      <c r="I269" s="260"/>
      <c r="J269" s="257"/>
      <c r="K269" s="257"/>
      <c r="L269" s="261"/>
      <c r="M269" s="262"/>
      <c r="N269" s="263"/>
      <c r="O269" s="263"/>
      <c r="P269" s="263"/>
      <c r="Q269" s="263"/>
      <c r="R269" s="263"/>
      <c r="S269" s="263"/>
      <c r="T269" s="264"/>
      <c r="AT269" s="265" t="s">
        <v>238</v>
      </c>
      <c r="AU269" s="265" t="s">
        <v>85</v>
      </c>
      <c r="AV269" s="12" t="s">
        <v>83</v>
      </c>
      <c r="AW269" s="12" t="s">
        <v>39</v>
      </c>
      <c r="AX269" s="12" t="s">
        <v>76</v>
      </c>
      <c r="AY269" s="265" t="s">
        <v>171</v>
      </c>
    </row>
    <row r="270" s="13" customFormat="1">
      <c r="B270" s="266"/>
      <c r="C270" s="267"/>
      <c r="D270" s="249" t="s">
        <v>238</v>
      </c>
      <c r="E270" s="268" t="s">
        <v>21</v>
      </c>
      <c r="F270" s="269" t="s">
        <v>413</v>
      </c>
      <c r="G270" s="267"/>
      <c r="H270" s="270">
        <v>2.899</v>
      </c>
      <c r="I270" s="271"/>
      <c r="J270" s="267"/>
      <c r="K270" s="267"/>
      <c r="L270" s="272"/>
      <c r="M270" s="273"/>
      <c r="N270" s="274"/>
      <c r="O270" s="274"/>
      <c r="P270" s="274"/>
      <c r="Q270" s="274"/>
      <c r="R270" s="274"/>
      <c r="S270" s="274"/>
      <c r="T270" s="275"/>
      <c r="AT270" s="276" t="s">
        <v>238</v>
      </c>
      <c r="AU270" s="276" t="s">
        <v>85</v>
      </c>
      <c r="AV270" s="13" t="s">
        <v>85</v>
      </c>
      <c r="AW270" s="13" t="s">
        <v>39</v>
      </c>
      <c r="AX270" s="13" t="s">
        <v>76</v>
      </c>
      <c r="AY270" s="276" t="s">
        <v>171</v>
      </c>
    </row>
    <row r="271" s="14" customFormat="1">
      <c r="B271" s="277"/>
      <c r="C271" s="278"/>
      <c r="D271" s="249" t="s">
        <v>238</v>
      </c>
      <c r="E271" s="279" t="s">
        <v>21</v>
      </c>
      <c r="F271" s="280" t="s">
        <v>242</v>
      </c>
      <c r="G271" s="278"/>
      <c r="H271" s="281">
        <v>2.899</v>
      </c>
      <c r="I271" s="282"/>
      <c r="J271" s="278"/>
      <c r="K271" s="278"/>
      <c r="L271" s="283"/>
      <c r="M271" s="284"/>
      <c r="N271" s="285"/>
      <c r="O271" s="285"/>
      <c r="P271" s="285"/>
      <c r="Q271" s="285"/>
      <c r="R271" s="285"/>
      <c r="S271" s="285"/>
      <c r="T271" s="286"/>
      <c r="AT271" s="287" t="s">
        <v>238</v>
      </c>
      <c r="AU271" s="287" t="s">
        <v>85</v>
      </c>
      <c r="AV271" s="14" t="s">
        <v>194</v>
      </c>
      <c r="AW271" s="14" t="s">
        <v>39</v>
      </c>
      <c r="AX271" s="14" t="s">
        <v>83</v>
      </c>
      <c r="AY271" s="287" t="s">
        <v>171</v>
      </c>
    </row>
    <row r="272" s="1" customFormat="1" ht="16.5" customHeight="1">
      <c r="B272" s="47"/>
      <c r="C272" s="237" t="s">
        <v>414</v>
      </c>
      <c r="D272" s="237" t="s">
        <v>174</v>
      </c>
      <c r="E272" s="238" t="s">
        <v>415</v>
      </c>
      <c r="F272" s="239" t="s">
        <v>416</v>
      </c>
      <c r="G272" s="240" t="s">
        <v>263</v>
      </c>
      <c r="H272" s="241">
        <v>4.8250000000000002</v>
      </c>
      <c r="I272" s="242"/>
      <c r="J272" s="243">
        <f>ROUND(I272*H272,2)</f>
        <v>0</v>
      </c>
      <c r="K272" s="239" t="s">
        <v>21</v>
      </c>
      <c r="L272" s="73"/>
      <c r="M272" s="244" t="s">
        <v>21</v>
      </c>
      <c r="N272" s="245" t="s">
        <v>47</v>
      </c>
      <c r="O272" s="48"/>
      <c r="P272" s="246">
        <f>O272*H272</f>
        <v>0</v>
      </c>
      <c r="Q272" s="246">
        <v>0</v>
      </c>
      <c r="R272" s="246">
        <f>Q272*H272</f>
        <v>0</v>
      </c>
      <c r="S272" s="246">
        <v>1.6000000000000001</v>
      </c>
      <c r="T272" s="247">
        <f>S272*H272</f>
        <v>7.7200000000000006</v>
      </c>
      <c r="AR272" s="25" t="s">
        <v>194</v>
      </c>
      <c r="AT272" s="25" t="s">
        <v>174</v>
      </c>
      <c r="AU272" s="25" t="s">
        <v>85</v>
      </c>
      <c r="AY272" s="25" t="s">
        <v>171</v>
      </c>
      <c r="BE272" s="248">
        <f>IF(N272="základní",J272,0)</f>
        <v>0</v>
      </c>
      <c r="BF272" s="248">
        <f>IF(N272="snížená",J272,0)</f>
        <v>0</v>
      </c>
      <c r="BG272" s="248">
        <f>IF(N272="zákl. přenesená",J272,0)</f>
        <v>0</v>
      </c>
      <c r="BH272" s="248">
        <f>IF(N272="sníž. přenesená",J272,0)</f>
        <v>0</v>
      </c>
      <c r="BI272" s="248">
        <f>IF(N272="nulová",J272,0)</f>
        <v>0</v>
      </c>
      <c r="BJ272" s="25" t="s">
        <v>83</v>
      </c>
      <c r="BK272" s="248">
        <f>ROUND(I272*H272,2)</f>
        <v>0</v>
      </c>
      <c r="BL272" s="25" t="s">
        <v>194</v>
      </c>
      <c r="BM272" s="25" t="s">
        <v>417</v>
      </c>
    </row>
    <row r="273" s="12" customFormat="1">
      <c r="B273" s="256"/>
      <c r="C273" s="257"/>
      <c r="D273" s="249" t="s">
        <v>238</v>
      </c>
      <c r="E273" s="258" t="s">
        <v>21</v>
      </c>
      <c r="F273" s="259" t="s">
        <v>239</v>
      </c>
      <c r="G273" s="257"/>
      <c r="H273" s="258" t="s">
        <v>21</v>
      </c>
      <c r="I273" s="260"/>
      <c r="J273" s="257"/>
      <c r="K273" s="257"/>
      <c r="L273" s="261"/>
      <c r="M273" s="262"/>
      <c r="N273" s="263"/>
      <c r="O273" s="263"/>
      <c r="P273" s="263"/>
      <c r="Q273" s="263"/>
      <c r="R273" s="263"/>
      <c r="S273" s="263"/>
      <c r="T273" s="264"/>
      <c r="AT273" s="265" t="s">
        <v>238</v>
      </c>
      <c r="AU273" s="265" t="s">
        <v>85</v>
      </c>
      <c r="AV273" s="12" t="s">
        <v>83</v>
      </c>
      <c r="AW273" s="12" t="s">
        <v>39</v>
      </c>
      <c r="AX273" s="12" t="s">
        <v>76</v>
      </c>
      <c r="AY273" s="265" t="s">
        <v>171</v>
      </c>
    </row>
    <row r="274" s="12" customFormat="1">
      <c r="B274" s="256"/>
      <c r="C274" s="257"/>
      <c r="D274" s="249" t="s">
        <v>238</v>
      </c>
      <c r="E274" s="258" t="s">
        <v>21</v>
      </c>
      <c r="F274" s="259" t="s">
        <v>339</v>
      </c>
      <c r="G274" s="257"/>
      <c r="H274" s="258" t="s">
        <v>21</v>
      </c>
      <c r="I274" s="260"/>
      <c r="J274" s="257"/>
      <c r="K274" s="257"/>
      <c r="L274" s="261"/>
      <c r="M274" s="262"/>
      <c r="N274" s="263"/>
      <c r="O274" s="263"/>
      <c r="P274" s="263"/>
      <c r="Q274" s="263"/>
      <c r="R274" s="263"/>
      <c r="S274" s="263"/>
      <c r="T274" s="264"/>
      <c r="AT274" s="265" t="s">
        <v>238</v>
      </c>
      <c r="AU274" s="265" t="s">
        <v>85</v>
      </c>
      <c r="AV274" s="12" t="s">
        <v>83</v>
      </c>
      <c r="AW274" s="12" t="s">
        <v>39</v>
      </c>
      <c r="AX274" s="12" t="s">
        <v>76</v>
      </c>
      <c r="AY274" s="265" t="s">
        <v>171</v>
      </c>
    </row>
    <row r="275" s="13" customFormat="1">
      <c r="B275" s="266"/>
      <c r="C275" s="267"/>
      <c r="D275" s="249" t="s">
        <v>238</v>
      </c>
      <c r="E275" s="268" t="s">
        <v>21</v>
      </c>
      <c r="F275" s="269" t="s">
        <v>418</v>
      </c>
      <c r="G275" s="267"/>
      <c r="H275" s="270">
        <v>1.105</v>
      </c>
      <c r="I275" s="271"/>
      <c r="J275" s="267"/>
      <c r="K275" s="267"/>
      <c r="L275" s="272"/>
      <c r="M275" s="273"/>
      <c r="N275" s="274"/>
      <c r="O275" s="274"/>
      <c r="P275" s="274"/>
      <c r="Q275" s="274"/>
      <c r="R275" s="274"/>
      <c r="S275" s="274"/>
      <c r="T275" s="275"/>
      <c r="AT275" s="276" t="s">
        <v>238</v>
      </c>
      <c r="AU275" s="276" t="s">
        <v>85</v>
      </c>
      <c r="AV275" s="13" t="s">
        <v>85</v>
      </c>
      <c r="AW275" s="13" t="s">
        <v>39</v>
      </c>
      <c r="AX275" s="13" t="s">
        <v>76</v>
      </c>
      <c r="AY275" s="276" t="s">
        <v>171</v>
      </c>
    </row>
    <row r="276" s="13" customFormat="1">
      <c r="B276" s="266"/>
      <c r="C276" s="267"/>
      <c r="D276" s="249" t="s">
        <v>238</v>
      </c>
      <c r="E276" s="268" t="s">
        <v>21</v>
      </c>
      <c r="F276" s="269" t="s">
        <v>419</v>
      </c>
      <c r="G276" s="267"/>
      <c r="H276" s="270">
        <v>2.5920000000000001</v>
      </c>
      <c r="I276" s="271"/>
      <c r="J276" s="267"/>
      <c r="K276" s="267"/>
      <c r="L276" s="272"/>
      <c r="M276" s="273"/>
      <c r="N276" s="274"/>
      <c r="O276" s="274"/>
      <c r="P276" s="274"/>
      <c r="Q276" s="274"/>
      <c r="R276" s="274"/>
      <c r="S276" s="274"/>
      <c r="T276" s="275"/>
      <c r="AT276" s="276" t="s">
        <v>238</v>
      </c>
      <c r="AU276" s="276" t="s">
        <v>85</v>
      </c>
      <c r="AV276" s="13" t="s">
        <v>85</v>
      </c>
      <c r="AW276" s="13" t="s">
        <v>39</v>
      </c>
      <c r="AX276" s="13" t="s">
        <v>76</v>
      </c>
      <c r="AY276" s="276" t="s">
        <v>171</v>
      </c>
    </row>
    <row r="277" s="13" customFormat="1">
      <c r="B277" s="266"/>
      <c r="C277" s="267"/>
      <c r="D277" s="249" t="s">
        <v>238</v>
      </c>
      <c r="E277" s="268" t="s">
        <v>21</v>
      </c>
      <c r="F277" s="269" t="s">
        <v>420</v>
      </c>
      <c r="G277" s="267"/>
      <c r="H277" s="270">
        <v>1.1279999999999999</v>
      </c>
      <c r="I277" s="271"/>
      <c r="J277" s="267"/>
      <c r="K277" s="267"/>
      <c r="L277" s="272"/>
      <c r="M277" s="273"/>
      <c r="N277" s="274"/>
      <c r="O277" s="274"/>
      <c r="P277" s="274"/>
      <c r="Q277" s="274"/>
      <c r="R277" s="274"/>
      <c r="S277" s="274"/>
      <c r="T277" s="275"/>
      <c r="AT277" s="276" t="s">
        <v>238</v>
      </c>
      <c r="AU277" s="276" t="s">
        <v>85</v>
      </c>
      <c r="AV277" s="13" t="s">
        <v>85</v>
      </c>
      <c r="AW277" s="13" t="s">
        <v>39</v>
      </c>
      <c r="AX277" s="13" t="s">
        <v>76</v>
      </c>
      <c r="AY277" s="276" t="s">
        <v>171</v>
      </c>
    </row>
    <row r="278" s="14" customFormat="1">
      <c r="B278" s="277"/>
      <c r="C278" s="278"/>
      <c r="D278" s="249" t="s">
        <v>238</v>
      </c>
      <c r="E278" s="279" t="s">
        <v>21</v>
      </c>
      <c r="F278" s="280" t="s">
        <v>242</v>
      </c>
      <c r="G278" s="278"/>
      <c r="H278" s="281">
        <v>4.8250000000000002</v>
      </c>
      <c r="I278" s="282"/>
      <c r="J278" s="278"/>
      <c r="K278" s="278"/>
      <c r="L278" s="283"/>
      <c r="M278" s="284"/>
      <c r="N278" s="285"/>
      <c r="O278" s="285"/>
      <c r="P278" s="285"/>
      <c r="Q278" s="285"/>
      <c r="R278" s="285"/>
      <c r="S278" s="285"/>
      <c r="T278" s="286"/>
      <c r="AT278" s="287" t="s">
        <v>238</v>
      </c>
      <c r="AU278" s="287" t="s">
        <v>85</v>
      </c>
      <c r="AV278" s="14" t="s">
        <v>194</v>
      </c>
      <c r="AW278" s="14" t="s">
        <v>39</v>
      </c>
      <c r="AX278" s="14" t="s">
        <v>83</v>
      </c>
      <c r="AY278" s="287" t="s">
        <v>171</v>
      </c>
    </row>
    <row r="279" s="1" customFormat="1" ht="25.5" customHeight="1">
      <c r="B279" s="47"/>
      <c r="C279" s="237" t="s">
        <v>421</v>
      </c>
      <c r="D279" s="237" t="s">
        <v>174</v>
      </c>
      <c r="E279" s="238" t="s">
        <v>422</v>
      </c>
      <c r="F279" s="239" t="s">
        <v>423</v>
      </c>
      <c r="G279" s="240" t="s">
        <v>263</v>
      </c>
      <c r="H279" s="241">
        <v>3.8599999999999999</v>
      </c>
      <c r="I279" s="242"/>
      <c r="J279" s="243">
        <f>ROUND(I279*H279,2)</f>
        <v>0</v>
      </c>
      <c r="K279" s="239" t="s">
        <v>236</v>
      </c>
      <c r="L279" s="73"/>
      <c r="M279" s="244" t="s">
        <v>21</v>
      </c>
      <c r="N279" s="245" t="s">
        <v>47</v>
      </c>
      <c r="O279" s="48"/>
      <c r="P279" s="246">
        <f>O279*H279</f>
        <v>0</v>
      </c>
      <c r="Q279" s="246">
        <v>0</v>
      </c>
      <c r="R279" s="246">
        <f>Q279*H279</f>
        <v>0</v>
      </c>
      <c r="S279" s="246">
        <v>2.2000000000000002</v>
      </c>
      <c r="T279" s="247">
        <f>S279*H279</f>
        <v>8.4920000000000009</v>
      </c>
      <c r="AR279" s="25" t="s">
        <v>194</v>
      </c>
      <c r="AT279" s="25" t="s">
        <v>174</v>
      </c>
      <c r="AU279" s="25" t="s">
        <v>85</v>
      </c>
      <c r="AY279" s="25" t="s">
        <v>171</v>
      </c>
      <c r="BE279" s="248">
        <f>IF(N279="základní",J279,0)</f>
        <v>0</v>
      </c>
      <c r="BF279" s="248">
        <f>IF(N279="snížená",J279,0)</f>
        <v>0</v>
      </c>
      <c r="BG279" s="248">
        <f>IF(N279="zákl. přenesená",J279,0)</f>
        <v>0</v>
      </c>
      <c r="BH279" s="248">
        <f>IF(N279="sníž. přenesená",J279,0)</f>
        <v>0</v>
      </c>
      <c r="BI279" s="248">
        <f>IF(N279="nulová",J279,0)</f>
        <v>0</v>
      </c>
      <c r="BJ279" s="25" t="s">
        <v>83</v>
      </c>
      <c r="BK279" s="248">
        <f>ROUND(I279*H279,2)</f>
        <v>0</v>
      </c>
      <c r="BL279" s="25" t="s">
        <v>194</v>
      </c>
      <c r="BM279" s="25" t="s">
        <v>424</v>
      </c>
    </row>
    <row r="280" s="12" customFormat="1">
      <c r="B280" s="256"/>
      <c r="C280" s="257"/>
      <c r="D280" s="249" t="s">
        <v>238</v>
      </c>
      <c r="E280" s="258" t="s">
        <v>21</v>
      </c>
      <c r="F280" s="259" t="s">
        <v>239</v>
      </c>
      <c r="G280" s="257"/>
      <c r="H280" s="258" t="s">
        <v>21</v>
      </c>
      <c r="I280" s="260"/>
      <c r="J280" s="257"/>
      <c r="K280" s="257"/>
      <c r="L280" s="261"/>
      <c r="M280" s="262"/>
      <c r="N280" s="263"/>
      <c r="O280" s="263"/>
      <c r="P280" s="263"/>
      <c r="Q280" s="263"/>
      <c r="R280" s="263"/>
      <c r="S280" s="263"/>
      <c r="T280" s="264"/>
      <c r="AT280" s="265" t="s">
        <v>238</v>
      </c>
      <c r="AU280" s="265" t="s">
        <v>85</v>
      </c>
      <c r="AV280" s="12" t="s">
        <v>83</v>
      </c>
      <c r="AW280" s="12" t="s">
        <v>39</v>
      </c>
      <c r="AX280" s="12" t="s">
        <v>76</v>
      </c>
      <c r="AY280" s="265" t="s">
        <v>171</v>
      </c>
    </row>
    <row r="281" s="12" customFormat="1">
      <c r="B281" s="256"/>
      <c r="C281" s="257"/>
      <c r="D281" s="249" t="s">
        <v>238</v>
      </c>
      <c r="E281" s="258" t="s">
        <v>21</v>
      </c>
      <c r="F281" s="259" t="s">
        <v>339</v>
      </c>
      <c r="G281" s="257"/>
      <c r="H281" s="258" t="s">
        <v>21</v>
      </c>
      <c r="I281" s="260"/>
      <c r="J281" s="257"/>
      <c r="K281" s="257"/>
      <c r="L281" s="261"/>
      <c r="M281" s="262"/>
      <c r="N281" s="263"/>
      <c r="O281" s="263"/>
      <c r="P281" s="263"/>
      <c r="Q281" s="263"/>
      <c r="R281" s="263"/>
      <c r="S281" s="263"/>
      <c r="T281" s="264"/>
      <c r="AT281" s="265" t="s">
        <v>238</v>
      </c>
      <c r="AU281" s="265" t="s">
        <v>85</v>
      </c>
      <c r="AV281" s="12" t="s">
        <v>83</v>
      </c>
      <c r="AW281" s="12" t="s">
        <v>39</v>
      </c>
      <c r="AX281" s="12" t="s">
        <v>76</v>
      </c>
      <c r="AY281" s="265" t="s">
        <v>171</v>
      </c>
    </row>
    <row r="282" s="13" customFormat="1">
      <c r="B282" s="266"/>
      <c r="C282" s="267"/>
      <c r="D282" s="249" t="s">
        <v>238</v>
      </c>
      <c r="E282" s="268" t="s">
        <v>21</v>
      </c>
      <c r="F282" s="269" t="s">
        <v>425</v>
      </c>
      <c r="G282" s="267"/>
      <c r="H282" s="270">
        <v>0.88400000000000001</v>
      </c>
      <c r="I282" s="271"/>
      <c r="J282" s="267"/>
      <c r="K282" s="267"/>
      <c r="L282" s="272"/>
      <c r="M282" s="273"/>
      <c r="N282" s="274"/>
      <c r="O282" s="274"/>
      <c r="P282" s="274"/>
      <c r="Q282" s="274"/>
      <c r="R282" s="274"/>
      <c r="S282" s="274"/>
      <c r="T282" s="275"/>
      <c r="AT282" s="276" t="s">
        <v>238</v>
      </c>
      <c r="AU282" s="276" t="s">
        <v>85</v>
      </c>
      <c r="AV282" s="13" t="s">
        <v>85</v>
      </c>
      <c r="AW282" s="13" t="s">
        <v>39</v>
      </c>
      <c r="AX282" s="13" t="s">
        <v>76</v>
      </c>
      <c r="AY282" s="276" t="s">
        <v>171</v>
      </c>
    </row>
    <row r="283" s="13" customFormat="1">
      <c r="B283" s="266"/>
      <c r="C283" s="267"/>
      <c r="D283" s="249" t="s">
        <v>238</v>
      </c>
      <c r="E283" s="268" t="s">
        <v>21</v>
      </c>
      <c r="F283" s="269" t="s">
        <v>426</v>
      </c>
      <c r="G283" s="267"/>
      <c r="H283" s="270">
        <v>2.0739999999999998</v>
      </c>
      <c r="I283" s="271"/>
      <c r="J283" s="267"/>
      <c r="K283" s="267"/>
      <c r="L283" s="272"/>
      <c r="M283" s="273"/>
      <c r="N283" s="274"/>
      <c r="O283" s="274"/>
      <c r="P283" s="274"/>
      <c r="Q283" s="274"/>
      <c r="R283" s="274"/>
      <c r="S283" s="274"/>
      <c r="T283" s="275"/>
      <c r="AT283" s="276" t="s">
        <v>238</v>
      </c>
      <c r="AU283" s="276" t="s">
        <v>85</v>
      </c>
      <c r="AV283" s="13" t="s">
        <v>85</v>
      </c>
      <c r="AW283" s="13" t="s">
        <v>39</v>
      </c>
      <c r="AX283" s="13" t="s">
        <v>76</v>
      </c>
      <c r="AY283" s="276" t="s">
        <v>171</v>
      </c>
    </row>
    <row r="284" s="13" customFormat="1">
      <c r="B284" s="266"/>
      <c r="C284" s="267"/>
      <c r="D284" s="249" t="s">
        <v>238</v>
      </c>
      <c r="E284" s="268" t="s">
        <v>21</v>
      </c>
      <c r="F284" s="269" t="s">
        <v>427</v>
      </c>
      <c r="G284" s="267"/>
      <c r="H284" s="270">
        <v>0.90200000000000002</v>
      </c>
      <c r="I284" s="271"/>
      <c r="J284" s="267"/>
      <c r="K284" s="267"/>
      <c r="L284" s="272"/>
      <c r="M284" s="273"/>
      <c r="N284" s="274"/>
      <c r="O284" s="274"/>
      <c r="P284" s="274"/>
      <c r="Q284" s="274"/>
      <c r="R284" s="274"/>
      <c r="S284" s="274"/>
      <c r="T284" s="275"/>
      <c r="AT284" s="276" t="s">
        <v>238</v>
      </c>
      <c r="AU284" s="276" t="s">
        <v>85</v>
      </c>
      <c r="AV284" s="13" t="s">
        <v>85</v>
      </c>
      <c r="AW284" s="13" t="s">
        <v>39</v>
      </c>
      <c r="AX284" s="13" t="s">
        <v>76</v>
      </c>
      <c r="AY284" s="276" t="s">
        <v>171</v>
      </c>
    </row>
    <row r="285" s="14" customFormat="1">
      <c r="B285" s="277"/>
      <c r="C285" s="278"/>
      <c r="D285" s="249" t="s">
        <v>238</v>
      </c>
      <c r="E285" s="279" t="s">
        <v>21</v>
      </c>
      <c r="F285" s="280" t="s">
        <v>242</v>
      </c>
      <c r="G285" s="278"/>
      <c r="H285" s="281">
        <v>3.8599999999999999</v>
      </c>
      <c r="I285" s="282"/>
      <c r="J285" s="278"/>
      <c r="K285" s="278"/>
      <c r="L285" s="283"/>
      <c r="M285" s="284"/>
      <c r="N285" s="285"/>
      <c r="O285" s="285"/>
      <c r="P285" s="285"/>
      <c r="Q285" s="285"/>
      <c r="R285" s="285"/>
      <c r="S285" s="285"/>
      <c r="T285" s="286"/>
      <c r="AT285" s="287" t="s">
        <v>238</v>
      </c>
      <c r="AU285" s="287" t="s">
        <v>85</v>
      </c>
      <c r="AV285" s="14" t="s">
        <v>194</v>
      </c>
      <c r="AW285" s="14" t="s">
        <v>39</v>
      </c>
      <c r="AX285" s="14" t="s">
        <v>83</v>
      </c>
      <c r="AY285" s="287" t="s">
        <v>171</v>
      </c>
    </row>
    <row r="286" s="1" customFormat="1" ht="25.5" customHeight="1">
      <c r="B286" s="47"/>
      <c r="C286" s="237" t="s">
        <v>428</v>
      </c>
      <c r="D286" s="237" t="s">
        <v>174</v>
      </c>
      <c r="E286" s="238" t="s">
        <v>429</v>
      </c>
      <c r="F286" s="239" t="s">
        <v>430</v>
      </c>
      <c r="G286" s="240" t="s">
        <v>263</v>
      </c>
      <c r="H286" s="241">
        <v>19.75</v>
      </c>
      <c r="I286" s="242"/>
      <c r="J286" s="243">
        <f>ROUND(I286*H286,2)</f>
        <v>0</v>
      </c>
      <c r="K286" s="239" t="s">
        <v>236</v>
      </c>
      <c r="L286" s="73"/>
      <c r="M286" s="244" t="s">
        <v>21</v>
      </c>
      <c r="N286" s="245" t="s">
        <v>47</v>
      </c>
      <c r="O286" s="48"/>
      <c r="P286" s="246">
        <f>O286*H286</f>
        <v>0</v>
      </c>
      <c r="Q286" s="246">
        <v>0</v>
      </c>
      <c r="R286" s="246">
        <f>Q286*H286</f>
        <v>0</v>
      </c>
      <c r="S286" s="246">
        <v>2.2000000000000002</v>
      </c>
      <c r="T286" s="247">
        <f>S286*H286</f>
        <v>43.450000000000003</v>
      </c>
      <c r="AR286" s="25" t="s">
        <v>194</v>
      </c>
      <c r="AT286" s="25" t="s">
        <v>174</v>
      </c>
      <c r="AU286" s="25" t="s">
        <v>85</v>
      </c>
      <c r="AY286" s="25" t="s">
        <v>171</v>
      </c>
      <c r="BE286" s="248">
        <f>IF(N286="základní",J286,0)</f>
        <v>0</v>
      </c>
      <c r="BF286" s="248">
        <f>IF(N286="snížená",J286,0)</f>
        <v>0</v>
      </c>
      <c r="BG286" s="248">
        <f>IF(N286="zákl. přenesená",J286,0)</f>
        <v>0</v>
      </c>
      <c r="BH286" s="248">
        <f>IF(N286="sníž. přenesená",J286,0)</f>
        <v>0</v>
      </c>
      <c r="BI286" s="248">
        <f>IF(N286="nulová",J286,0)</f>
        <v>0</v>
      </c>
      <c r="BJ286" s="25" t="s">
        <v>83</v>
      </c>
      <c r="BK286" s="248">
        <f>ROUND(I286*H286,2)</f>
        <v>0</v>
      </c>
      <c r="BL286" s="25" t="s">
        <v>194</v>
      </c>
      <c r="BM286" s="25" t="s">
        <v>431</v>
      </c>
    </row>
    <row r="287" s="12" customFormat="1">
      <c r="B287" s="256"/>
      <c r="C287" s="257"/>
      <c r="D287" s="249" t="s">
        <v>238</v>
      </c>
      <c r="E287" s="258" t="s">
        <v>21</v>
      </c>
      <c r="F287" s="259" t="s">
        <v>239</v>
      </c>
      <c r="G287" s="257"/>
      <c r="H287" s="258" t="s">
        <v>21</v>
      </c>
      <c r="I287" s="260"/>
      <c r="J287" s="257"/>
      <c r="K287" s="257"/>
      <c r="L287" s="261"/>
      <c r="M287" s="262"/>
      <c r="N287" s="263"/>
      <c r="O287" s="263"/>
      <c r="P287" s="263"/>
      <c r="Q287" s="263"/>
      <c r="R287" s="263"/>
      <c r="S287" s="263"/>
      <c r="T287" s="264"/>
      <c r="AT287" s="265" t="s">
        <v>238</v>
      </c>
      <c r="AU287" s="265" t="s">
        <v>85</v>
      </c>
      <c r="AV287" s="12" t="s">
        <v>83</v>
      </c>
      <c r="AW287" s="12" t="s">
        <v>39</v>
      </c>
      <c r="AX287" s="12" t="s">
        <v>76</v>
      </c>
      <c r="AY287" s="265" t="s">
        <v>171</v>
      </c>
    </row>
    <row r="288" s="12" customFormat="1">
      <c r="B288" s="256"/>
      <c r="C288" s="257"/>
      <c r="D288" s="249" t="s">
        <v>238</v>
      </c>
      <c r="E288" s="258" t="s">
        <v>21</v>
      </c>
      <c r="F288" s="259" t="s">
        <v>337</v>
      </c>
      <c r="G288" s="257"/>
      <c r="H288" s="258" t="s">
        <v>21</v>
      </c>
      <c r="I288" s="260"/>
      <c r="J288" s="257"/>
      <c r="K288" s="257"/>
      <c r="L288" s="261"/>
      <c r="M288" s="262"/>
      <c r="N288" s="263"/>
      <c r="O288" s="263"/>
      <c r="P288" s="263"/>
      <c r="Q288" s="263"/>
      <c r="R288" s="263"/>
      <c r="S288" s="263"/>
      <c r="T288" s="264"/>
      <c r="AT288" s="265" t="s">
        <v>238</v>
      </c>
      <c r="AU288" s="265" t="s">
        <v>85</v>
      </c>
      <c r="AV288" s="12" t="s">
        <v>83</v>
      </c>
      <c r="AW288" s="12" t="s">
        <v>39</v>
      </c>
      <c r="AX288" s="12" t="s">
        <v>76</v>
      </c>
      <c r="AY288" s="265" t="s">
        <v>171</v>
      </c>
    </row>
    <row r="289" s="13" customFormat="1">
      <c r="B289" s="266"/>
      <c r="C289" s="267"/>
      <c r="D289" s="249" t="s">
        <v>238</v>
      </c>
      <c r="E289" s="268" t="s">
        <v>21</v>
      </c>
      <c r="F289" s="269" t="s">
        <v>432</v>
      </c>
      <c r="G289" s="267"/>
      <c r="H289" s="270">
        <v>6.04</v>
      </c>
      <c r="I289" s="271"/>
      <c r="J289" s="267"/>
      <c r="K289" s="267"/>
      <c r="L289" s="272"/>
      <c r="M289" s="273"/>
      <c r="N289" s="274"/>
      <c r="O289" s="274"/>
      <c r="P289" s="274"/>
      <c r="Q289" s="274"/>
      <c r="R289" s="274"/>
      <c r="S289" s="274"/>
      <c r="T289" s="275"/>
      <c r="AT289" s="276" t="s">
        <v>238</v>
      </c>
      <c r="AU289" s="276" t="s">
        <v>85</v>
      </c>
      <c r="AV289" s="13" t="s">
        <v>85</v>
      </c>
      <c r="AW289" s="13" t="s">
        <v>39</v>
      </c>
      <c r="AX289" s="13" t="s">
        <v>76</v>
      </c>
      <c r="AY289" s="276" t="s">
        <v>171</v>
      </c>
    </row>
    <row r="290" s="15" customFormat="1">
      <c r="B290" s="288"/>
      <c r="C290" s="289"/>
      <c r="D290" s="249" t="s">
        <v>238</v>
      </c>
      <c r="E290" s="290" t="s">
        <v>21</v>
      </c>
      <c r="F290" s="291" t="s">
        <v>259</v>
      </c>
      <c r="G290" s="289"/>
      <c r="H290" s="292">
        <v>6.04</v>
      </c>
      <c r="I290" s="293"/>
      <c r="J290" s="289"/>
      <c r="K290" s="289"/>
      <c r="L290" s="294"/>
      <c r="M290" s="295"/>
      <c r="N290" s="296"/>
      <c r="O290" s="296"/>
      <c r="P290" s="296"/>
      <c r="Q290" s="296"/>
      <c r="R290" s="296"/>
      <c r="S290" s="296"/>
      <c r="T290" s="297"/>
      <c r="AT290" s="298" t="s">
        <v>238</v>
      </c>
      <c r="AU290" s="298" t="s">
        <v>85</v>
      </c>
      <c r="AV290" s="15" t="s">
        <v>96</v>
      </c>
      <c r="AW290" s="15" t="s">
        <v>39</v>
      </c>
      <c r="AX290" s="15" t="s">
        <v>76</v>
      </c>
      <c r="AY290" s="298" t="s">
        <v>171</v>
      </c>
    </row>
    <row r="291" s="12" customFormat="1">
      <c r="B291" s="256"/>
      <c r="C291" s="257"/>
      <c r="D291" s="249" t="s">
        <v>238</v>
      </c>
      <c r="E291" s="258" t="s">
        <v>21</v>
      </c>
      <c r="F291" s="259" t="s">
        <v>260</v>
      </c>
      <c r="G291" s="257"/>
      <c r="H291" s="258" t="s">
        <v>21</v>
      </c>
      <c r="I291" s="260"/>
      <c r="J291" s="257"/>
      <c r="K291" s="257"/>
      <c r="L291" s="261"/>
      <c r="M291" s="262"/>
      <c r="N291" s="263"/>
      <c r="O291" s="263"/>
      <c r="P291" s="263"/>
      <c r="Q291" s="263"/>
      <c r="R291" s="263"/>
      <c r="S291" s="263"/>
      <c r="T291" s="264"/>
      <c r="AT291" s="265" t="s">
        <v>238</v>
      </c>
      <c r="AU291" s="265" t="s">
        <v>85</v>
      </c>
      <c r="AV291" s="12" t="s">
        <v>83</v>
      </c>
      <c r="AW291" s="12" t="s">
        <v>39</v>
      </c>
      <c r="AX291" s="12" t="s">
        <v>76</v>
      </c>
      <c r="AY291" s="265" t="s">
        <v>171</v>
      </c>
    </row>
    <row r="292" s="13" customFormat="1">
      <c r="B292" s="266"/>
      <c r="C292" s="267"/>
      <c r="D292" s="249" t="s">
        <v>238</v>
      </c>
      <c r="E292" s="268" t="s">
        <v>21</v>
      </c>
      <c r="F292" s="269" t="s">
        <v>433</v>
      </c>
      <c r="G292" s="267"/>
      <c r="H292" s="270">
        <v>13.710000000000001</v>
      </c>
      <c r="I292" s="271"/>
      <c r="J292" s="267"/>
      <c r="K292" s="267"/>
      <c r="L292" s="272"/>
      <c r="M292" s="273"/>
      <c r="N292" s="274"/>
      <c r="O292" s="274"/>
      <c r="P292" s="274"/>
      <c r="Q292" s="274"/>
      <c r="R292" s="274"/>
      <c r="S292" s="274"/>
      <c r="T292" s="275"/>
      <c r="AT292" s="276" t="s">
        <v>238</v>
      </c>
      <c r="AU292" s="276" t="s">
        <v>85</v>
      </c>
      <c r="AV292" s="13" t="s">
        <v>85</v>
      </c>
      <c r="AW292" s="13" t="s">
        <v>39</v>
      </c>
      <c r="AX292" s="13" t="s">
        <v>76</v>
      </c>
      <c r="AY292" s="276" t="s">
        <v>171</v>
      </c>
    </row>
    <row r="293" s="15" customFormat="1">
      <c r="B293" s="288"/>
      <c r="C293" s="289"/>
      <c r="D293" s="249" t="s">
        <v>238</v>
      </c>
      <c r="E293" s="290" t="s">
        <v>21</v>
      </c>
      <c r="F293" s="291" t="s">
        <v>259</v>
      </c>
      <c r="G293" s="289"/>
      <c r="H293" s="292">
        <v>13.710000000000001</v>
      </c>
      <c r="I293" s="293"/>
      <c r="J293" s="289"/>
      <c r="K293" s="289"/>
      <c r="L293" s="294"/>
      <c r="M293" s="295"/>
      <c r="N293" s="296"/>
      <c r="O293" s="296"/>
      <c r="P293" s="296"/>
      <c r="Q293" s="296"/>
      <c r="R293" s="296"/>
      <c r="S293" s="296"/>
      <c r="T293" s="297"/>
      <c r="AT293" s="298" t="s">
        <v>238</v>
      </c>
      <c r="AU293" s="298" t="s">
        <v>85</v>
      </c>
      <c r="AV293" s="15" t="s">
        <v>96</v>
      </c>
      <c r="AW293" s="15" t="s">
        <v>39</v>
      </c>
      <c r="AX293" s="15" t="s">
        <v>76</v>
      </c>
      <c r="AY293" s="298" t="s">
        <v>171</v>
      </c>
    </row>
    <row r="294" s="14" customFormat="1">
      <c r="B294" s="277"/>
      <c r="C294" s="278"/>
      <c r="D294" s="249" t="s">
        <v>238</v>
      </c>
      <c r="E294" s="279" t="s">
        <v>21</v>
      </c>
      <c r="F294" s="280" t="s">
        <v>242</v>
      </c>
      <c r="G294" s="278"/>
      <c r="H294" s="281">
        <v>19.75</v>
      </c>
      <c r="I294" s="282"/>
      <c r="J294" s="278"/>
      <c r="K294" s="278"/>
      <c r="L294" s="283"/>
      <c r="M294" s="284"/>
      <c r="N294" s="285"/>
      <c r="O294" s="285"/>
      <c r="P294" s="285"/>
      <c r="Q294" s="285"/>
      <c r="R294" s="285"/>
      <c r="S294" s="285"/>
      <c r="T294" s="286"/>
      <c r="AT294" s="287" t="s">
        <v>238</v>
      </c>
      <c r="AU294" s="287" t="s">
        <v>85</v>
      </c>
      <c r="AV294" s="14" t="s">
        <v>194</v>
      </c>
      <c r="AW294" s="14" t="s">
        <v>39</v>
      </c>
      <c r="AX294" s="14" t="s">
        <v>83</v>
      </c>
      <c r="AY294" s="287" t="s">
        <v>171</v>
      </c>
    </row>
    <row r="295" s="1" customFormat="1" ht="38.25" customHeight="1">
      <c r="B295" s="47"/>
      <c r="C295" s="237" t="s">
        <v>434</v>
      </c>
      <c r="D295" s="237" t="s">
        <v>174</v>
      </c>
      <c r="E295" s="238" t="s">
        <v>435</v>
      </c>
      <c r="F295" s="239" t="s">
        <v>436</v>
      </c>
      <c r="G295" s="240" t="s">
        <v>235</v>
      </c>
      <c r="H295" s="241">
        <v>91.400000000000006</v>
      </c>
      <c r="I295" s="242"/>
      <c r="J295" s="243">
        <f>ROUND(I295*H295,2)</f>
        <v>0</v>
      </c>
      <c r="K295" s="239" t="s">
        <v>236</v>
      </c>
      <c r="L295" s="73"/>
      <c r="M295" s="244" t="s">
        <v>21</v>
      </c>
      <c r="N295" s="245" t="s">
        <v>47</v>
      </c>
      <c r="O295" s="48"/>
      <c r="P295" s="246">
        <f>O295*H295</f>
        <v>0</v>
      </c>
      <c r="Q295" s="246">
        <v>0</v>
      </c>
      <c r="R295" s="246">
        <f>Q295*H295</f>
        <v>0</v>
      </c>
      <c r="S295" s="246">
        <v>0.12</v>
      </c>
      <c r="T295" s="247">
        <f>S295*H295</f>
        <v>10.968</v>
      </c>
      <c r="AR295" s="25" t="s">
        <v>194</v>
      </c>
      <c r="AT295" s="25" t="s">
        <v>174</v>
      </c>
      <c r="AU295" s="25" t="s">
        <v>85</v>
      </c>
      <c r="AY295" s="25" t="s">
        <v>171</v>
      </c>
      <c r="BE295" s="248">
        <f>IF(N295="základní",J295,0)</f>
        <v>0</v>
      </c>
      <c r="BF295" s="248">
        <f>IF(N295="snížená",J295,0)</f>
        <v>0</v>
      </c>
      <c r="BG295" s="248">
        <f>IF(N295="zákl. přenesená",J295,0)</f>
        <v>0</v>
      </c>
      <c r="BH295" s="248">
        <f>IF(N295="sníž. přenesená",J295,0)</f>
        <v>0</v>
      </c>
      <c r="BI295" s="248">
        <f>IF(N295="nulová",J295,0)</f>
        <v>0</v>
      </c>
      <c r="BJ295" s="25" t="s">
        <v>83</v>
      </c>
      <c r="BK295" s="248">
        <f>ROUND(I295*H295,2)</f>
        <v>0</v>
      </c>
      <c r="BL295" s="25" t="s">
        <v>194</v>
      </c>
      <c r="BM295" s="25" t="s">
        <v>437</v>
      </c>
    </row>
    <row r="296" s="12" customFormat="1">
      <c r="B296" s="256"/>
      <c r="C296" s="257"/>
      <c r="D296" s="249" t="s">
        <v>238</v>
      </c>
      <c r="E296" s="258" t="s">
        <v>21</v>
      </c>
      <c r="F296" s="259" t="s">
        <v>246</v>
      </c>
      <c r="G296" s="257"/>
      <c r="H296" s="258" t="s">
        <v>21</v>
      </c>
      <c r="I296" s="260"/>
      <c r="J296" s="257"/>
      <c r="K296" s="257"/>
      <c r="L296" s="261"/>
      <c r="M296" s="262"/>
      <c r="N296" s="263"/>
      <c r="O296" s="263"/>
      <c r="P296" s="263"/>
      <c r="Q296" s="263"/>
      <c r="R296" s="263"/>
      <c r="S296" s="263"/>
      <c r="T296" s="264"/>
      <c r="AT296" s="265" t="s">
        <v>238</v>
      </c>
      <c r="AU296" s="265" t="s">
        <v>85</v>
      </c>
      <c r="AV296" s="12" t="s">
        <v>83</v>
      </c>
      <c r="AW296" s="12" t="s">
        <v>39</v>
      </c>
      <c r="AX296" s="12" t="s">
        <v>76</v>
      </c>
      <c r="AY296" s="265" t="s">
        <v>171</v>
      </c>
    </row>
    <row r="297" s="13" customFormat="1">
      <c r="B297" s="266"/>
      <c r="C297" s="267"/>
      <c r="D297" s="249" t="s">
        <v>238</v>
      </c>
      <c r="E297" s="268" t="s">
        <v>21</v>
      </c>
      <c r="F297" s="269" t="s">
        <v>438</v>
      </c>
      <c r="G297" s="267"/>
      <c r="H297" s="270">
        <v>91.400000000000006</v>
      </c>
      <c r="I297" s="271"/>
      <c r="J297" s="267"/>
      <c r="K297" s="267"/>
      <c r="L297" s="272"/>
      <c r="M297" s="273"/>
      <c r="N297" s="274"/>
      <c r="O297" s="274"/>
      <c r="P297" s="274"/>
      <c r="Q297" s="274"/>
      <c r="R297" s="274"/>
      <c r="S297" s="274"/>
      <c r="T297" s="275"/>
      <c r="AT297" s="276" t="s">
        <v>238</v>
      </c>
      <c r="AU297" s="276" t="s">
        <v>85</v>
      </c>
      <c r="AV297" s="13" t="s">
        <v>85</v>
      </c>
      <c r="AW297" s="13" t="s">
        <v>39</v>
      </c>
      <c r="AX297" s="13" t="s">
        <v>76</v>
      </c>
      <c r="AY297" s="276" t="s">
        <v>171</v>
      </c>
    </row>
    <row r="298" s="14" customFormat="1">
      <c r="B298" s="277"/>
      <c r="C298" s="278"/>
      <c r="D298" s="249" t="s">
        <v>238</v>
      </c>
      <c r="E298" s="279" t="s">
        <v>21</v>
      </c>
      <c r="F298" s="280" t="s">
        <v>242</v>
      </c>
      <c r="G298" s="278"/>
      <c r="H298" s="281">
        <v>91.400000000000006</v>
      </c>
      <c r="I298" s="282"/>
      <c r="J298" s="278"/>
      <c r="K298" s="278"/>
      <c r="L298" s="283"/>
      <c r="M298" s="284"/>
      <c r="N298" s="285"/>
      <c r="O298" s="285"/>
      <c r="P298" s="285"/>
      <c r="Q298" s="285"/>
      <c r="R298" s="285"/>
      <c r="S298" s="285"/>
      <c r="T298" s="286"/>
      <c r="AT298" s="287" t="s">
        <v>238</v>
      </c>
      <c r="AU298" s="287" t="s">
        <v>85</v>
      </c>
      <c r="AV298" s="14" t="s">
        <v>194</v>
      </c>
      <c r="AW298" s="14" t="s">
        <v>39</v>
      </c>
      <c r="AX298" s="14" t="s">
        <v>83</v>
      </c>
      <c r="AY298" s="287" t="s">
        <v>171</v>
      </c>
    </row>
    <row r="299" s="1" customFormat="1" ht="25.5" customHeight="1">
      <c r="B299" s="47"/>
      <c r="C299" s="237" t="s">
        <v>439</v>
      </c>
      <c r="D299" s="237" t="s">
        <v>174</v>
      </c>
      <c r="E299" s="238" t="s">
        <v>440</v>
      </c>
      <c r="F299" s="239" t="s">
        <v>441</v>
      </c>
      <c r="G299" s="240" t="s">
        <v>235</v>
      </c>
      <c r="H299" s="241">
        <v>96.534999999999997</v>
      </c>
      <c r="I299" s="242"/>
      <c r="J299" s="243">
        <f>ROUND(I299*H299,2)</f>
        <v>0</v>
      </c>
      <c r="K299" s="239" t="s">
        <v>236</v>
      </c>
      <c r="L299" s="73"/>
      <c r="M299" s="244" t="s">
        <v>21</v>
      </c>
      <c r="N299" s="245" t="s">
        <v>47</v>
      </c>
      <c r="O299" s="48"/>
      <c r="P299" s="246">
        <f>O299*H299</f>
        <v>0</v>
      </c>
      <c r="Q299" s="246">
        <v>0</v>
      </c>
      <c r="R299" s="246">
        <f>Q299*H299</f>
        <v>0</v>
      </c>
      <c r="S299" s="246">
        <v>0.040000000000000001</v>
      </c>
      <c r="T299" s="247">
        <f>S299*H299</f>
        <v>3.8614000000000002</v>
      </c>
      <c r="AR299" s="25" t="s">
        <v>194</v>
      </c>
      <c r="AT299" s="25" t="s">
        <v>174</v>
      </c>
      <c r="AU299" s="25" t="s">
        <v>85</v>
      </c>
      <c r="AY299" s="25" t="s">
        <v>171</v>
      </c>
      <c r="BE299" s="248">
        <f>IF(N299="základní",J299,0)</f>
        <v>0</v>
      </c>
      <c r="BF299" s="248">
        <f>IF(N299="snížená",J299,0)</f>
        <v>0</v>
      </c>
      <c r="BG299" s="248">
        <f>IF(N299="zákl. přenesená",J299,0)</f>
        <v>0</v>
      </c>
      <c r="BH299" s="248">
        <f>IF(N299="sníž. přenesená",J299,0)</f>
        <v>0</v>
      </c>
      <c r="BI299" s="248">
        <f>IF(N299="nulová",J299,0)</f>
        <v>0</v>
      </c>
      <c r="BJ299" s="25" t="s">
        <v>83</v>
      </c>
      <c r="BK299" s="248">
        <f>ROUND(I299*H299,2)</f>
        <v>0</v>
      </c>
      <c r="BL299" s="25" t="s">
        <v>194</v>
      </c>
      <c r="BM299" s="25" t="s">
        <v>442</v>
      </c>
    </row>
    <row r="300" s="12" customFormat="1">
      <c r="B300" s="256"/>
      <c r="C300" s="257"/>
      <c r="D300" s="249" t="s">
        <v>238</v>
      </c>
      <c r="E300" s="258" t="s">
        <v>21</v>
      </c>
      <c r="F300" s="259" t="s">
        <v>239</v>
      </c>
      <c r="G300" s="257"/>
      <c r="H300" s="258" t="s">
        <v>21</v>
      </c>
      <c r="I300" s="260"/>
      <c r="J300" s="257"/>
      <c r="K300" s="257"/>
      <c r="L300" s="261"/>
      <c r="M300" s="262"/>
      <c r="N300" s="263"/>
      <c r="O300" s="263"/>
      <c r="P300" s="263"/>
      <c r="Q300" s="263"/>
      <c r="R300" s="263"/>
      <c r="S300" s="263"/>
      <c r="T300" s="264"/>
      <c r="AT300" s="265" t="s">
        <v>238</v>
      </c>
      <c r="AU300" s="265" t="s">
        <v>85</v>
      </c>
      <c r="AV300" s="12" t="s">
        <v>83</v>
      </c>
      <c r="AW300" s="12" t="s">
        <v>39</v>
      </c>
      <c r="AX300" s="12" t="s">
        <v>76</v>
      </c>
      <c r="AY300" s="265" t="s">
        <v>171</v>
      </c>
    </row>
    <row r="301" s="12" customFormat="1">
      <c r="B301" s="256"/>
      <c r="C301" s="257"/>
      <c r="D301" s="249" t="s">
        <v>238</v>
      </c>
      <c r="E301" s="258" t="s">
        <v>21</v>
      </c>
      <c r="F301" s="259" t="s">
        <v>337</v>
      </c>
      <c r="G301" s="257"/>
      <c r="H301" s="258" t="s">
        <v>21</v>
      </c>
      <c r="I301" s="260"/>
      <c r="J301" s="257"/>
      <c r="K301" s="257"/>
      <c r="L301" s="261"/>
      <c r="M301" s="262"/>
      <c r="N301" s="263"/>
      <c r="O301" s="263"/>
      <c r="P301" s="263"/>
      <c r="Q301" s="263"/>
      <c r="R301" s="263"/>
      <c r="S301" s="263"/>
      <c r="T301" s="264"/>
      <c r="AT301" s="265" t="s">
        <v>238</v>
      </c>
      <c r="AU301" s="265" t="s">
        <v>85</v>
      </c>
      <c r="AV301" s="12" t="s">
        <v>83</v>
      </c>
      <c r="AW301" s="12" t="s">
        <v>39</v>
      </c>
      <c r="AX301" s="12" t="s">
        <v>76</v>
      </c>
      <c r="AY301" s="265" t="s">
        <v>171</v>
      </c>
    </row>
    <row r="302" s="13" customFormat="1">
      <c r="B302" s="266"/>
      <c r="C302" s="267"/>
      <c r="D302" s="249" t="s">
        <v>238</v>
      </c>
      <c r="E302" s="268" t="s">
        <v>21</v>
      </c>
      <c r="F302" s="269" t="s">
        <v>443</v>
      </c>
      <c r="G302" s="267"/>
      <c r="H302" s="270">
        <v>9.9000000000000004</v>
      </c>
      <c r="I302" s="271"/>
      <c r="J302" s="267"/>
      <c r="K302" s="267"/>
      <c r="L302" s="272"/>
      <c r="M302" s="273"/>
      <c r="N302" s="274"/>
      <c r="O302" s="274"/>
      <c r="P302" s="274"/>
      <c r="Q302" s="274"/>
      <c r="R302" s="274"/>
      <c r="S302" s="274"/>
      <c r="T302" s="275"/>
      <c r="AT302" s="276" t="s">
        <v>238</v>
      </c>
      <c r="AU302" s="276" t="s">
        <v>85</v>
      </c>
      <c r="AV302" s="13" t="s">
        <v>85</v>
      </c>
      <c r="AW302" s="13" t="s">
        <v>39</v>
      </c>
      <c r="AX302" s="13" t="s">
        <v>76</v>
      </c>
      <c r="AY302" s="276" t="s">
        <v>171</v>
      </c>
    </row>
    <row r="303" s="13" customFormat="1">
      <c r="B303" s="266"/>
      <c r="C303" s="267"/>
      <c r="D303" s="249" t="s">
        <v>238</v>
      </c>
      <c r="E303" s="268" t="s">
        <v>21</v>
      </c>
      <c r="F303" s="269" t="s">
        <v>444</v>
      </c>
      <c r="G303" s="267"/>
      <c r="H303" s="270">
        <v>37.75</v>
      </c>
      <c r="I303" s="271"/>
      <c r="J303" s="267"/>
      <c r="K303" s="267"/>
      <c r="L303" s="272"/>
      <c r="M303" s="273"/>
      <c r="N303" s="274"/>
      <c r="O303" s="274"/>
      <c r="P303" s="274"/>
      <c r="Q303" s="274"/>
      <c r="R303" s="274"/>
      <c r="S303" s="274"/>
      <c r="T303" s="275"/>
      <c r="AT303" s="276" t="s">
        <v>238</v>
      </c>
      <c r="AU303" s="276" t="s">
        <v>85</v>
      </c>
      <c r="AV303" s="13" t="s">
        <v>85</v>
      </c>
      <c r="AW303" s="13" t="s">
        <v>39</v>
      </c>
      <c r="AX303" s="13" t="s">
        <v>76</v>
      </c>
      <c r="AY303" s="276" t="s">
        <v>171</v>
      </c>
    </row>
    <row r="304" s="15" customFormat="1">
      <c r="B304" s="288"/>
      <c r="C304" s="289"/>
      <c r="D304" s="249" t="s">
        <v>238</v>
      </c>
      <c r="E304" s="290" t="s">
        <v>21</v>
      </c>
      <c r="F304" s="291" t="s">
        <v>259</v>
      </c>
      <c r="G304" s="289"/>
      <c r="H304" s="292">
        <v>47.649999999999999</v>
      </c>
      <c r="I304" s="293"/>
      <c r="J304" s="289"/>
      <c r="K304" s="289"/>
      <c r="L304" s="294"/>
      <c r="M304" s="295"/>
      <c r="N304" s="296"/>
      <c r="O304" s="296"/>
      <c r="P304" s="296"/>
      <c r="Q304" s="296"/>
      <c r="R304" s="296"/>
      <c r="S304" s="296"/>
      <c r="T304" s="297"/>
      <c r="AT304" s="298" t="s">
        <v>238</v>
      </c>
      <c r="AU304" s="298" t="s">
        <v>85</v>
      </c>
      <c r="AV304" s="15" t="s">
        <v>96</v>
      </c>
      <c r="AW304" s="15" t="s">
        <v>39</v>
      </c>
      <c r="AX304" s="15" t="s">
        <v>76</v>
      </c>
      <c r="AY304" s="298" t="s">
        <v>171</v>
      </c>
    </row>
    <row r="305" s="12" customFormat="1">
      <c r="B305" s="256"/>
      <c r="C305" s="257"/>
      <c r="D305" s="249" t="s">
        <v>238</v>
      </c>
      <c r="E305" s="258" t="s">
        <v>21</v>
      </c>
      <c r="F305" s="259" t="s">
        <v>339</v>
      </c>
      <c r="G305" s="257"/>
      <c r="H305" s="258" t="s">
        <v>21</v>
      </c>
      <c r="I305" s="260"/>
      <c r="J305" s="257"/>
      <c r="K305" s="257"/>
      <c r="L305" s="261"/>
      <c r="M305" s="262"/>
      <c r="N305" s="263"/>
      <c r="O305" s="263"/>
      <c r="P305" s="263"/>
      <c r="Q305" s="263"/>
      <c r="R305" s="263"/>
      <c r="S305" s="263"/>
      <c r="T305" s="264"/>
      <c r="AT305" s="265" t="s">
        <v>238</v>
      </c>
      <c r="AU305" s="265" t="s">
        <v>85</v>
      </c>
      <c r="AV305" s="12" t="s">
        <v>83</v>
      </c>
      <c r="AW305" s="12" t="s">
        <v>39</v>
      </c>
      <c r="AX305" s="12" t="s">
        <v>76</v>
      </c>
      <c r="AY305" s="265" t="s">
        <v>171</v>
      </c>
    </row>
    <row r="306" s="13" customFormat="1">
      <c r="B306" s="266"/>
      <c r="C306" s="267"/>
      <c r="D306" s="249" t="s">
        <v>238</v>
      </c>
      <c r="E306" s="268" t="s">
        <v>21</v>
      </c>
      <c r="F306" s="269" t="s">
        <v>445</v>
      </c>
      <c r="G306" s="267"/>
      <c r="H306" s="270">
        <v>33.850000000000001</v>
      </c>
      <c r="I306" s="271"/>
      <c r="J306" s="267"/>
      <c r="K306" s="267"/>
      <c r="L306" s="272"/>
      <c r="M306" s="273"/>
      <c r="N306" s="274"/>
      <c r="O306" s="274"/>
      <c r="P306" s="274"/>
      <c r="Q306" s="274"/>
      <c r="R306" s="274"/>
      <c r="S306" s="274"/>
      <c r="T306" s="275"/>
      <c r="AT306" s="276" t="s">
        <v>238</v>
      </c>
      <c r="AU306" s="276" t="s">
        <v>85</v>
      </c>
      <c r="AV306" s="13" t="s">
        <v>85</v>
      </c>
      <c r="AW306" s="13" t="s">
        <v>39</v>
      </c>
      <c r="AX306" s="13" t="s">
        <v>76</v>
      </c>
      <c r="AY306" s="276" t="s">
        <v>171</v>
      </c>
    </row>
    <row r="307" s="13" customFormat="1">
      <c r="B307" s="266"/>
      <c r="C307" s="267"/>
      <c r="D307" s="249" t="s">
        <v>238</v>
      </c>
      <c r="E307" s="268" t="s">
        <v>21</v>
      </c>
      <c r="F307" s="269" t="s">
        <v>446</v>
      </c>
      <c r="G307" s="267"/>
      <c r="H307" s="270">
        <v>15.035</v>
      </c>
      <c r="I307" s="271"/>
      <c r="J307" s="267"/>
      <c r="K307" s="267"/>
      <c r="L307" s="272"/>
      <c r="M307" s="273"/>
      <c r="N307" s="274"/>
      <c r="O307" s="274"/>
      <c r="P307" s="274"/>
      <c r="Q307" s="274"/>
      <c r="R307" s="274"/>
      <c r="S307" s="274"/>
      <c r="T307" s="275"/>
      <c r="AT307" s="276" t="s">
        <v>238</v>
      </c>
      <c r="AU307" s="276" t="s">
        <v>85</v>
      </c>
      <c r="AV307" s="13" t="s">
        <v>85</v>
      </c>
      <c r="AW307" s="13" t="s">
        <v>39</v>
      </c>
      <c r="AX307" s="13" t="s">
        <v>76</v>
      </c>
      <c r="AY307" s="276" t="s">
        <v>171</v>
      </c>
    </row>
    <row r="308" s="15" customFormat="1">
      <c r="B308" s="288"/>
      <c r="C308" s="289"/>
      <c r="D308" s="249" t="s">
        <v>238</v>
      </c>
      <c r="E308" s="290" t="s">
        <v>21</v>
      </c>
      <c r="F308" s="291" t="s">
        <v>259</v>
      </c>
      <c r="G308" s="289"/>
      <c r="H308" s="292">
        <v>48.884999999999998</v>
      </c>
      <c r="I308" s="293"/>
      <c r="J308" s="289"/>
      <c r="K308" s="289"/>
      <c r="L308" s="294"/>
      <c r="M308" s="295"/>
      <c r="N308" s="296"/>
      <c r="O308" s="296"/>
      <c r="P308" s="296"/>
      <c r="Q308" s="296"/>
      <c r="R308" s="296"/>
      <c r="S308" s="296"/>
      <c r="T308" s="297"/>
      <c r="AT308" s="298" t="s">
        <v>238</v>
      </c>
      <c r="AU308" s="298" t="s">
        <v>85</v>
      </c>
      <c r="AV308" s="15" t="s">
        <v>96</v>
      </c>
      <c r="AW308" s="15" t="s">
        <v>39</v>
      </c>
      <c r="AX308" s="15" t="s">
        <v>76</v>
      </c>
      <c r="AY308" s="298" t="s">
        <v>171</v>
      </c>
    </row>
    <row r="309" s="14" customFormat="1">
      <c r="B309" s="277"/>
      <c r="C309" s="278"/>
      <c r="D309" s="249" t="s">
        <v>238</v>
      </c>
      <c r="E309" s="279" t="s">
        <v>21</v>
      </c>
      <c r="F309" s="280" t="s">
        <v>242</v>
      </c>
      <c r="G309" s="278"/>
      <c r="H309" s="281">
        <v>96.534999999999997</v>
      </c>
      <c r="I309" s="282"/>
      <c r="J309" s="278"/>
      <c r="K309" s="278"/>
      <c r="L309" s="283"/>
      <c r="M309" s="284"/>
      <c r="N309" s="285"/>
      <c r="O309" s="285"/>
      <c r="P309" s="285"/>
      <c r="Q309" s="285"/>
      <c r="R309" s="285"/>
      <c r="S309" s="285"/>
      <c r="T309" s="286"/>
      <c r="AT309" s="287" t="s">
        <v>238</v>
      </c>
      <c r="AU309" s="287" t="s">
        <v>85</v>
      </c>
      <c r="AV309" s="14" t="s">
        <v>194</v>
      </c>
      <c r="AW309" s="14" t="s">
        <v>39</v>
      </c>
      <c r="AX309" s="14" t="s">
        <v>83</v>
      </c>
      <c r="AY309" s="287" t="s">
        <v>171</v>
      </c>
    </row>
    <row r="310" s="1" customFormat="1" ht="25.5" customHeight="1">
      <c r="B310" s="47"/>
      <c r="C310" s="237" t="s">
        <v>447</v>
      </c>
      <c r="D310" s="237" t="s">
        <v>174</v>
      </c>
      <c r="E310" s="238" t="s">
        <v>448</v>
      </c>
      <c r="F310" s="239" t="s">
        <v>449</v>
      </c>
      <c r="G310" s="240" t="s">
        <v>263</v>
      </c>
      <c r="H310" s="241">
        <v>18.382000000000001</v>
      </c>
      <c r="I310" s="242"/>
      <c r="J310" s="243">
        <f>ROUND(I310*H310,2)</f>
        <v>0</v>
      </c>
      <c r="K310" s="239" t="s">
        <v>236</v>
      </c>
      <c r="L310" s="73"/>
      <c r="M310" s="244" t="s">
        <v>21</v>
      </c>
      <c r="N310" s="245" t="s">
        <v>47</v>
      </c>
      <c r="O310" s="48"/>
      <c r="P310" s="246">
        <f>O310*H310</f>
        <v>0</v>
      </c>
      <c r="Q310" s="246">
        <v>0</v>
      </c>
      <c r="R310" s="246">
        <f>Q310*H310</f>
        <v>0</v>
      </c>
      <c r="S310" s="246">
        <v>1.3999999999999999</v>
      </c>
      <c r="T310" s="247">
        <f>S310*H310</f>
        <v>25.7348</v>
      </c>
      <c r="AR310" s="25" t="s">
        <v>194</v>
      </c>
      <c r="AT310" s="25" t="s">
        <v>174</v>
      </c>
      <c r="AU310" s="25" t="s">
        <v>85</v>
      </c>
      <c r="AY310" s="25" t="s">
        <v>171</v>
      </c>
      <c r="BE310" s="248">
        <f>IF(N310="základní",J310,0)</f>
        <v>0</v>
      </c>
      <c r="BF310" s="248">
        <f>IF(N310="snížená",J310,0)</f>
        <v>0</v>
      </c>
      <c r="BG310" s="248">
        <f>IF(N310="zákl. přenesená",J310,0)</f>
        <v>0</v>
      </c>
      <c r="BH310" s="248">
        <f>IF(N310="sníž. přenesená",J310,0)</f>
        <v>0</v>
      </c>
      <c r="BI310" s="248">
        <f>IF(N310="nulová",J310,0)</f>
        <v>0</v>
      </c>
      <c r="BJ310" s="25" t="s">
        <v>83</v>
      </c>
      <c r="BK310" s="248">
        <f>ROUND(I310*H310,2)</f>
        <v>0</v>
      </c>
      <c r="BL310" s="25" t="s">
        <v>194</v>
      </c>
      <c r="BM310" s="25" t="s">
        <v>450</v>
      </c>
    </row>
    <row r="311" s="12" customFormat="1">
      <c r="B311" s="256"/>
      <c r="C311" s="257"/>
      <c r="D311" s="249" t="s">
        <v>238</v>
      </c>
      <c r="E311" s="258" t="s">
        <v>21</v>
      </c>
      <c r="F311" s="259" t="s">
        <v>239</v>
      </c>
      <c r="G311" s="257"/>
      <c r="H311" s="258" t="s">
        <v>21</v>
      </c>
      <c r="I311" s="260"/>
      <c r="J311" s="257"/>
      <c r="K311" s="257"/>
      <c r="L311" s="261"/>
      <c r="M311" s="262"/>
      <c r="N311" s="263"/>
      <c r="O311" s="263"/>
      <c r="P311" s="263"/>
      <c r="Q311" s="263"/>
      <c r="R311" s="263"/>
      <c r="S311" s="263"/>
      <c r="T311" s="264"/>
      <c r="AT311" s="265" t="s">
        <v>238</v>
      </c>
      <c r="AU311" s="265" t="s">
        <v>85</v>
      </c>
      <c r="AV311" s="12" t="s">
        <v>83</v>
      </c>
      <c r="AW311" s="12" t="s">
        <v>39</v>
      </c>
      <c r="AX311" s="12" t="s">
        <v>76</v>
      </c>
      <c r="AY311" s="265" t="s">
        <v>171</v>
      </c>
    </row>
    <row r="312" s="12" customFormat="1">
      <c r="B312" s="256"/>
      <c r="C312" s="257"/>
      <c r="D312" s="249" t="s">
        <v>238</v>
      </c>
      <c r="E312" s="258" t="s">
        <v>21</v>
      </c>
      <c r="F312" s="259" t="s">
        <v>337</v>
      </c>
      <c r="G312" s="257"/>
      <c r="H312" s="258" t="s">
        <v>21</v>
      </c>
      <c r="I312" s="260"/>
      <c r="J312" s="257"/>
      <c r="K312" s="257"/>
      <c r="L312" s="261"/>
      <c r="M312" s="262"/>
      <c r="N312" s="263"/>
      <c r="O312" s="263"/>
      <c r="P312" s="263"/>
      <c r="Q312" s="263"/>
      <c r="R312" s="263"/>
      <c r="S312" s="263"/>
      <c r="T312" s="264"/>
      <c r="AT312" s="265" t="s">
        <v>238</v>
      </c>
      <c r="AU312" s="265" t="s">
        <v>85</v>
      </c>
      <c r="AV312" s="12" t="s">
        <v>83</v>
      </c>
      <c r="AW312" s="12" t="s">
        <v>39</v>
      </c>
      <c r="AX312" s="12" t="s">
        <v>76</v>
      </c>
      <c r="AY312" s="265" t="s">
        <v>171</v>
      </c>
    </row>
    <row r="313" s="13" customFormat="1">
      <c r="B313" s="266"/>
      <c r="C313" s="267"/>
      <c r="D313" s="249" t="s">
        <v>238</v>
      </c>
      <c r="E313" s="268" t="s">
        <v>21</v>
      </c>
      <c r="F313" s="269" t="s">
        <v>451</v>
      </c>
      <c r="G313" s="267"/>
      <c r="H313" s="270">
        <v>0.56699999999999995</v>
      </c>
      <c r="I313" s="271"/>
      <c r="J313" s="267"/>
      <c r="K313" s="267"/>
      <c r="L313" s="272"/>
      <c r="M313" s="273"/>
      <c r="N313" s="274"/>
      <c r="O313" s="274"/>
      <c r="P313" s="274"/>
      <c r="Q313" s="274"/>
      <c r="R313" s="274"/>
      <c r="S313" s="274"/>
      <c r="T313" s="275"/>
      <c r="AT313" s="276" t="s">
        <v>238</v>
      </c>
      <c r="AU313" s="276" t="s">
        <v>85</v>
      </c>
      <c r="AV313" s="13" t="s">
        <v>85</v>
      </c>
      <c r="AW313" s="13" t="s">
        <v>39</v>
      </c>
      <c r="AX313" s="13" t="s">
        <v>76</v>
      </c>
      <c r="AY313" s="276" t="s">
        <v>171</v>
      </c>
    </row>
    <row r="314" s="15" customFormat="1">
      <c r="B314" s="288"/>
      <c r="C314" s="289"/>
      <c r="D314" s="249" t="s">
        <v>238</v>
      </c>
      <c r="E314" s="290" t="s">
        <v>21</v>
      </c>
      <c r="F314" s="291" t="s">
        <v>259</v>
      </c>
      <c r="G314" s="289"/>
      <c r="H314" s="292">
        <v>0.56699999999999995</v>
      </c>
      <c r="I314" s="293"/>
      <c r="J314" s="289"/>
      <c r="K314" s="289"/>
      <c r="L314" s="294"/>
      <c r="M314" s="295"/>
      <c r="N314" s="296"/>
      <c r="O314" s="296"/>
      <c r="P314" s="296"/>
      <c r="Q314" s="296"/>
      <c r="R314" s="296"/>
      <c r="S314" s="296"/>
      <c r="T314" s="297"/>
      <c r="AT314" s="298" t="s">
        <v>238</v>
      </c>
      <c r="AU314" s="298" t="s">
        <v>85</v>
      </c>
      <c r="AV314" s="15" t="s">
        <v>96</v>
      </c>
      <c r="AW314" s="15" t="s">
        <v>39</v>
      </c>
      <c r="AX314" s="15" t="s">
        <v>76</v>
      </c>
      <c r="AY314" s="298" t="s">
        <v>171</v>
      </c>
    </row>
    <row r="315" s="12" customFormat="1">
      <c r="B315" s="256"/>
      <c r="C315" s="257"/>
      <c r="D315" s="249" t="s">
        <v>238</v>
      </c>
      <c r="E315" s="258" t="s">
        <v>21</v>
      </c>
      <c r="F315" s="259" t="s">
        <v>260</v>
      </c>
      <c r="G315" s="257"/>
      <c r="H315" s="258" t="s">
        <v>21</v>
      </c>
      <c r="I315" s="260"/>
      <c r="J315" s="257"/>
      <c r="K315" s="257"/>
      <c r="L315" s="261"/>
      <c r="M315" s="262"/>
      <c r="N315" s="263"/>
      <c r="O315" s="263"/>
      <c r="P315" s="263"/>
      <c r="Q315" s="263"/>
      <c r="R315" s="263"/>
      <c r="S315" s="263"/>
      <c r="T315" s="264"/>
      <c r="AT315" s="265" t="s">
        <v>238</v>
      </c>
      <c r="AU315" s="265" t="s">
        <v>85</v>
      </c>
      <c r="AV315" s="12" t="s">
        <v>83</v>
      </c>
      <c r="AW315" s="12" t="s">
        <v>39</v>
      </c>
      <c r="AX315" s="12" t="s">
        <v>76</v>
      </c>
      <c r="AY315" s="265" t="s">
        <v>171</v>
      </c>
    </row>
    <row r="316" s="13" customFormat="1">
      <c r="B316" s="266"/>
      <c r="C316" s="267"/>
      <c r="D316" s="249" t="s">
        <v>238</v>
      </c>
      <c r="E316" s="268" t="s">
        <v>21</v>
      </c>
      <c r="F316" s="269" t="s">
        <v>452</v>
      </c>
      <c r="G316" s="267"/>
      <c r="H316" s="270">
        <v>17.815000000000001</v>
      </c>
      <c r="I316" s="271"/>
      <c r="J316" s="267"/>
      <c r="K316" s="267"/>
      <c r="L316" s="272"/>
      <c r="M316" s="273"/>
      <c r="N316" s="274"/>
      <c r="O316" s="274"/>
      <c r="P316" s="274"/>
      <c r="Q316" s="274"/>
      <c r="R316" s="274"/>
      <c r="S316" s="274"/>
      <c r="T316" s="275"/>
      <c r="AT316" s="276" t="s">
        <v>238</v>
      </c>
      <c r="AU316" s="276" t="s">
        <v>85</v>
      </c>
      <c r="AV316" s="13" t="s">
        <v>85</v>
      </c>
      <c r="AW316" s="13" t="s">
        <v>39</v>
      </c>
      <c r="AX316" s="13" t="s">
        <v>76</v>
      </c>
      <c r="AY316" s="276" t="s">
        <v>171</v>
      </c>
    </row>
    <row r="317" s="15" customFormat="1">
      <c r="B317" s="288"/>
      <c r="C317" s="289"/>
      <c r="D317" s="249" t="s">
        <v>238</v>
      </c>
      <c r="E317" s="290" t="s">
        <v>21</v>
      </c>
      <c r="F317" s="291" t="s">
        <v>259</v>
      </c>
      <c r="G317" s="289"/>
      <c r="H317" s="292">
        <v>17.815000000000001</v>
      </c>
      <c r="I317" s="293"/>
      <c r="J317" s="289"/>
      <c r="K317" s="289"/>
      <c r="L317" s="294"/>
      <c r="M317" s="295"/>
      <c r="N317" s="296"/>
      <c r="O317" s="296"/>
      <c r="P317" s="296"/>
      <c r="Q317" s="296"/>
      <c r="R317" s="296"/>
      <c r="S317" s="296"/>
      <c r="T317" s="297"/>
      <c r="AT317" s="298" t="s">
        <v>238</v>
      </c>
      <c r="AU317" s="298" t="s">
        <v>85</v>
      </c>
      <c r="AV317" s="15" t="s">
        <v>96</v>
      </c>
      <c r="AW317" s="15" t="s">
        <v>39</v>
      </c>
      <c r="AX317" s="15" t="s">
        <v>76</v>
      </c>
      <c r="AY317" s="298" t="s">
        <v>171</v>
      </c>
    </row>
    <row r="318" s="14" customFormat="1">
      <c r="B318" s="277"/>
      <c r="C318" s="278"/>
      <c r="D318" s="249" t="s">
        <v>238</v>
      </c>
      <c r="E318" s="279" t="s">
        <v>21</v>
      </c>
      <c r="F318" s="280" t="s">
        <v>242</v>
      </c>
      <c r="G318" s="278"/>
      <c r="H318" s="281">
        <v>18.382000000000001</v>
      </c>
      <c r="I318" s="282"/>
      <c r="J318" s="278"/>
      <c r="K318" s="278"/>
      <c r="L318" s="283"/>
      <c r="M318" s="284"/>
      <c r="N318" s="285"/>
      <c r="O318" s="285"/>
      <c r="P318" s="285"/>
      <c r="Q318" s="285"/>
      <c r="R318" s="285"/>
      <c r="S318" s="285"/>
      <c r="T318" s="286"/>
      <c r="AT318" s="287" t="s">
        <v>238</v>
      </c>
      <c r="AU318" s="287" t="s">
        <v>85</v>
      </c>
      <c r="AV318" s="14" t="s">
        <v>194</v>
      </c>
      <c r="AW318" s="14" t="s">
        <v>39</v>
      </c>
      <c r="AX318" s="14" t="s">
        <v>83</v>
      </c>
      <c r="AY318" s="287" t="s">
        <v>171</v>
      </c>
    </row>
    <row r="319" s="1" customFormat="1" ht="16.5" customHeight="1">
      <c r="B319" s="47"/>
      <c r="C319" s="237" t="s">
        <v>453</v>
      </c>
      <c r="D319" s="237" t="s">
        <v>174</v>
      </c>
      <c r="E319" s="238" t="s">
        <v>454</v>
      </c>
      <c r="F319" s="239" t="s">
        <v>455</v>
      </c>
      <c r="G319" s="240" t="s">
        <v>367</v>
      </c>
      <c r="H319" s="241">
        <v>1</v>
      </c>
      <c r="I319" s="242"/>
      <c r="J319" s="243">
        <f>ROUND(I319*H319,2)</f>
        <v>0</v>
      </c>
      <c r="K319" s="239" t="s">
        <v>236</v>
      </c>
      <c r="L319" s="73"/>
      <c r="M319" s="244" t="s">
        <v>21</v>
      </c>
      <c r="N319" s="245" t="s">
        <v>47</v>
      </c>
      <c r="O319" s="48"/>
      <c r="P319" s="246">
        <f>O319*H319</f>
        <v>0</v>
      </c>
      <c r="Q319" s="246">
        <v>0</v>
      </c>
      <c r="R319" s="246">
        <f>Q319*H319</f>
        <v>0</v>
      </c>
      <c r="S319" s="246">
        <v>0.086999999999999994</v>
      </c>
      <c r="T319" s="247">
        <f>S319*H319</f>
        <v>0.086999999999999994</v>
      </c>
      <c r="AR319" s="25" t="s">
        <v>194</v>
      </c>
      <c r="AT319" s="25" t="s">
        <v>174</v>
      </c>
      <c r="AU319" s="25" t="s">
        <v>85</v>
      </c>
      <c r="AY319" s="25" t="s">
        <v>171</v>
      </c>
      <c r="BE319" s="248">
        <f>IF(N319="základní",J319,0)</f>
        <v>0</v>
      </c>
      <c r="BF319" s="248">
        <f>IF(N319="snížená",J319,0)</f>
        <v>0</v>
      </c>
      <c r="BG319" s="248">
        <f>IF(N319="zákl. přenesená",J319,0)</f>
        <v>0</v>
      </c>
      <c r="BH319" s="248">
        <f>IF(N319="sníž. přenesená",J319,0)</f>
        <v>0</v>
      </c>
      <c r="BI319" s="248">
        <f>IF(N319="nulová",J319,0)</f>
        <v>0</v>
      </c>
      <c r="BJ319" s="25" t="s">
        <v>83</v>
      </c>
      <c r="BK319" s="248">
        <f>ROUND(I319*H319,2)</f>
        <v>0</v>
      </c>
      <c r="BL319" s="25" t="s">
        <v>194</v>
      </c>
      <c r="BM319" s="25" t="s">
        <v>456</v>
      </c>
    </row>
    <row r="320" s="12" customFormat="1">
      <c r="B320" s="256"/>
      <c r="C320" s="257"/>
      <c r="D320" s="249" t="s">
        <v>238</v>
      </c>
      <c r="E320" s="258" t="s">
        <v>21</v>
      </c>
      <c r="F320" s="259" t="s">
        <v>260</v>
      </c>
      <c r="G320" s="257"/>
      <c r="H320" s="258" t="s">
        <v>21</v>
      </c>
      <c r="I320" s="260"/>
      <c r="J320" s="257"/>
      <c r="K320" s="257"/>
      <c r="L320" s="261"/>
      <c r="M320" s="262"/>
      <c r="N320" s="263"/>
      <c r="O320" s="263"/>
      <c r="P320" s="263"/>
      <c r="Q320" s="263"/>
      <c r="R320" s="263"/>
      <c r="S320" s="263"/>
      <c r="T320" s="264"/>
      <c r="AT320" s="265" t="s">
        <v>238</v>
      </c>
      <c r="AU320" s="265" t="s">
        <v>85</v>
      </c>
      <c r="AV320" s="12" t="s">
        <v>83</v>
      </c>
      <c r="AW320" s="12" t="s">
        <v>39</v>
      </c>
      <c r="AX320" s="12" t="s">
        <v>76</v>
      </c>
      <c r="AY320" s="265" t="s">
        <v>171</v>
      </c>
    </row>
    <row r="321" s="13" customFormat="1">
      <c r="B321" s="266"/>
      <c r="C321" s="267"/>
      <c r="D321" s="249" t="s">
        <v>238</v>
      </c>
      <c r="E321" s="268" t="s">
        <v>21</v>
      </c>
      <c r="F321" s="269" t="s">
        <v>457</v>
      </c>
      <c r="G321" s="267"/>
      <c r="H321" s="270">
        <v>1</v>
      </c>
      <c r="I321" s="271"/>
      <c r="J321" s="267"/>
      <c r="K321" s="267"/>
      <c r="L321" s="272"/>
      <c r="M321" s="273"/>
      <c r="N321" s="274"/>
      <c r="O321" s="274"/>
      <c r="P321" s="274"/>
      <c r="Q321" s="274"/>
      <c r="R321" s="274"/>
      <c r="S321" s="274"/>
      <c r="T321" s="275"/>
      <c r="AT321" s="276" t="s">
        <v>238</v>
      </c>
      <c r="AU321" s="276" t="s">
        <v>85</v>
      </c>
      <c r="AV321" s="13" t="s">
        <v>85</v>
      </c>
      <c r="AW321" s="13" t="s">
        <v>39</v>
      </c>
      <c r="AX321" s="13" t="s">
        <v>76</v>
      </c>
      <c r="AY321" s="276" t="s">
        <v>171</v>
      </c>
    </row>
    <row r="322" s="14" customFormat="1">
      <c r="B322" s="277"/>
      <c r="C322" s="278"/>
      <c r="D322" s="249" t="s">
        <v>238</v>
      </c>
      <c r="E322" s="279" t="s">
        <v>21</v>
      </c>
      <c r="F322" s="280" t="s">
        <v>242</v>
      </c>
      <c r="G322" s="278"/>
      <c r="H322" s="281">
        <v>1</v>
      </c>
      <c r="I322" s="282"/>
      <c r="J322" s="278"/>
      <c r="K322" s="278"/>
      <c r="L322" s="283"/>
      <c r="M322" s="284"/>
      <c r="N322" s="285"/>
      <c r="O322" s="285"/>
      <c r="P322" s="285"/>
      <c r="Q322" s="285"/>
      <c r="R322" s="285"/>
      <c r="S322" s="285"/>
      <c r="T322" s="286"/>
      <c r="AT322" s="287" t="s">
        <v>238</v>
      </c>
      <c r="AU322" s="287" t="s">
        <v>85</v>
      </c>
      <c r="AV322" s="14" t="s">
        <v>194</v>
      </c>
      <c r="AW322" s="14" t="s">
        <v>39</v>
      </c>
      <c r="AX322" s="14" t="s">
        <v>83</v>
      </c>
      <c r="AY322" s="287" t="s">
        <v>171</v>
      </c>
    </row>
    <row r="323" s="1" customFormat="1" ht="51" customHeight="1">
      <c r="B323" s="47"/>
      <c r="C323" s="237" t="s">
        <v>458</v>
      </c>
      <c r="D323" s="237" t="s">
        <v>174</v>
      </c>
      <c r="E323" s="238" t="s">
        <v>459</v>
      </c>
      <c r="F323" s="239" t="s">
        <v>460</v>
      </c>
      <c r="G323" s="240" t="s">
        <v>256</v>
      </c>
      <c r="H323" s="241">
        <v>8.5</v>
      </c>
      <c r="I323" s="242"/>
      <c r="J323" s="243">
        <f>ROUND(I323*H323,2)</f>
        <v>0</v>
      </c>
      <c r="K323" s="239" t="s">
        <v>236</v>
      </c>
      <c r="L323" s="73"/>
      <c r="M323" s="244" t="s">
        <v>21</v>
      </c>
      <c r="N323" s="245" t="s">
        <v>47</v>
      </c>
      <c r="O323" s="48"/>
      <c r="P323" s="246">
        <f>O323*H323</f>
        <v>0</v>
      </c>
      <c r="Q323" s="246">
        <v>0</v>
      </c>
      <c r="R323" s="246">
        <f>Q323*H323</f>
        <v>0</v>
      </c>
      <c r="S323" s="246">
        <v>0.90000000000000002</v>
      </c>
      <c r="T323" s="247">
        <f>S323*H323</f>
        <v>7.6500000000000004</v>
      </c>
      <c r="AR323" s="25" t="s">
        <v>194</v>
      </c>
      <c r="AT323" s="25" t="s">
        <v>174</v>
      </c>
      <c r="AU323" s="25" t="s">
        <v>85</v>
      </c>
      <c r="AY323" s="25" t="s">
        <v>171</v>
      </c>
      <c r="BE323" s="248">
        <f>IF(N323="základní",J323,0)</f>
        <v>0</v>
      </c>
      <c r="BF323" s="248">
        <f>IF(N323="snížená",J323,0)</f>
        <v>0</v>
      </c>
      <c r="BG323" s="248">
        <f>IF(N323="zákl. přenesená",J323,0)</f>
        <v>0</v>
      </c>
      <c r="BH323" s="248">
        <f>IF(N323="sníž. přenesená",J323,0)</f>
        <v>0</v>
      </c>
      <c r="BI323" s="248">
        <f>IF(N323="nulová",J323,0)</f>
        <v>0</v>
      </c>
      <c r="BJ323" s="25" t="s">
        <v>83</v>
      </c>
      <c r="BK323" s="248">
        <f>ROUND(I323*H323,2)</f>
        <v>0</v>
      </c>
      <c r="BL323" s="25" t="s">
        <v>194</v>
      </c>
      <c r="BM323" s="25" t="s">
        <v>461</v>
      </c>
    </row>
    <row r="324" s="12" customFormat="1">
      <c r="B324" s="256"/>
      <c r="C324" s="257"/>
      <c r="D324" s="249" t="s">
        <v>238</v>
      </c>
      <c r="E324" s="258" t="s">
        <v>21</v>
      </c>
      <c r="F324" s="259" t="s">
        <v>239</v>
      </c>
      <c r="G324" s="257"/>
      <c r="H324" s="258" t="s">
        <v>21</v>
      </c>
      <c r="I324" s="260"/>
      <c r="J324" s="257"/>
      <c r="K324" s="257"/>
      <c r="L324" s="261"/>
      <c r="M324" s="262"/>
      <c r="N324" s="263"/>
      <c r="O324" s="263"/>
      <c r="P324" s="263"/>
      <c r="Q324" s="263"/>
      <c r="R324" s="263"/>
      <c r="S324" s="263"/>
      <c r="T324" s="264"/>
      <c r="AT324" s="265" t="s">
        <v>238</v>
      </c>
      <c r="AU324" s="265" t="s">
        <v>85</v>
      </c>
      <c r="AV324" s="12" t="s">
        <v>83</v>
      </c>
      <c r="AW324" s="12" t="s">
        <v>39</v>
      </c>
      <c r="AX324" s="12" t="s">
        <v>76</v>
      </c>
      <c r="AY324" s="265" t="s">
        <v>171</v>
      </c>
    </row>
    <row r="325" s="12" customFormat="1">
      <c r="B325" s="256"/>
      <c r="C325" s="257"/>
      <c r="D325" s="249" t="s">
        <v>238</v>
      </c>
      <c r="E325" s="258" t="s">
        <v>21</v>
      </c>
      <c r="F325" s="259" t="s">
        <v>260</v>
      </c>
      <c r="G325" s="257"/>
      <c r="H325" s="258" t="s">
        <v>21</v>
      </c>
      <c r="I325" s="260"/>
      <c r="J325" s="257"/>
      <c r="K325" s="257"/>
      <c r="L325" s="261"/>
      <c r="M325" s="262"/>
      <c r="N325" s="263"/>
      <c r="O325" s="263"/>
      <c r="P325" s="263"/>
      <c r="Q325" s="263"/>
      <c r="R325" s="263"/>
      <c r="S325" s="263"/>
      <c r="T325" s="264"/>
      <c r="AT325" s="265" t="s">
        <v>238</v>
      </c>
      <c r="AU325" s="265" t="s">
        <v>85</v>
      </c>
      <c r="AV325" s="12" t="s">
        <v>83</v>
      </c>
      <c r="AW325" s="12" t="s">
        <v>39</v>
      </c>
      <c r="AX325" s="12" t="s">
        <v>76</v>
      </c>
      <c r="AY325" s="265" t="s">
        <v>171</v>
      </c>
    </row>
    <row r="326" s="13" customFormat="1">
      <c r="B326" s="266"/>
      <c r="C326" s="267"/>
      <c r="D326" s="249" t="s">
        <v>238</v>
      </c>
      <c r="E326" s="268" t="s">
        <v>21</v>
      </c>
      <c r="F326" s="269" t="s">
        <v>462</v>
      </c>
      <c r="G326" s="267"/>
      <c r="H326" s="270">
        <v>8.5</v>
      </c>
      <c r="I326" s="271"/>
      <c r="J326" s="267"/>
      <c r="K326" s="267"/>
      <c r="L326" s="272"/>
      <c r="M326" s="273"/>
      <c r="N326" s="274"/>
      <c r="O326" s="274"/>
      <c r="P326" s="274"/>
      <c r="Q326" s="274"/>
      <c r="R326" s="274"/>
      <c r="S326" s="274"/>
      <c r="T326" s="275"/>
      <c r="AT326" s="276" t="s">
        <v>238</v>
      </c>
      <c r="AU326" s="276" t="s">
        <v>85</v>
      </c>
      <c r="AV326" s="13" t="s">
        <v>85</v>
      </c>
      <c r="AW326" s="13" t="s">
        <v>39</v>
      </c>
      <c r="AX326" s="13" t="s">
        <v>76</v>
      </c>
      <c r="AY326" s="276" t="s">
        <v>171</v>
      </c>
    </row>
    <row r="327" s="14" customFormat="1">
      <c r="B327" s="277"/>
      <c r="C327" s="278"/>
      <c r="D327" s="249" t="s">
        <v>238</v>
      </c>
      <c r="E327" s="279" t="s">
        <v>21</v>
      </c>
      <c r="F327" s="280" t="s">
        <v>242</v>
      </c>
      <c r="G327" s="278"/>
      <c r="H327" s="281">
        <v>8.5</v>
      </c>
      <c r="I327" s="282"/>
      <c r="J327" s="278"/>
      <c r="K327" s="278"/>
      <c r="L327" s="283"/>
      <c r="M327" s="284"/>
      <c r="N327" s="285"/>
      <c r="O327" s="285"/>
      <c r="P327" s="285"/>
      <c r="Q327" s="285"/>
      <c r="R327" s="285"/>
      <c r="S327" s="285"/>
      <c r="T327" s="286"/>
      <c r="AT327" s="287" t="s">
        <v>238</v>
      </c>
      <c r="AU327" s="287" t="s">
        <v>85</v>
      </c>
      <c r="AV327" s="14" t="s">
        <v>194</v>
      </c>
      <c r="AW327" s="14" t="s">
        <v>39</v>
      </c>
      <c r="AX327" s="14" t="s">
        <v>83</v>
      </c>
      <c r="AY327" s="287" t="s">
        <v>171</v>
      </c>
    </row>
    <row r="328" s="1" customFormat="1" ht="25.5" customHeight="1">
      <c r="B328" s="47"/>
      <c r="C328" s="237" t="s">
        <v>463</v>
      </c>
      <c r="D328" s="237" t="s">
        <v>174</v>
      </c>
      <c r="E328" s="238" t="s">
        <v>464</v>
      </c>
      <c r="F328" s="239" t="s">
        <v>465</v>
      </c>
      <c r="G328" s="240" t="s">
        <v>235</v>
      </c>
      <c r="H328" s="241">
        <v>0.19600000000000001</v>
      </c>
      <c r="I328" s="242"/>
      <c r="J328" s="243">
        <f>ROUND(I328*H328,2)</f>
        <v>0</v>
      </c>
      <c r="K328" s="239" t="s">
        <v>236</v>
      </c>
      <c r="L328" s="73"/>
      <c r="M328" s="244" t="s">
        <v>21</v>
      </c>
      <c r="N328" s="245" t="s">
        <v>47</v>
      </c>
      <c r="O328" s="48"/>
      <c r="P328" s="246">
        <f>O328*H328</f>
        <v>0</v>
      </c>
      <c r="Q328" s="246">
        <v>0</v>
      </c>
      <c r="R328" s="246">
        <f>Q328*H328</f>
        <v>0</v>
      </c>
      <c r="S328" s="246">
        <v>0.056000000000000001</v>
      </c>
      <c r="T328" s="247">
        <f>S328*H328</f>
        <v>0.010976000000000001</v>
      </c>
      <c r="AR328" s="25" t="s">
        <v>194</v>
      </c>
      <c r="AT328" s="25" t="s">
        <v>174</v>
      </c>
      <c r="AU328" s="25" t="s">
        <v>85</v>
      </c>
      <c r="AY328" s="25" t="s">
        <v>171</v>
      </c>
      <c r="BE328" s="248">
        <f>IF(N328="základní",J328,0)</f>
        <v>0</v>
      </c>
      <c r="BF328" s="248">
        <f>IF(N328="snížená",J328,0)</f>
        <v>0</v>
      </c>
      <c r="BG328" s="248">
        <f>IF(N328="zákl. přenesená",J328,0)</f>
        <v>0</v>
      </c>
      <c r="BH328" s="248">
        <f>IF(N328="sníž. přenesená",J328,0)</f>
        <v>0</v>
      </c>
      <c r="BI328" s="248">
        <f>IF(N328="nulová",J328,0)</f>
        <v>0</v>
      </c>
      <c r="BJ328" s="25" t="s">
        <v>83</v>
      </c>
      <c r="BK328" s="248">
        <f>ROUND(I328*H328,2)</f>
        <v>0</v>
      </c>
      <c r="BL328" s="25" t="s">
        <v>194</v>
      </c>
      <c r="BM328" s="25" t="s">
        <v>466</v>
      </c>
    </row>
    <row r="329" s="12" customFormat="1">
      <c r="B329" s="256"/>
      <c r="C329" s="257"/>
      <c r="D329" s="249" t="s">
        <v>238</v>
      </c>
      <c r="E329" s="258" t="s">
        <v>21</v>
      </c>
      <c r="F329" s="259" t="s">
        <v>239</v>
      </c>
      <c r="G329" s="257"/>
      <c r="H329" s="258" t="s">
        <v>21</v>
      </c>
      <c r="I329" s="260"/>
      <c r="J329" s="257"/>
      <c r="K329" s="257"/>
      <c r="L329" s="261"/>
      <c r="M329" s="262"/>
      <c r="N329" s="263"/>
      <c r="O329" s="263"/>
      <c r="P329" s="263"/>
      <c r="Q329" s="263"/>
      <c r="R329" s="263"/>
      <c r="S329" s="263"/>
      <c r="T329" s="264"/>
      <c r="AT329" s="265" t="s">
        <v>238</v>
      </c>
      <c r="AU329" s="265" t="s">
        <v>85</v>
      </c>
      <c r="AV329" s="12" t="s">
        <v>83</v>
      </c>
      <c r="AW329" s="12" t="s">
        <v>39</v>
      </c>
      <c r="AX329" s="12" t="s">
        <v>76</v>
      </c>
      <c r="AY329" s="265" t="s">
        <v>171</v>
      </c>
    </row>
    <row r="330" s="12" customFormat="1">
      <c r="B330" s="256"/>
      <c r="C330" s="257"/>
      <c r="D330" s="249" t="s">
        <v>238</v>
      </c>
      <c r="E330" s="258" t="s">
        <v>21</v>
      </c>
      <c r="F330" s="259" t="s">
        <v>337</v>
      </c>
      <c r="G330" s="257"/>
      <c r="H330" s="258" t="s">
        <v>21</v>
      </c>
      <c r="I330" s="260"/>
      <c r="J330" s="257"/>
      <c r="K330" s="257"/>
      <c r="L330" s="261"/>
      <c r="M330" s="262"/>
      <c r="N330" s="263"/>
      <c r="O330" s="263"/>
      <c r="P330" s="263"/>
      <c r="Q330" s="263"/>
      <c r="R330" s="263"/>
      <c r="S330" s="263"/>
      <c r="T330" s="264"/>
      <c r="AT330" s="265" t="s">
        <v>238</v>
      </c>
      <c r="AU330" s="265" t="s">
        <v>85</v>
      </c>
      <c r="AV330" s="12" t="s">
        <v>83</v>
      </c>
      <c r="AW330" s="12" t="s">
        <v>39</v>
      </c>
      <c r="AX330" s="12" t="s">
        <v>76</v>
      </c>
      <c r="AY330" s="265" t="s">
        <v>171</v>
      </c>
    </row>
    <row r="331" s="13" customFormat="1">
      <c r="B331" s="266"/>
      <c r="C331" s="267"/>
      <c r="D331" s="249" t="s">
        <v>238</v>
      </c>
      <c r="E331" s="268" t="s">
        <v>21</v>
      </c>
      <c r="F331" s="269" t="s">
        <v>467</v>
      </c>
      <c r="G331" s="267"/>
      <c r="H331" s="270">
        <v>0.19600000000000001</v>
      </c>
      <c r="I331" s="271"/>
      <c r="J331" s="267"/>
      <c r="K331" s="267"/>
      <c r="L331" s="272"/>
      <c r="M331" s="273"/>
      <c r="N331" s="274"/>
      <c r="O331" s="274"/>
      <c r="P331" s="274"/>
      <c r="Q331" s="274"/>
      <c r="R331" s="274"/>
      <c r="S331" s="274"/>
      <c r="T331" s="275"/>
      <c r="AT331" s="276" t="s">
        <v>238</v>
      </c>
      <c r="AU331" s="276" t="s">
        <v>85</v>
      </c>
      <c r="AV331" s="13" t="s">
        <v>85</v>
      </c>
      <c r="AW331" s="13" t="s">
        <v>39</v>
      </c>
      <c r="AX331" s="13" t="s">
        <v>76</v>
      </c>
      <c r="AY331" s="276" t="s">
        <v>171</v>
      </c>
    </row>
    <row r="332" s="14" customFormat="1">
      <c r="B332" s="277"/>
      <c r="C332" s="278"/>
      <c r="D332" s="249" t="s">
        <v>238</v>
      </c>
      <c r="E332" s="279" t="s">
        <v>21</v>
      </c>
      <c r="F332" s="280" t="s">
        <v>242</v>
      </c>
      <c r="G332" s="278"/>
      <c r="H332" s="281">
        <v>0.19600000000000001</v>
      </c>
      <c r="I332" s="282"/>
      <c r="J332" s="278"/>
      <c r="K332" s="278"/>
      <c r="L332" s="283"/>
      <c r="M332" s="284"/>
      <c r="N332" s="285"/>
      <c r="O332" s="285"/>
      <c r="P332" s="285"/>
      <c r="Q332" s="285"/>
      <c r="R332" s="285"/>
      <c r="S332" s="285"/>
      <c r="T332" s="286"/>
      <c r="AT332" s="287" t="s">
        <v>238</v>
      </c>
      <c r="AU332" s="287" t="s">
        <v>85</v>
      </c>
      <c r="AV332" s="14" t="s">
        <v>194</v>
      </c>
      <c r="AW332" s="14" t="s">
        <v>39</v>
      </c>
      <c r="AX332" s="14" t="s">
        <v>83</v>
      </c>
      <c r="AY332" s="287" t="s">
        <v>171</v>
      </c>
    </row>
    <row r="333" s="1" customFormat="1" ht="25.5" customHeight="1">
      <c r="B333" s="47"/>
      <c r="C333" s="237" t="s">
        <v>468</v>
      </c>
      <c r="D333" s="237" t="s">
        <v>174</v>
      </c>
      <c r="E333" s="238" t="s">
        <v>469</v>
      </c>
      <c r="F333" s="239" t="s">
        <v>470</v>
      </c>
      <c r="G333" s="240" t="s">
        <v>235</v>
      </c>
      <c r="H333" s="241">
        <v>17.927</v>
      </c>
      <c r="I333" s="242"/>
      <c r="J333" s="243">
        <f>ROUND(I333*H333,2)</f>
        <v>0</v>
      </c>
      <c r="K333" s="239" t="s">
        <v>236</v>
      </c>
      <c r="L333" s="73"/>
      <c r="M333" s="244" t="s">
        <v>21</v>
      </c>
      <c r="N333" s="245" t="s">
        <v>47</v>
      </c>
      <c r="O333" s="48"/>
      <c r="P333" s="246">
        <f>O333*H333</f>
        <v>0</v>
      </c>
      <c r="Q333" s="246">
        <v>0</v>
      </c>
      <c r="R333" s="246">
        <f>Q333*H333</f>
        <v>0</v>
      </c>
      <c r="S333" s="246">
        <v>0.075999999999999998</v>
      </c>
      <c r="T333" s="247">
        <f>S333*H333</f>
        <v>1.362452</v>
      </c>
      <c r="AR333" s="25" t="s">
        <v>194</v>
      </c>
      <c r="AT333" s="25" t="s">
        <v>174</v>
      </c>
      <c r="AU333" s="25" t="s">
        <v>85</v>
      </c>
      <c r="AY333" s="25" t="s">
        <v>171</v>
      </c>
      <c r="BE333" s="248">
        <f>IF(N333="základní",J333,0)</f>
        <v>0</v>
      </c>
      <c r="BF333" s="248">
        <f>IF(N333="snížená",J333,0)</f>
        <v>0</v>
      </c>
      <c r="BG333" s="248">
        <f>IF(N333="zákl. přenesená",J333,0)</f>
        <v>0</v>
      </c>
      <c r="BH333" s="248">
        <f>IF(N333="sníž. přenesená",J333,0)</f>
        <v>0</v>
      </c>
      <c r="BI333" s="248">
        <f>IF(N333="nulová",J333,0)</f>
        <v>0</v>
      </c>
      <c r="BJ333" s="25" t="s">
        <v>83</v>
      </c>
      <c r="BK333" s="248">
        <f>ROUND(I333*H333,2)</f>
        <v>0</v>
      </c>
      <c r="BL333" s="25" t="s">
        <v>194</v>
      </c>
      <c r="BM333" s="25" t="s">
        <v>471</v>
      </c>
    </row>
    <row r="334" s="12" customFormat="1">
      <c r="B334" s="256"/>
      <c r="C334" s="257"/>
      <c r="D334" s="249" t="s">
        <v>238</v>
      </c>
      <c r="E334" s="258" t="s">
        <v>21</v>
      </c>
      <c r="F334" s="259" t="s">
        <v>239</v>
      </c>
      <c r="G334" s="257"/>
      <c r="H334" s="258" t="s">
        <v>21</v>
      </c>
      <c r="I334" s="260"/>
      <c r="J334" s="257"/>
      <c r="K334" s="257"/>
      <c r="L334" s="261"/>
      <c r="M334" s="262"/>
      <c r="N334" s="263"/>
      <c r="O334" s="263"/>
      <c r="P334" s="263"/>
      <c r="Q334" s="263"/>
      <c r="R334" s="263"/>
      <c r="S334" s="263"/>
      <c r="T334" s="264"/>
      <c r="AT334" s="265" t="s">
        <v>238</v>
      </c>
      <c r="AU334" s="265" t="s">
        <v>85</v>
      </c>
      <c r="AV334" s="12" t="s">
        <v>83</v>
      </c>
      <c r="AW334" s="12" t="s">
        <v>39</v>
      </c>
      <c r="AX334" s="12" t="s">
        <v>76</v>
      </c>
      <c r="AY334" s="265" t="s">
        <v>171</v>
      </c>
    </row>
    <row r="335" s="12" customFormat="1">
      <c r="B335" s="256"/>
      <c r="C335" s="257"/>
      <c r="D335" s="249" t="s">
        <v>238</v>
      </c>
      <c r="E335" s="258" t="s">
        <v>21</v>
      </c>
      <c r="F335" s="259" t="s">
        <v>339</v>
      </c>
      <c r="G335" s="257"/>
      <c r="H335" s="258" t="s">
        <v>21</v>
      </c>
      <c r="I335" s="260"/>
      <c r="J335" s="257"/>
      <c r="K335" s="257"/>
      <c r="L335" s="261"/>
      <c r="M335" s="262"/>
      <c r="N335" s="263"/>
      <c r="O335" s="263"/>
      <c r="P335" s="263"/>
      <c r="Q335" s="263"/>
      <c r="R335" s="263"/>
      <c r="S335" s="263"/>
      <c r="T335" s="264"/>
      <c r="AT335" s="265" t="s">
        <v>238</v>
      </c>
      <c r="AU335" s="265" t="s">
        <v>85</v>
      </c>
      <c r="AV335" s="12" t="s">
        <v>83</v>
      </c>
      <c r="AW335" s="12" t="s">
        <v>39</v>
      </c>
      <c r="AX335" s="12" t="s">
        <v>76</v>
      </c>
      <c r="AY335" s="265" t="s">
        <v>171</v>
      </c>
    </row>
    <row r="336" s="13" customFormat="1">
      <c r="B336" s="266"/>
      <c r="C336" s="267"/>
      <c r="D336" s="249" t="s">
        <v>238</v>
      </c>
      <c r="E336" s="268" t="s">
        <v>21</v>
      </c>
      <c r="F336" s="269" t="s">
        <v>472</v>
      </c>
      <c r="G336" s="267"/>
      <c r="H336" s="270">
        <v>8.2739999999999991</v>
      </c>
      <c r="I336" s="271"/>
      <c r="J336" s="267"/>
      <c r="K336" s="267"/>
      <c r="L336" s="272"/>
      <c r="M336" s="273"/>
      <c r="N336" s="274"/>
      <c r="O336" s="274"/>
      <c r="P336" s="274"/>
      <c r="Q336" s="274"/>
      <c r="R336" s="274"/>
      <c r="S336" s="274"/>
      <c r="T336" s="275"/>
      <c r="AT336" s="276" t="s">
        <v>238</v>
      </c>
      <c r="AU336" s="276" t="s">
        <v>85</v>
      </c>
      <c r="AV336" s="13" t="s">
        <v>85</v>
      </c>
      <c r="AW336" s="13" t="s">
        <v>39</v>
      </c>
      <c r="AX336" s="13" t="s">
        <v>76</v>
      </c>
      <c r="AY336" s="276" t="s">
        <v>171</v>
      </c>
    </row>
    <row r="337" s="13" customFormat="1">
      <c r="B337" s="266"/>
      <c r="C337" s="267"/>
      <c r="D337" s="249" t="s">
        <v>238</v>
      </c>
      <c r="E337" s="268" t="s">
        <v>21</v>
      </c>
      <c r="F337" s="269" t="s">
        <v>473</v>
      </c>
      <c r="G337" s="267"/>
      <c r="H337" s="270">
        <v>7.8799999999999999</v>
      </c>
      <c r="I337" s="271"/>
      <c r="J337" s="267"/>
      <c r="K337" s="267"/>
      <c r="L337" s="272"/>
      <c r="M337" s="273"/>
      <c r="N337" s="274"/>
      <c r="O337" s="274"/>
      <c r="P337" s="274"/>
      <c r="Q337" s="274"/>
      <c r="R337" s="274"/>
      <c r="S337" s="274"/>
      <c r="T337" s="275"/>
      <c r="AT337" s="276" t="s">
        <v>238</v>
      </c>
      <c r="AU337" s="276" t="s">
        <v>85</v>
      </c>
      <c r="AV337" s="13" t="s">
        <v>85</v>
      </c>
      <c r="AW337" s="13" t="s">
        <v>39</v>
      </c>
      <c r="AX337" s="13" t="s">
        <v>76</v>
      </c>
      <c r="AY337" s="276" t="s">
        <v>171</v>
      </c>
    </row>
    <row r="338" s="13" customFormat="1">
      <c r="B338" s="266"/>
      <c r="C338" s="267"/>
      <c r="D338" s="249" t="s">
        <v>238</v>
      </c>
      <c r="E338" s="268" t="s">
        <v>21</v>
      </c>
      <c r="F338" s="269" t="s">
        <v>474</v>
      </c>
      <c r="G338" s="267"/>
      <c r="H338" s="270">
        <v>1.7729999999999999</v>
      </c>
      <c r="I338" s="271"/>
      <c r="J338" s="267"/>
      <c r="K338" s="267"/>
      <c r="L338" s="272"/>
      <c r="M338" s="273"/>
      <c r="N338" s="274"/>
      <c r="O338" s="274"/>
      <c r="P338" s="274"/>
      <c r="Q338" s="274"/>
      <c r="R338" s="274"/>
      <c r="S338" s="274"/>
      <c r="T338" s="275"/>
      <c r="AT338" s="276" t="s">
        <v>238</v>
      </c>
      <c r="AU338" s="276" t="s">
        <v>85</v>
      </c>
      <c r="AV338" s="13" t="s">
        <v>85</v>
      </c>
      <c r="AW338" s="13" t="s">
        <v>39</v>
      </c>
      <c r="AX338" s="13" t="s">
        <v>76</v>
      </c>
      <c r="AY338" s="276" t="s">
        <v>171</v>
      </c>
    </row>
    <row r="339" s="14" customFormat="1">
      <c r="B339" s="277"/>
      <c r="C339" s="278"/>
      <c r="D339" s="249" t="s">
        <v>238</v>
      </c>
      <c r="E339" s="279" t="s">
        <v>21</v>
      </c>
      <c r="F339" s="280" t="s">
        <v>242</v>
      </c>
      <c r="G339" s="278"/>
      <c r="H339" s="281">
        <v>17.927</v>
      </c>
      <c r="I339" s="282"/>
      <c r="J339" s="278"/>
      <c r="K339" s="278"/>
      <c r="L339" s="283"/>
      <c r="M339" s="284"/>
      <c r="N339" s="285"/>
      <c r="O339" s="285"/>
      <c r="P339" s="285"/>
      <c r="Q339" s="285"/>
      <c r="R339" s="285"/>
      <c r="S339" s="285"/>
      <c r="T339" s="286"/>
      <c r="AT339" s="287" t="s">
        <v>238</v>
      </c>
      <c r="AU339" s="287" t="s">
        <v>85</v>
      </c>
      <c r="AV339" s="14" t="s">
        <v>194</v>
      </c>
      <c r="AW339" s="14" t="s">
        <v>39</v>
      </c>
      <c r="AX339" s="14" t="s">
        <v>83</v>
      </c>
      <c r="AY339" s="287" t="s">
        <v>171</v>
      </c>
    </row>
    <row r="340" s="1" customFormat="1" ht="25.5" customHeight="1">
      <c r="B340" s="47"/>
      <c r="C340" s="237" t="s">
        <v>475</v>
      </c>
      <c r="D340" s="237" t="s">
        <v>174</v>
      </c>
      <c r="E340" s="238" t="s">
        <v>476</v>
      </c>
      <c r="F340" s="239" t="s">
        <v>477</v>
      </c>
      <c r="G340" s="240" t="s">
        <v>235</v>
      </c>
      <c r="H340" s="241">
        <v>2.8570000000000002</v>
      </c>
      <c r="I340" s="242"/>
      <c r="J340" s="243">
        <f>ROUND(I340*H340,2)</f>
        <v>0</v>
      </c>
      <c r="K340" s="239" t="s">
        <v>236</v>
      </c>
      <c r="L340" s="73"/>
      <c r="M340" s="244" t="s">
        <v>21</v>
      </c>
      <c r="N340" s="245" t="s">
        <v>47</v>
      </c>
      <c r="O340" s="48"/>
      <c r="P340" s="246">
        <f>O340*H340</f>
        <v>0</v>
      </c>
      <c r="Q340" s="246">
        <v>0</v>
      </c>
      <c r="R340" s="246">
        <f>Q340*H340</f>
        <v>0</v>
      </c>
      <c r="S340" s="246">
        <v>0.063</v>
      </c>
      <c r="T340" s="247">
        <f>S340*H340</f>
        <v>0.17999100000000001</v>
      </c>
      <c r="AR340" s="25" t="s">
        <v>194</v>
      </c>
      <c r="AT340" s="25" t="s">
        <v>174</v>
      </c>
      <c r="AU340" s="25" t="s">
        <v>85</v>
      </c>
      <c r="AY340" s="25" t="s">
        <v>171</v>
      </c>
      <c r="BE340" s="248">
        <f>IF(N340="základní",J340,0)</f>
        <v>0</v>
      </c>
      <c r="BF340" s="248">
        <f>IF(N340="snížená",J340,0)</f>
        <v>0</v>
      </c>
      <c r="BG340" s="248">
        <f>IF(N340="zákl. přenesená",J340,0)</f>
        <v>0</v>
      </c>
      <c r="BH340" s="248">
        <f>IF(N340="sníž. přenesená",J340,0)</f>
        <v>0</v>
      </c>
      <c r="BI340" s="248">
        <f>IF(N340="nulová",J340,0)</f>
        <v>0</v>
      </c>
      <c r="BJ340" s="25" t="s">
        <v>83</v>
      </c>
      <c r="BK340" s="248">
        <f>ROUND(I340*H340,2)</f>
        <v>0</v>
      </c>
      <c r="BL340" s="25" t="s">
        <v>194</v>
      </c>
      <c r="BM340" s="25" t="s">
        <v>478</v>
      </c>
    </row>
    <row r="341" s="12" customFormat="1">
      <c r="B341" s="256"/>
      <c r="C341" s="257"/>
      <c r="D341" s="249" t="s">
        <v>238</v>
      </c>
      <c r="E341" s="258" t="s">
        <v>21</v>
      </c>
      <c r="F341" s="259" t="s">
        <v>239</v>
      </c>
      <c r="G341" s="257"/>
      <c r="H341" s="258" t="s">
        <v>21</v>
      </c>
      <c r="I341" s="260"/>
      <c r="J341" s="257"/>
      <c r="K341" s="257"/>
      <c r="L341" s="261"/>
      <c r="M341" s="262"/>
      <c r="N341" s="263"/>
      <c r="O341" s="263"/>
      <c r="P341" s="263"/>
      <c r="Q341" s="263"/>
      <c r="R341" s="263"/>
      <c r="S341" s="263"/>
      <c r="T341" s="264"/>
      <c r="AT341" s="265" t="s">
        <v>238</v>
      </c>
      <c r="AU341" s="265" t="s">
        <v>85</v>
      </c>
      <c r="AV341" s="12" t="s">
        <v>83</v>
      </c>
      <c r="AW341" s="12" t="s">
        <v>39</v>
      </c>
      <c r="AX341" s="12" t="s">
        <v>76</v>
      </c>
      <c r="AY341" s="265" t="s">
        <v>171</v>
      </c>
    </row>
    <row r="342" s="12" customFormat="1">
      <c r="B342" s="256"/>
      <c r="C342" s="257"/>
      <c r="D342" s="249" t="s">
        <v>238</v>
      </c>
      <c r="E342" s="258" t="s">
        <v>21</v>
      </c>
      <c r="F342" s="259" t="s">
        <v>337</v>
      </c>
      <c r="G342" s="257"/>
      <c r="H342" s="258" t="s">
        <v>21</v>
      </c>
      <c r="I342" s="260"/>
      <c r="J342" s="257"/>
      <c r="K342" s="257"/>
      <c r="L342" s="261"/>
      <c r="M342" s="262"/>
      <c r="N342" s="263"/>
      <c r="O342" s="263"/>
      <c r="P342" s="263"/>
      <c r="Q342" s="263"/>
      <c r="R342" s="263"/>
      <c r="S342" s="263"/>
      <c r="T342" s="264"/>
      <c r="AT342" s="265" t="s">
        <v>238</v>
      </c>
      <c r="AU342" s="265" t="s">
        <v>85</v>
      </c>
      <c r="AV342" s="12" t="s">
        <v>83</v>
      </c>
      <c r="AW342" s="12" t="s">
        <v>39</v>
      </c>
      <c r="AX342" s="12" t="s">
        <v>76</v>
      </c>
      <c r="AY342" s="265" t="s">
        <v>171</v>
      </c>
    </row>
    <row r="343" s="13" customFormat="1">
      <c r="B343" s="266"/>
      <c r="C343" s="267"/>
      <c r="D343" s="249" t="s">
        <v>238</v>
      </c>
      <c r="E343" s="268" t="s">
        <v>21</v>
      </c>
      <c r="F343" s="269" t="s">
        <v>479</v>
      </c>
      <c r="G343" s="267"/>
      <c r="H343" s="270">
        <v>2.8570000000000002</v>
      </c>
      <c r="I343" s="271"/>
      <c r="J343" s="267"/>
      <c r="K343" s="267"/>
      <c r="L343" s="272"/>
      <c r="M343" s="273"/>
      <c r="N343" s="274"/>
      <c r="O343" s="274"/>
      <c r="P343" s="274"/>
      <c r="Q343" s="274"/>
      <c r="R343" s="274"/>
      <c r="S343" s="274"/>
      <c r="T343" s="275"/>
      <c r="AT343" s="276" t="s">
        <v>238</v>
      </c>
      <c r="AU343" s="276" t="s">
        <v>85</v>
      </c>
      <c r="AV343" s="13" t="s">
        <v>85</v>
      </c>
      <c r="AW343" s="13" t="s">
        <v>39</v>
      </c>
      <c r="AX343" s="13" t="s">
        <v>76</v>
      </c>
      <c r="AY343" s="276" t="s">
        <v>171</v>
      </c>
    </row>
    <row r="344" s="14" customFormat="1">
      <c r="B344" s="277"/>
      <c r="C344" s="278"/>
      <c r="D344" s="249" t="s">
        <v>238</v>
      </c>
      <c r="E344" s="279" t="s">
        <v>21</v>
      </c>
      <c r="F344" s="280" t="s">
        <v>242</v>
      </c>
      <c r="G344" s="278"/>
      <c r="H344" s="281">
        <v>2.8570000000000002</v>
      </c>
      <c r="I344" s="282"/>
      <c r="J344" s="278"/>
      <c r="K344" s="278"/>
      <c r="L344" s="283"/>
      <c r="M344" s="284"/>
      <c r="N344" s="285"/>
      <c r="O344" s="285"/>
      <c r="P344" s="285"/>
      <c r="Q344" s="285"/>
      <c r="R344" s="285"/>
      <c r="S344" s="285"/>
      <c r="T344" s="286"/>
      <c r="AT344" s="287" t="s">
        <v>238</v>
      </c>
      <c r="AU344" s="287" t="s">
        <v>85</v>
      </c>
      <c r="AV344" s="14" t="s">
        <v>194</v>
      </c>
      <c r="AW344" s="14" t="s">
        <v>39</v>
      </c>
      <c r="AX344" s="14" t="s">
        <v>83</v>
      </c>
      <c r="AY344" s="287" t="s">
        <v>171</v>
      </c>
    </row>
    <row r="345" s="1" customFormat="1" ht="38.25" customHeight="1">
      <c r="B345" s="47"/>
      <c r="C345" s="237" t="s">
        <v>480</v>
      </c>
      <c r="D345" s="237" t="s">
        <v>174</v>
      </c>
      <c r="E345" s="238" t="s">
        <v>481</v>
      </c>
      <c r="F345" s="239" t="s">
        <v>482</v>
      </c>
      <c r="G345" s="240" t="s">
        <v>367</v>
      </c>
      <c r="H345" s="241">
        <v>1</v>
      </c>
      <c r="I345" s="242"/>
      <c r="J345" s="243">
        <f>ROUND(I345*H345,2)</f>
        <v>0</v>
      </c>
      <c r="K345" s="239" t="s">
        <v>236</v>
      </c>
      <c r="L345" s="73"/>
      <c r="M345" s="244" t="s">
        <v>21</v>
      </c>
      <c r="N345" s="245" t="s">
        <v>47</v>
      </c>
      <c r="O345" s="48"/>
      <c r="P345" s="246">
        <f>O345*H345</f>
        <v>0</v>
      </c>
      <c r="Q345" s="246">
        <v>0</v>
      </c>
      <c r="R345" s="246">
        <f>Q345*H345</f>
        <v>0</v>
      </c>
      <c r="S345" s="246">
        <v>0.099000000000000005</v>
      </c>
      <c r="T345" s="247">
        <f>S345*H345</f>
        <v>0.099000000000000005</v>
      </c>
      <c r="AR345" s="25" t="s">
        <v>194</v>
      </c>
      <c r="AT345" s="25" t="s">
        <v>174</v>
      </c>
      <c r="AU345" s="25" t="s">
        <v>85</v>
      </c>
      <c r="AY345" s="25" t="s">
        <v>171</v>
      </c>
      <c r="BE345" s="248">
        <f>IF(N345="základní",J345,0)</f>
        <v>0</v>
      </c>
      <c r="BF345" s="248">
        <f>IF(N345="snížená",J345,0)</f>
        <v>0</v>
      </c>
      <c r="BG345" s="248">
        <f>IF(N345="zákl. přenesená",J345,0)</f>
        <v>0</v>
      </c>
      <c r="BH345" s="248">
        <f>IF(N345="sníž. přenesená",J345,0)</f>
        <v>0</v>
      </c>
      <c r="BI345" s="248">
        <f>IF(N345="nulová",J345,0)</f>
        <v>0</v>
      </c>
      <c r="BJ345" s="25" t="s">
        <v>83</v>
      </c>
      <c r="BK345" s="248">
        <f>ROUND(I345*H345,2)</f>
        <v>0</v>
      </c>
      <c r="BL345" s="25" t="s">
        <v>194</v>
      </c>
      <c r="BM345" s="25" t="s">
        <v>483</v>
      </c>
    </row>
    <row r="346" s="12" customFormat="1">
      <c r="B346" s="256"/>
      <c r="C346" s="257"/>
      <c r="D346" s="249" t="s">
        <v>238</v>
      </c>
      <c r="E346" s="258" t="s">
        <v>21</v>
      </c>
      <c r="F346" s="259" t="s">
        <v>239</v>
      </c>
      <c r="G346" s="257"/>
      <c r="H346" s="258" t="s">
        <v>21</v>
      </c>
      <c r="I346" s="260"/>
      <c r="J346" s="257"/>
      <c r="K346" s="257"/>
      <c r="L346" s="261"/>
      <c r="M346" s="262"/>
      <c r="N346" s="263"/>
      <c r="O346" s="263"/>
      <c r="P346" s="263"/>
      <c r="Q346" s="263"/>
      <c r="R346" s="263"/>
      <c r="S346" s="263"/>
      <c r="T346" s="264"/>
      <c r="AT346" s="265" t="s">
        <v>238</v>
      </c>
      <c r="AU346" s="265" t="s">
        <v>85</v>
      </c>
      <c r="AV346" s="12" t="s">
        <v>83</v>
      </c>
      <c r="AW346" s="12" t="s">
        <v>39</v>
      </c>
      <c r="AX346" s="12" t="s">
        <v>76</v>
      </c>
      <c r="AY346" s="265" t="s">
        <v>171</v>
      </c>
    </row>
    <row r="347" s="12" customFormat="1">
      <c r="B347" s="256"/>
      <c r="C347" s="257"/>
      <c r="D347" s="249" t="s">
        <v>238</v>
      </c>
      <c r="E347" s="258" t="s">
        <v>21</v>
      </c>
      <c r="F347" s="259" t="s">
        <v>484</v>
      </c>
      <c r="G347" s="257"/>
      <c r="H347" s="258" t="s">
        <v>21</v>
      </c>
      <c r="I347" s="260"/>
      <c r="J347" s="257"/>
      <c r="K347" s="257"/>
      <c r="L347" s="261"/>
      <c r="M347" s="262"/>
      <c r="N347" s="263"/>
      <c r="O347" s="263"/>
      <c r="P347" s="263"/>
      <c r="Q347" s="263"/>
      <c r="R347" s="263"/>
      <c r="S347" s="263"/>
      <c r="T347" s="264"/>
      <c r="AT347" s="265" t="s">
        <v>238</v>
      </c>
      <c r="AU347" s="265" t="s">
        <v>85</v>
      </c>
      <c r="AV347" s="12" t="s">
        <v>83</v>
      </c>
      <c r="AW347" s="12" t="s">
        <v>39</v>
      </c>
      <c r="AX347" s="12" t="s">
        <v>76</v>
      </c>
      <c r="AY347" s="265" t="s">
        <v>171</v>
      </c>
    </row>
    <row r="348" s="13" customFormat="1">
      <c r="B348" s="266"/>
      <c r="C348" s="267"/>
      <c r="D348" s="249" t="s">
        <v>238</v>
      </c>
      <c r="E348" s="268" t="s">
        <v>21</v>
      </c>
      <c r="F348" s="269" t="s">
        <v>83</v>
      </c>
      <c r="G348" s="267"/>
      <c r="H348" s="270">
        <v>1</v>
      </c>
      <c r="I348" s="271"/>
      <c r="J348" s="267"/>
      <c r="K348" s="267"/>
      <c r="L348" s="272"/>
      <c r="M348" s="273"/>
      <c r="N348" s="274"/>
      <c r="O348" s="274"/>
      <c r="P348" s="274"/>
      <c r="Q348" s="274"/>
      <c r="R348" s="274"/>
      <c r="S348" s="274"/>
      <c r="T348" s="275"/>
      <c r="AT348" s="276" t="s">
        <v>238</v>
      </c>
      <c r="AU348" s="276" t="s">
        <v>85</v>
      </c>
      <c r="AV348" s="13" t="s">
        <v>85</v>
      </c>
      <c r="AW348" s="13" t="s">
        <v>39</v>
      </c>
      <c r="AX348" s="13" t="s">
        <v>76</v>
      </c>
      <c r="AY348" s="276" t="s">
        <v>171</v>
      </c>
    </row>
    <row r="349" s="14" customFormat="1">
      <c r="B349" s="277"/>
      <c r="C349" s="278"/>
      <c r="D349" s="249" t="s">
        <v>238</v>
      </c>
      <c r="E349" s="279" t="s">
        <v>21</v>
      </c>
      <c r="F349" s="280" t="s">
        <v>242</v>
      </c>
      <c r="G349" s="278"/>
      <c r="H349" s="281">
        <v>1</v>
      </c>
      <c r="I349" s="282"/>
      <c r="J349" s="278"/>
      <c r="K349" s="278"/>
      <c r="L349" s="283"/>
      <c r="M349" s="284"/>
      <c r="N349" s="285"/>
      <c r="O349" s="285"/>
      <c r="P349" s="285"/>
      <c r="Q349" s="285"/>
      <c r="R349" s="285"/>
      <c r="S349" s="285"/>
      <c r="T349" s="286"/>
      <c r="AT349" s="287" t="s">
        <v>238</v>
      </c>
      <c r="AU349" s="287" t="s">
        <v>85</v>
      </c>
      <c r="AV349" s="14" t="s">
        <v>194</v>
      </c>
      <c r="AW349" s="14" t="s">
        <v>39</v>
      </c>
      <c r="AX349" s="14" t="s">
        <v>83</v>
      </c>
      <c r="AY349" s="287" t="s">
        <v>171</v>
      </c>
    </row>
    <row r="350" s="1" customFormat="1" ht="38.25" customHeight="1">
      <c r="B350" s="47"/>
      <c r="C350" s="237" t="s">
        <v>485</v>
      </c>
      <c r="D350" s="237" t="s">
        <v>174</v>
      </c>
      <c r="E350" s="238" t="s">
        <v>486</v>
      </c>
      <c r="F350" s="239" t="s">
        <v>487</v>
      </c>
      <c r="G350" s="240" t="s">
        <v>263</v>
      </c>
      <c r="H350" s="241">
        <v>1.863</v>
      </c>
      <c r="I350" s="242"/>
      <c r="J350" s="243">
        <f>ROUND(I350*H350,2)</f>
        <v>0</v>
      </c>
      <c r="K350" s="239" t="s">
        <v>236</v>
      </c>
      <c r="L350" s="73"/>
      <c r="M350" s="244" t="s">
        <v>21</v>
      </c>
      <c r="N350" s="245" t="s">
        <v>47</v>
      </c>
      <c r="O350" s="48"/>
      <c r="P350" s="246">
        <f>O350*H350</f>
        <v>0</v>
      </c>
      <c r="Q350" s="246">
        <v>0</v>
      </c>
      <c r="R350" s="246">
        <f>Q350*H350</f>
        <v>0</v>
      </c>
      <c r="S350" s="246">
        <v>1.8</v>
      </c>
      <c r="T350" s="247">
        <f>S350*H350</f>
        <v>3.3534000000000002</v>
      </c>
      <c r="AR350" s="25" t="s">
        <v>194</v>
      </c>
      <c r="AT350" s="25" t="s">
        <v>174</v>
      </c>
      <c r="AU350" s="25" t="s">
        <v>85</v>
      </c>
      <c r="AY350" s="25" t="s">
        <v>171</v>
      </c>
      <c r="BE350" s="248">
        <f>IF(N350="základní",J350,0)</f>
        <v>0</v>
      </c>
      <c r="BF350" s="248">
        <f>IF(N350="snížená",J350,0)</f>
        <v>0</v>
      </c>
      <c r="BG350" s="248">
        <f>IF(N350="zákl. přenesená",J350,0)</f>
        <v>0</v>
      </c>
      <c r="BH350" s="248">
        <f>IF(N350="sníž. přenesená",J350,0)</f>
        <v>0</v>
      </c>
      <c r="BI350" s="248">
        <f>IF(N350="nulová",J350,0)</f>
        <v>0</v>
      </c>
      <c r="BJ350" s="25" t="s">
        <v>83</v>
      </c>
      <c r="BK350" s="248">
        <f>ROUND(I350*H350,2)</f>
        <v>0</v>
      </c>
      <c r="BL350" s="25" t="s">
        <v>194</v>
      </c>
      <c r="BM350" s="25" t="s">
        <v>488</v>
      </c>
    </row>
    <row r="351" s="12" customFormat="1">
      <c r="B351" s="256"/>
      <c r="C351" s="257"/>
      <c r="D351" s="249" t="s">
        <v>238</v>
      </c>
      <c r="E351" s="258" t="s">
        <v>21</v>
      </c>
      <c r="F351" s="259" t="s">
        <v>239</v>
      </c>
      <c r="G351" s="257"/>
      <c r="H351" s="258" t="s">
        <v>21</v>
      </c>
      <c r="I351" s="260"/>
      <c r="J351" s="257"/>
      <c r="K351" s="257"/>
      <c r="L351" s="261"/>
      <c r="M351" s="262"/>
      <c r="N351" s="263"/>
      <c r="O351" s="263"/>
      <c r="P351" s="263"/>
      <c r="Q351" s="263"/>
      <c r="R351" s="263"/>
      <c r="S351" s="263"/>
      <c r="T351" s="264"/>
      <c r="AT351" s="265" t="s">
        <v>238</v>
      </c>
      <c r="AU351" s="265" t="s">
        <v>85</v>
      </c>
      <c r="AV351" s="12" t="s">
        <v>83</v>
      </c>
      <c r="AW351" s="12" t="s">
        <v>39</v>
      </c>
      <c r="AX351" s="12" t="s">
        <v>76</v>
      </c>
      <c r="AY351" s="265" t="s">
        <v>171</v>
      </c>
    </row>
    <row r="352" s="12" customFormat="1">
      <c r="B352" s="256"/>
      <c r="C352" s="257"/>
      <c r="D352" s="249" t="s">
        <v>238</v>
      </c>
      <c r="E352" s="258" t="s">
        <v>21</v>
      </c>
      <c r="F352" s="259" t="s">
        <v>337</v>
      </c>
      <c r="G352" s="257"/>
      <c r="H352" s="258" t="s">
        <v>21</v>
      </c>
      <c r="I352" s="260"/>
      <c r="J352" s="257"/>
      <c r="K352" s="257"/>
      <c r="L352" s="261"/>
      <c r="M352" s="262"/>
      <c r="N352" s="263"/>
      <c r="O352" s="263"/>
      <c r="P352" s="263"/>
      <c r="Q352" s="263"/>
      <c r="R352" s="263"/>
      <c r="S352" s="263"/>
      <c r="T352" s="264"/>
      <c r="AT352" s="265" t="s">
        <v>238</v>
      </c>
      <c r="AU352" s="265" t="s">
        <v>85</v>
      </c>
      <c r="AV352" s="12" t="s">
        <v>83</v>
      </c>
      <c r="AW352" s="12" t="s">
        <v>39</v>
      </c>
      <c r="AX352" s="12" t="s">
        <v>76</v>
      </c>
      <c r="AY352" s="265" t="s">
        <v>171</v>
      </c>
    </row>
    <row r="353" s="13" customFormat="1">
      <c r="B353" s="266"/>
      <c r="C353" s="267"/>
      <c r="D353" s="249" t="s">
        <v>238</v>
      </c>
      <c r="E353" s="268" t="s">
        <v>21</v>
      </c>
      <c r="F353" s="269" t="s">
        <v>489</v>
      </c>
      <c r="G353" s="267"/>
      <c r="H353" s="270">
        <v>0.34899999999999998</v>
      </c>
      <c r="I353" s="271"/>
      <c r="J353" s="267"/>
      <c r="K353" s="267"/>
      <c r="L353" s="272"/>
      <c r="M353" s="273"/>
      <c r="N353" s="274"/>
      <c r="O353" s="274"/>
      <c r="P353" s="274"/>
      <c r="Q353" s="274"/>
      <c r="R353" s="274"/>
      <c r="S353" s="274"/>
      <c r="T353" s="275"/>
      <c r="AT353" s="276" t="s">
        <v>238</v>
      </c>
      <c r="AU353" s="276" t="s">
        <v>85</v>
      </c>
      <c r="AV353" s="13" t="s">
        <v>85</v>
      </c>
      <c r="AW353" s="13" t="s">
        <v>39</v>
      </c>
      <c r="AX353" s="13" t="s">
        <v>76</v>
      </c>
      <c r="AY353" s="276" t="s">
        <v>171</v>
      </c>
    </row>
    <row r="354" s="15" customFormat="1">
      <c r="B354" s="288"/>
      <c r="C354" s="289"/>
      <c r="D354" s="249" t="s">
        <v>238</v>
      </c>
      <c r="E354" s="290" t="s">
        <v>21</v>
      </c>
      <c r="F354" s="291" t="s">
        <v>259</v>
      </c>
      <c r="G354" s="289"/>
      <c r="H354" s="292">
        <v>0.34899999999999998</v>
      </c>
      <c r="I354" s="293"/>
      <c r="J354" s="289"/>
      <c r="K354" s="289"/>
      <c r="L354" s="294"/>
      <c r="M354" s="295"/>
      <c r="N354" s="296"/>
      <c r="O354" s="296"/>
      <c r="P354" s="296"/>
      <c r="Q354" s="296"/>
      <c r="R354" s="296"/>
      <c r="S354" s="296"/>
      <c r="T354" s="297"/>
      <c r="AT354" s="298" t="s">
        <v>238</v>
      </c>
      <c r="AU354" s="298" t="s">
        <v>85</v>
      </c>
      <c r="AV354" s="15" t="s">
        <v>96</v>
      </c>
      <c r="AW354" s="15" t="s">
        <v>39</v>
      </c>
      <c r="AX354" s="15" t="s">
        <v>76</v>
      </c>
      <c r="AY354" s="298" t="s">
        <v>171</v>
      </c>
    </row>
    <row r="355" s="12" customFormat="1">
      <c r="B355" s="256"/>
      <c r="C355" s="257"/>
      <c r="D355" s="249" t="s">
        <v>238</v>
      </c>
      <c r="E355" s="258" t="s">
        <v>21</v>
      </c>
      <c r="F355" s="259" t="s">
        <v>339</v>
      </c>
      <c r="G355" s="257"/>
      <c r="H355" s="258" t="s">
        <v>21</v>
      </c>
      <c r="I355" s="260"/>
      <c r="J355" s="257"/>
      <c r="K355" s="257"/>
      <c r="L355" s="261"/>
      <c r="M355" s="262"/>
      <c r="N355" s="263"/>
      <c r="O355" s="263"/>
      <c r="P355" s="263"/>
      <c r="Q355" s="263"/>
      <c r="R355" s="263"/>
      <c r="S355" s="263"/>
      <c r="T355" s="264"/>
      <c r="AT355" s="265" t="s">
        <v>238</v>
      </c>
      <c r="AU355" s="265" t="s">
        <v>85</v>
      </c>
      <c r="AV355" s="12" t="s">
        <v>83</v>
      </c>
      <c r="AW355" s="12" t="s">
        <v>39</v>
      </c>
      <c r="AX355" s="12" t="s">
        <v>76</v>
      </c>
      <c r="AY355" s="265" t="s">
        <v>171</v>
      </c>
    </row>
    <row r="356" s="13" customFormat="1">
      <c r="B356" s="266"/>
      <c r="C356" s="267"/>
      <c r="D356" s="249" t="s">
        <v>238</v>
      </c>
      <c r="E356" s="268" t="s">
        <v>21</v>
      </c>
      <c r="F356" s="269" t="s">
        <v>490</v>
      </c>
      <c r="G356" s="267"/>
      <c r="H356" s="270">
        <v>0.52300000000000002</v>
      </c>
      <c r="I356" s="271"/>
      <c r="J356" s="267"/>
      <c r="K356" s="267"/>
      <c r="L356" s="272"/>
      <c r="M356" s="273"/>
      <c r="N356" s="274"/>
      <c r="O356" s="274"/>
      <c r="P356" s="274"/>
      <c r="Q356" s="274"/>
      <c r="R356" s="274"/>
      <c r="S356" s="274"/>
      <c r="T356" s="275"/>
      <c r="AT356" s="276" t="s">
        <v>238</v>
      </c>
      <c r="AU356" s="276" t="s">
        <v>85</v>
      </c>
      <c r="AV356" s="13" t="s">
        <v>85</v>
      </c>
      <c r="AW356" s="13" t="s">
        <v>39</v>
      </c>
      <c r="AX356" s="13" t="s">
        <v>76</v>
      </c>
      <c r="AY356" s="276" t="s">
        <v>171</v>
      </c>
    </row>
    <row r="357" s="13" customFormat="1">
      <c r="B357" s="266"/>
      <c r="C357" s="267"/>
      <c r="D357" s="249" t="s">
        <v>238</v>
      </c>
      <c r="E357" s="268" t="s">
        <v>21</v>
      </c>
      <c r="F357" s="269" t="s">
        <v>491</v>
      </c>
      <c r="G357" s="267"/>
      <c r="H357" s="270">
        <v>0.27700000000000002</v>
      </c>
      <c r="I357" s="271"/>
      <c r="J357" s="267"/>
      <c r="K357" s="267"/>
      <c r="L357" s="272"/>
      <c r="M357" s="273"/>
      <c r="N357" s="274"/>
      <c r="O357" s="274"/>
      <c r="P357" s="274"/>
      <c r="Q357" s="274"/>
      <c r="R357" s="274"/>
      <c r="S357" s="274"/>
      <c r="T357" s="275"/>
      <c r="AT357" s="276" t="s">
        <v>238</v>
      </c>
      <c r="AU357" s="276" t="s">
        <v>85</v>
      </c>
      <c r="AV357" s="13" t="s">
        <v>85</v>
      </c>
      <c r="AW357" s="13" t="s">
        <v>39</v>
      </c>
      <c r="AX357" s="13" t="s">
        <v>76</v>
      </c>
      <c r="AY357" s="276" t="s">
        <v>171</v>
      </c>
    </row>
    <row r="358" s="13" customFormat="1">
      <c r="B358" s="266"/>
      <c r="C358" s="267"/>
      <c r="D358" s="249" t="s">
        <v>238</v>
      </c>
      <c r="E358" s="268" t="s">
        <v>21</v>
      </c>
      <c r="F358" s="269" t="s">
        <v>492</v>
      </c>
      <c r="G358" s="267"/>
      <c r="H358" s="270">
        <v>0.32700000000000001</v>
      </c>
      <c r="I358" s="271"/>
      <c r="J358" s="267"/>
      <c r="K358" s="267"/>
      <c r="L358" s="272"/>
      <c r="M358" s="273"/>
      <c r="N358" s="274"/>
      <c r="O358" s="274"/>
      <c r="P358" s="274"/>
      <c r="Q358" s="274"/>
      <c r="R358" s="274"/>
      <c r="S358" s="274"/>
      <c r="T358" s="275"/>
      <c r="AT358" s="276" t="s">
        <v>238</v>
      </c>
      <c r="AU358" s="276" t="s">
        <v>85</v>
      </c>
      <c r="AV358" s="13" t="s">
        <v>85</v>
      </c>
      <c r="AW358" s="13" t="s">
        <v>39</v>
      </c>
      <c r="AX358" s="13" t="s">
        <v>76</v>
      </c>
      <c r="AY358" s="276" t="s">
        <v>171</v>
      </c>
    </row>
    <row r="359" s="13" customFormat="1">
      <c r="B359" s="266"/>
      <c r="C359" s="267"/>
      <c r="D359" s="249" t="s">
        <v>238</v>
      </c>
      <c r="E359" s="268" t="s">
        <v>21</v>
      </c>
      <c r="F359" s="269" t="s">
        <v>493</v>
      </c>
      <c r="G359" s="267"/>
      <c r="H359" s="270">
        <v>0.38700000000000001</v>
      </c>
      <c r="I359" s="271"/>
      <c r="J359" s="267"/>
      <c r="K359" s="267"/>
      <c r="L359" s="272"/>
      <c r="M359" s="273"/>
      <c r="N359" s="274"/>
      <c r="O359" s="274"/>
      <c r="P359" s="274"/>
      <c r="Q359" s="274"/>
      <c r="R359" s="274"/>
      <c r="S359" s="274"/>
      <c r="T359" s="275"/>
      <c r="AT359" s="276" t="s">
        <v>238</v>
      </c>
      <c r="AU359" s="276" t="s">
        <v>85</v>
      </c>
      <c r="AV359" s="13" t="s">
        <v>85</v>
      </c>
      <c r="AW359" s="13" t="s">
        <v>39</v>
      </c>
      <c r="AX359" s="13" t="s">
        <v>76</v>
      </c>
      <c r="AY359" s="276" t="s">
        <v>171</v>
      </c>
    </row>
    <row r="360" s="15" customFormat="1">
      <c r="B360" s="288"/>
      <c r="C360" s="289"/>
      <c r="D360" s="249" t="s">
        <v>238</v>
      </c>
      <c r="E360" s="290" t="s">
        <v>21</v>
      </c>
      <c r="F360" s="291" t="s">
        <v>259</v>
      </c>
      <c r="G360" s="289"/>
      <c r="H360" s="292">
        <v>1.514</v>
      </c>
      <c r="I360" s="293"/>
      <c r="J360" s="289"/>
      <c r="K360" s="289"/>
      <c r="L360" s="294"/>
      <c r="M360" s="295"/>
      <c r="N360" s="296"/>
      <c r="O360" s="296"/>
      <c r="P360" s="296"/>
      <c r="Q360" s="296"/>
      <c r="R360" s="296"/>
      <c r="S360" s="296"/>
      <c r="T360" s="297"/>
      <c r="AT360" s="298" t="s">
        <v>238</v>
      </c>
      <c r="AU360" s="298" t="s">
        <v>85</v>
      </c>
      <c r="AV360" s="15" t="s">
        <v>96</v>
      </c>
      <c r="AW360" s="15" t="s">
        <v>39</v>
      </c>
      <c r="AX360" s="15" t="s">
        <v>76</v>
      </c>
      <c r="AY360" s="298" t="s">
        <v>171</v>
      </c>
    </row>
    <row r="361" s="14" customFormat="1">
      <c r="B361" s="277"/>
      <c r="C361" s="278"/>
      <c r="D361" s="249" t="s">
        <v>238</v>
      </c>
      <c r="E361" s="279" t="s">
        <v>21</v>
      </c>
      <c r="F361" s="280" t="s">
        <v>242</v>
      </c>
      <c r="G361" s="278"/>
      <c r="H361" s="281">
        <v>1.863</v>
      </c>
      <c r="I361" s="282"/>
      <c r="J361" s="278"/>
      <c r="K361" s="278"/>
      <c r="L361" s="283"/>
      <c r="M361" s="284"/>
      <c r="N361" s="285"/>
      <c r="O361" s="285"/>
      <c r="P361" s="285"/>
      <c r="Q361" s="285"/>
      <c r="R361" s="285"/>
      <c r="S361" s="285"/>
      <c r="T361" s="286"/>
      <c r="AT361" s="287" t="s">
        <v>238</v>
      </c>
      <c r="AU361" s="287" t="s">
        <v>85</v>
      </c>
      <c r="AV361" s="14" t="s">
        <v>194</v>
      </c>
      <c r="AW361" s="14" t="s">
        <v>39</v>
      </c>
      <c r="AX361" s="14" t="s">
        <v>83</v>
      </c>
      <c r="AY361" s="287" t="s">
        <v>171</v>
      </c>
    </row>
    <row r="362" s="1" customFormat="1" ht="25.5" customHeight="1">
      <c r="B362" s="47"/>
      <c r="C362" s="237" t="s">
        <v>494</v>
      </c>
      <c r="D362" s="237" t="s">
        <v>174</v>
      </c>
      <c r="E362" s="238" t="s">
        <v>495</v>
      </c>
      <c r="F362" s="239" t="s">
        <v>496</v>
      </c>
      <c r="G362" s="240" t="s">
        <v>263</v>
      </c>
      <c r="H362" s="241">
        <v>0.628</v>
      </c>
      <c r="I362" s="242"/>
      <c r="J362" s="243">
        <f>ROUND(I362*H362,2)</f>
        <v>0</v>
      </c>
      <c r="K362" s="239" t="s">
        <v>236</v>
      </c>
      <c r="L362" s="73"/>
      <c r="M362" s="244" t="s">
        <v>21</v>
      </c>
      <c r="N362" s="245" t="s">
        <v>47</v>
      </c>
      <c r="O362" s="48"/>
      <c r="P362" s="246">
        <f>O362*H362</f>
        <v>0</v>
      </c>
      <c r="Q362" s="246">
        <v>0</v>
      </c>
      <c r="R362" s="246">
        <f>Q362*H362</f>
        <v>0</v>
      </c>
      <c r="S362" s="246">
        <v>2.3999999999999999</v>
      </c>
      <c r="T362" s="247">
        <f>S362*H362</f>
        <v>1.5071999999999999</v>
      </c>
      <c r="AR362" s="25" t="s">
        <v>194</v>
      </c>
      <c r="AT362" s="25" t="s">
        <v>174</v>
      </c>
      <c r="AU362" s="25" t="s">
        <v>85</v>
      </c>
      <c r="AY362" s="25" t="s">
        <v>171</v>
      </c>
      <c r="BE362" s="248">
        <f>IF(N362="základní",J362,0)</f>
        <v>0</v>
      </c>
      <c r="BF362" s="248">
        <f>IF(N362="snížená",J362,0)</f>
        <v>0</v>
      </c>
      <c r="BG362" s="248">
        <f>IF(N362="zákl. přenesená",J362,0)</f>
        <v>0</v>
      </c>
      <c r="BH362" s="248">
        <f>IF(N362="sníž. přenesená",J362,0)</f>
        <v>0</v>
      </c>
      <c r="BI362" s="248">
        <f>IF(N362="nulová",J362,0)</f>
        <v>0</v>
      </c>
      <c r="BJ362" s="25" t="s">
        <v>83</v>
      </c>
      <c r="BK362" s="248">
        <f>ROUND(I362*H362,2)</f>
        <v>0</v>
      </c>
      <c r="BL362" s="25" t="s">
        <v>194</v>
      </c>
      <c r="BM362" s="25" t="s">
        <v>497</v>
      </c>
    </row>
    <row r="363" s="12" customFormat="1">
      <c r="B363" s="256"/>
      <c r="C363" s="257"/>
      <c r="D363" s="249" t="s">
        <v>238</v>
      </c>
      <c r="E363" s="258" t="s">
        <v>21</v>
      </c>
      <c r="F363" s="259" t="s">
        <v>239</v>
      </c>
      <c r="G363" s="257"/>
      <c r="H363" s="258" t="s">
        <v>21</v>
      </c>
      <c r="I363" s="260"/>
      <c r="J363" s="257"/>
      <c r="K363" s="257"/>
      <c r="L363" s="261"/>
      <c r="M363" s="262"/>
      <c r="N363" s="263"/>
      <c r="O363" s="263"/>
      <c r="P363" s="263"/>
      <c r="Q363" s="263"/>
      <c r="R363" s="263"/>
      <c r="S363" s="263"/>
      <c r="T363" s="264"/>
      <c r="AT363" s="265" t="s">
        <v>238</v>
      </c>
      <c r="AU363" s="265" t="s">
        <v>85</v>
      </c>
      <c r="AV363" s="12" t="s">
        <v>83</v>
      </c>
      <c r="AW363" s="12" t="s">
        <v>39</v>
      </c>
      <c r="AX363" s="12" t="s">
        <v>76</v>
      </c>
      <c r="AY363" s="265" t="s">
        <v>171</v>
      </c>
    </row>
    <row r="364" s="12" customFormat="1">
      <c r="B364" s="256"/>
      <c r="C364" s="257"/>
      <c r="D364" s="249" t="s">
        <v>238</v>
      </c>
      <c r="E364" s="258" t="s">
        <v>21</v>
      </c>
      <c r="F364" s="259" t="s">
        <v>339</v>
      </c>
      <c r="G364" s="257"/>
      <c r="H364" s="258" t="s">
        <v>21</v>
      </c>
      <c r="I364" s="260"/>
      <c r="J364" s="257"/>
      <c r="K364" s="257"/>
      <c r="L364" s="261"/>
      <c r="M364" s="262"/>
      <c r="N364" s="263"/>
      <c r="O364" s="263"/>
      <c r="P364" s="263"/>
      <c r="Q364" s="263"/>
      <c r="R364" s="263"/>
      <c r="S364" s="263"/>
      <c r="T364" s="264"/>
      <c r="AT364" s="265" t="s">
        <v>238</v>
      </c>
      <c r="AU364" s="265" t="s">
        <v>85</v>
      </c>
      <c r="AV364" s="12" t="s">
        <v>83</v>
      </c>
      <c r="AW364" s="12" t="s">
        <v>39</v>
      </c>
      <c r="AX364" s="12" t="s">
        <v>76</v>
      </c>
      <c r="AY364" s="265" t="s">
        <v>171</v>
      </c>
    </row>
    <row r="365" s="13" customFormat="1">
      <c r="B365" s="266"/>
      <c r="C365" s="267"/>
      <c r="D365" s="249" t="s">
        <v>238</v>
      </c>
      <c r="E365" s="268" t="s">
        <v>21</v>
      </c>
      <c r="F365" s="269" t="s">
        <v>498</v>
      </c>
      <c r="G365" s="267"/>
      <c r="H365" s="270">
        <v>0.628</v>
      </c>
      <c r="I365" s="271"/>
      <c r="J365" s="267"/>
      <c r="K365" s="267"/>
      <c r="L365" s="272"/>
      <c r="M365" s="273"/>
      <c r="N365" s="274"/>
      <c r="O365" s="274"/>
      <c r="P365" s="274"/>
      <c r="Q365" s="274"/>
      <c r="R365" s="274"/>
      <c r="S365" s="274"/>
      <c r="T365" s="275"/>
      <c r="AT365" s="276" t="s">
        <v>238</v>
      </c>
      <c r="AU365" s="276" t="s">
        <v>85</v>
      </c>
      <c r="AV365" s="13" t="s">
        <v>85</v>
      </c>
      <c r="AW365" s="13" t="s">
        <v>39</v>
      </c>
      <c r="AX365" s="13" t="s">
        <v>76</v>
      </c>
      <c r="AY365" s="276" t="s">
        <v>171</v>
      </c>
    </row>
    <row r="366" s="15" customFormat="1">
      <c r="B366" s="288"/>
      <c r="C366" s="289"/>
      <c r="D366" s="249" t="s">
        <v>238</v>
      </c>
      <c r="E366" s="290" t="s">
        <v>21</v>
      </c>
      <c r="F366" s="291" t="s">
        <v>259</v>
      </c>
      <c r="G366" s="289"/>
      <c r="H366" s="292">
        <v>0.628</v>
      </c>
      <c r="I366" s="293"/>
      <c r="J366" s="289"/>
      <c r="K366" s="289"/>
      <c r="L366" s="294"/>
      <c r="M366" s="295"/>
      <c r="N366" s="296"/>
      <c r="O366" s="296"/>
      <c r="P366" s="296"/>
      <c r="Q366" s="296"/>
      <c r="R366" s="296"/>
      <c r="S366" s="296"/>
      <c r="T366" s="297"/>
      <c r="AT366" s="298" t="s">
        <v>238</v>
      </c>
      <c r="AU366" s="298" t="s">
        <v>85</v>
      </c>
      <c r="AV366" s="15" t="s">
        <v>96</v>
      </c>
      <c r="AW366" s="15" t="s">
        <v>39</v>
      </c>
      <c r="AX366" s="15" t="s">
        <v>76</v>
      </c>
      <c r="AY366" s="298" t="s">
        <v>171</v>
      </c>
    </row>
    <row r="367" s="14" customFormat="1">
      <c r="B367" s="277"/>
      <c r="C367" s="278"/>
      <c r="D367" s="249" t="s">
        <v>238</v>
      </c>
      <c r="E367" s="279" t="s">
        <v>21</v>
      </c>
      <c r="F367" s="280" t="s">
        <v>242</v>
      </c>
      <c r="G367" s="278"/>
      <c r="H367" s="281">
        <v>0.628</v>
      </c>
      <c r="I367" s="282"/>
      <c r="J367" s="278"/>
      <c r="K367" s="278"/>
      <c r="L367" s="283"/>
      <c r="M367" s="284"/>
      <c r="N367" s="285"/>
      <c r="O367" s="285"/>
      <c r="P367" s="285"/>
      <c r="Q367" s="285"/>
      <c r="R367" s="285"/>
      <c r="S367" s="285"/>
      <c r="T367" s="286"/>
      <c r="AT367" s="287" t="s">
        <v>238</v>
      </c>
      <c r="AU367" s="287" t="s">
        <v>85</v>
      </c>
      <c r="AV367" s="14" t="s">
        <v>194</v>
      </c>
      <c r="AW367" s="14" t="s">
        <v>39</v>
      </c>
      <c r="AX367" s="14" t="s">
        <v>83</v>
      </c>
      <c r="AY367" s="287" t="s">
        <v>171</v>
      </c>
    </row>
    <row r="368" s="1" customFormat="1" ht="25.5" customHeight="1">
      <c r="B368" s="47"/>
      <c r="C368" s="237" t="s">
        <v>499</v>
      </c>
      <c r="D368" s="237" t="s">
        <v>174</v>
      </c>
      <c r="E368" s="238" t="s">
        <v>500</v>
      </c>
      <c r="F368" s="239" t="s">
        <v>501</v>
      </c>
      <c r="G368" s="240" t="s">
        <v>263</v>
      </c>
      <c r="H368" s="241">
        <v>0.30499999999999999</v>
      </c>
      <c r="I368" s="242"/>
      <c r="J368" s="243">
        <f>ROUND(I368*H368,2)</f>
        <v>0</v>
      </c>
      <c r="K368" s="239" t="s">
        <v>236</v>
      </c>
      <c r="L368" s="73"/>
      <c r="M368" s="244" t="s">
        <v>21</v>
      </c>
      <c r="N368" s="245" t="s">
        <v>47</v>
      </c>
      <c r="O368" s="48"/>
      <c r="P368" s="246">
        <f>O368*H368</f>
        <v>0</v>
      </c>
      <c r="Q368" s="246">
        <v>0</v>
      </c>
      <c r="R368" s="246">
        <f>Q368*H368</f>
        <v>0</v>
      </c>
      <c r="S368" s="246">
        <v>2.3999999999999999</v>
      </c>
      <c r="T368" s="247">
        <f>S368*H368</f>
        <v>0.73199999999999998</v>
      </c>
      <c r="AR368" s="25" t="s">
        <v>194</v>
      </c>
      <c r="AT368" s="25" t="s">
        <v>174</v>
      </c>
      <c r="AU368" s="25" t="s">
        <v>85</v>
      </c>
      <c r="AY368" s="25" t="s">
        <v>171</v>
      </c>
      <c r="BE368" s="248">
        <f>IF(N368="základní",J368,0)</f>
        <v>0</v>
      </c>
      <c r="BF368" s="248">
        <f>IF(N368="snížená",J368,0)</f>
        <v>0</v>
      </c>
      <c r="BG368" s="248">
        <f>IF(N368="zákl. přenesená",J368,0)</f>
        <v>0</v>
      </c>
      <c r="BH368" s="248">
        <f>IF(N368="sníž. přenesená",J368,0)</f>
        <v>0</v>
      </c>
      <c r="BI368" s="248">
        <f>IF(N368="nulová",J368,0)</f>
        <v>0</v>
      </c>
      <c r="BJ368" s="25" t="s">
        <v>83</v>
      </c>
      <c r="BK368" s="248">
        <f>ROUND(I368*H368,2)</f>
        <v>0</v>
      </c>
      <c r="BL368" s="25" t="s">
        <v>194</v>
      </c>
      <c r="BM368" s="25" t="s">
        <v>502</v>
      </c>
    </row>
    <row r="369" s="12" customFormat="1">
      <c r="B369" s="256"/>
      <c r="C369" s="257"/>
      <c r="D369" s="249" t="s">
        <v>238</v>
      </c>
      <c r="E369" s="258" t="s">
        <v>21</v>
      </c>
      <c r="F369" s="259" t="s">
        <v>239</v>
      </c>
      <c r="G369" s="257"/>
      <c r="H369" s="258" t="s">
        <v>21</v>
      </c>
      <c r="I369" s="260"/>
      <c r="J369" s="257"/>
      <c r="K369" s="257"/>
      <c r="L369" s="261"/>
      <c r="M369" s="262"/>
      <c r="N369" s="263"/>
      <c r="O369" s="263"/>
      <c r="P369" s="263"/>
      <c r="Q369" s="263"/>
      <c r="R369" s="263"/>
      <c r="S369" s="263"/>
      <c r="T369" s="264"/>
      <c r="AT369" s="265" t="s">
        <v>238</v>
      </c>
      <c r="AU369" s="265" t="s">
        <v>85</v>
      </c>
      <c r="AV369" s="12" t="s">
        <v>83</v>
      </c>
      <c r="AW369" s="12" t="s">
        <v>39</v>
      </c>
      <c r="AX369" s="12" t="s">
        <v>76</v>
      </c>
      <c r="AY369" s="265" t="s">
        <v>171</v>
      </c>
    </row>
    <row r="370" s="12" customFormat="1">
      <c r="B370" s="256"/>
      <c r="C370" s="257"/>
      <c r="D370" s="249" t="s">
        <v>238</v>
      </c>
      <c r="E370" s="258" t="s">
        <v>21</v>
      </c>
      <c r="F370" s="259" t="s">
        <v>337</v>
      </c>
      <c r="G370" s="257"/>
      <c r="H370" s="258" t="s">
        <v>21</v>
      </c>
      <c r="I370" s="260"/>
      <c r="J370" s="257"/>
      <c r="K370" s="257"/>
      <c r="L370" s="261"/>
      <c r="M370" s="262"/>
      <c r="N370" s="263"/>
      <c r="O370" s="263"/>
      <c r="P370" s="263"/>
      <c r="Q370" s="263"/>
      <c r="R370" s="263"/>
      <c r="S370" s="263"/>
      <c r="T370" s="264"/>
      <c r="AT370" s="265" t="s">
        <v>238</v>
      </c>
      <c r="AU370" s="265" t="s">
        <v>85</v>
      </c>
      <c r="AV370" s="12" t="s">
        <v>83</v>
      </c>
      <c r="AW370" s="12" t="s">
        <v>39</v>
      </c>
      <c r="AX370" s="12" t="s">
        <v>76</v>
      </c>
      <c r="AY370" s="265" t="s">
        <v>171</v>
      </c>
    </row>
    <row r="371" s="13" customFormat="1">
      <c r="B371" s="266"/>
      <c r="C371" s="267"/>
      <c r="D371" s="249" t="s">
        <v>238</v>
      </c>
      <c r="E371" s="268" t="s">
        <v>21</v>
      </c>
      <c r="F371" s="269" t="s">
        <v>503</v>
      </c>
      <c r="G371" s="267"/>
      <c r="H371" s="270">
        <v>0.105</v>
      </c>
      <c r="I371" s="271"/>
      <c r="J371" s="267"/>
      <c r="K371" s="267"/>
      <c r="L371" s="272"/>
      <c r="M371" s="273"/>
      <c r="N371" s="274"/>
      <c r="O371" s="274"/>
      <c r="P371" s="274"/>
      <c r="Q371" s="274"/>
      <c r="R371" s="274"/>
      <c r="S371" s="274"/>
      <c r="T371" s="275"/>
      <c r="AT371" s="276" t="s">
        <v>238</v>
      </c>
      <c r="AU371" s="276" t="s">
        <v>85</v>
      </c>
      <c r="AV371" s="13" t="s">
        <v>85</v>
      </c>
      <c r="AW371" s="13" t="s">
        <v>39</v>
      </c>
      <c r="AX371" s="13" t="s">
        <v>76</v>
      </c>
      <c r="AY371" s="276" t="s">
        <v>171</v>
      </c>
    </row>
    <row r="372" s="13" customFormat="1">
      <c r="B372" s="266"/>
      <c r="C372" s="267"/>
      <c r="D372" s="249" t="s">
        <v>238</v>
      </c>
      <c r="E372" s="268" t="s">
        <v>21</v>
      </c>
      <c r="F372" s="269" t="s">
        <v>504</v>
      </c>
      <c r="G372" s="267"/>
      <c r="H372" s="270">
        <v>0.20000000000000001</v>
      </c>
      <c r="I372" s="271"/>
      <c r="J372" s="267"/>
      <c r="K372" s="267"/>
      <c r="L372" s="272"/>
      <c r="M372" s="273"/>
      <c r="N372" s="274"/>
      <c r="O372" s="274"/>
      <c r="P372" s="274"/>
      <c r="Q372" s="274"/>
      <c r="R372" s="274"/>
      <c r="S372" s="274"/>
      <c r="T372" s="275"/>
      <c r="AT372" s="276" t="s">
        <v>238</v>
      </c>
      <c r="AU372" s="276" t="s">
        <v>85</v>
      </c>
      <c r="AV372" s="13" t="s">
        <v>85</v>
      </c>
      <c r="AW372" s="13" t="s">
        <v>39</v>
      </c>
      <c r="AX372" s="13" t="s">
        <v>76</v>
      </c>
      <c r="AY372" s="276" t="s">
        <v>171</v>
      </c>
    </row>
    <row r="373" s="14" customFormat="1">
      <c r="B373" s="277"/>
      <c r="C373" s="278"/>
      <c r="D373" s="249" t="s">
        <v>238</v>
      </c>
      <c r="E373" s="279" t="s">
        <v>21</v>
      </c>
      <c r="F373" s="280" t="s">
        <v>242</v>
      </c>
      <c r="G373" s="278"/>
      <c r="H373" s="281">
        <v>0.30499999999999999</v>
      </c>
      <c r="I373" s="282"/>
      <c r="J373" s="278"/>
      <c r="K373" s="278"/>
      <c r="L373" s="283"/>
      <c r="M373" s="284"/>
      <c r="N373" s="285"/>
      <c r="O373" s="285"/>
      <c r="P373" s="285"/>
      <c r="Q373" s="285"/>
      <c r="R373" s="285"/>
      <c r="S373" s="285"/>
      <c r="T373" s="286"/>
      <c r="AT373" s="287" t="s">
        <v>238</v>
      </c>
      <c r="AU373" s="287" t="s">
        <v>85</v>
      </c>
      <c r="AV373" s="14" t="s">
        <v>194</v>
      </c>
      <c r="AW373" s="14" t="s">
        <v>39</v>
      </c>
      <c r="AX373" s="14" t="s">
        <v>83</v>
      </c>
      <c r="AY373" s="287" t="s">
        <v>171</v>
      </c>
    </row>
    <row r="374" s="1" customFormat="1" ht="25.5" customHeight="1">
      <c r="B374" s="47"/>
      <c r="C374" s="237" t="s">
        <v>505</v>
      </c>
      <c r="D374" s="237" t="s">
        <v>174</v>
      </c>
      <c r="E374" s="238" t="s">
        <v>506</v>
      </c>
      <c r="F374" s="239" t="s">
        <v>507</v>
      </c>
      <c r="G374" s="240" t="s">
        <v>256</v>
      </c>
      <c r="H374" s="241">
        <v>2.6000000000000001</v>
      </c>
      <c r="I374" s="242"/>
      <c r="J374" s="243">
        <f>ROUND(I374*H374,2)</f>
        <v>0</v>
      </c>
      <c r="K374" s="239" t="s">
        <v>236</v>
      </c>
      <c r="L374" s="73"/>
      <c r="M374" s="244" t="s">
        <v>21</v>
      </c>
      <c r="N374" s="245" t="s">
        <v>47</v>
      </c>
      <c r="O374" s="48"/>
      <c r="P374" s="246">
        <f>O374*H374</f>
        <v>0</v>
      </c>
      <c r="Q374" s="246">
        <v>0</v>
      </c>
      <c r="R374" s="246">
        <f>Q374*H374</f>
        <v>0</v>
      </c>
      <c r="S374" s="246">
        <v>0.0089999999999999993</v>
      </c>
      <c r="T374" s="247">
        <f>S374*H374</f>
        <v>0.023400000000000001</v>
      </c>
      <c r="AR374" s="25" t="s">
        <v>194</v>
      </c>
      <c r="AT374" s="25" t="s">
        <v>174</v>
      </c>
      <c r="AU374" s="25" t="s">
        <v>85</v>
      </c>
      <c r="AY374" s="25" t="s">
        <v>171</v>
      </c>
      <c r="BE374" s="248">
        <f>IF(N374="základní",J374,0)</f>
        <v>0</v>
      </c>
      <c r="BF374" s="248">
        <f>IF(N374="snížená",J374,0)</f>
        <v>0</v>
      </c>
      <c r="BG374" s="248">
        <f>IF(N374="zákl. přenesená",J374,0)</f>
        <v>0</v>
      </c>
      <c r="BH374" s="248">
        <f>IF(N374="sníž. přenesená",J374,0)</f>
        <v>0</v>
      </c>
      <c r="BI374" s="248">
        <f>IF(N374="nulová",J374,0)</f>
        <v>0</v>
      </c>
      <c r="BJ374" s="25" t="s">
        <v>83</v>
      </c>
      <c r="BK374" s="248">
        <f>ROUND(I374*H374,2)</f>
        <v>0</v>
      </c>
      <c r="BL374" s="25" t="s">
        <v>194</v>
      </c>
      <c r="BM374" s="25" t="s">
        <v>508</v>
      </c>
    </row>
    <row r="375" s="12" customFormat="1">
      <c r="B375" s="256"/>
      <c r="C375" s="257"/>
      <c r="D375" s="249" t="s">
        <v>238</v>
      </c>
      <c r="E375" s="258" t="s">
        <v>21</v>
      </c>
      <c r="F375" s="259" t="s">
        <v>239</v>
      </c>
      <c r="G375" s="257"/>
      <c r="H375" s="258" t="s">
        <v>21</v>
      </c>
      <c r="I375" s="260"/>
      <c r="J375" s="257"/>
      <c r="K375" s="257"/>
      <c r="L375" s="261"/>
      <c r="M375" s="262"/>
      <c r="N375" s="263"/>
      <c r="O375" s="263"/>
      <c r="P375" s="263"/>
      <c r="Q375" s="263"/>
      <c r="R375" s="263"/>
      <c r="S375" s="263"/>
      <c r="T375" s="264"/>
      <c r="AT375" s="265" t="s">
        <v>238</v>
      </c>
      <c r="AU375" s="265" t="s">
        <v>85</v>
      </c>
      <c r="AV375" s="12" t="s">
        <v>83</v>
      </c>
      <c r="AW375" s="12" t="s">
        <v>39</v>
      </c>
      <c r="AX375" s="12" t="s">
        <v>76</v>
      </c>
      <c r="AY375" s="265" t="s">
        <v>171</v>
      </c>
    </row>
    <row r="376" s="12" customFormat="1">
      <c r="B376" s="256"/>
      <c r="C376" s="257"/>
      <c r="D376" s="249" t="s">
        <v>238</v>
      </c>
      <c r="E376" s="258" t="s">
        <v>21</v>
      </c>
      <c r="F376" s="259" t="s">
        <v>337</v>
      </c>
      <c r="G376" s="257"/>
      <c r="H376" s="258" t="s">
        <v>21</v>
      </c>
      <c r="I376" s="260"/>
      <c r="J376" s="257"/>
      <c r="K376" s="257"/>
      <c r="L376" s="261"/>
      <c r="M376" s="262"/>
      <c r="N376" s="263"/>
      <c r="O376" s="263"/>
      <c r="P376" s="263"/>
      <c r="Q376" s="263"/>
      <c r="R376" s="263"/>
      <c r="S376" s="263"/>
      <c r="T376" s="264"/>
      <c r="AT376" s="265" t="s">
        <v>238</v>
      </c>
      <c r="AU376" s="265" t="s">
        <v>85</v>
      </c>
      <c r="AV376" s="12" t="s">
        <v>83</v>
      </c>
      <c r="AW376" s="12" t="s">
        <v>39</v>
      </c>
      <c r="AX376" s="12" t="s">
        <v>76</v>
      </c>
      <c r="AY376" s="265" t="s">
        <v>171</v>
      </c>
    </row>
    <row r="377" s="13" customFormat="1">
      <c r="B377" s="266"/>
      <c r="C377" s="267"/>
      <c r="D377" s="249" t="s">
        <v>238</v>
      </c>
      <c r="E377" s="268" t="s">
        <v>21</v>
      </c>
      <c r="F377" s="269" t="s">
        <v>509</v>
      </c>
      <c r="G377" s="267"/>
      <c r="H377" s="270">
        <v>2.6000000000000001</v>
      </c>
      <c r="I377" s="271"/>
      <c r="J377" s="267"/>
      <c r="K377" s="267"/>
      <c r="L377" s="272"/>
      <c r="M377" s="273"/>
      <c r="N377" s="274"/>
      <c r="O377" s="274"/>
      <c r="P377" s="274"/>
      <c r="Q377" s="274"/>
      <c r="R377" s="274"/>
      <c r="S377" s="274"/>
      <c r="T377" s="275"/>
      <c r="AT377" s="276" t="s">
        <v>238</v>
      </c>
      <c r="AU377" s="276" t="s">
        <v>85</v>
      </c>
      <c r="AV377" s="13" t="s">
        <v>85</v>
      </c>
      <c r="AW377" s="13" t="s">
        <v>39</v>
      </c>
      <c r="AX377" s="13" t="s">
        <v>76</v>
      </c>
      <c r="AY377" s="276" t="s">
        <v>171</v>
      </c>
    </row>
    <row r="378" s="14" customFormat="1">
      <c r="B378" s="277"/>
      <c r="C378" s="278"/>
      <c r="D378" s="249" t="s">
        <v>238</v>
      </c>
      <c r="E378" s="279" t="s">
        <v>21</v>
      </c>
      <c r="F378" s="280" t="s">
        <v>242</v>
      </c>
      <c r="G378" s="278"/>
      <c r="H378" s="281">
        <v>2.6000000000000001</v>
      </c>
      <c r="I378" s="282"/>
      <c r="J378" s="278"/>
      <c r="K378" s="278"/>
      <c r="L378" s="283"/>
      <c r="M378" s="284"/>
      <c r="N378" s="285"/>
      <c r="O378" s="285"/>
      <c r="P378" s="285"/>
      <c r="Q378" s="285"/>
      <c r="R378" s="285"/>
      <c r="S378" s="285"/>
      <c r="T378" s="286"/>
      <c r="AT378" s="287" t="s">
        <v>238</v>
      </c>
      <c r="AU378" s="287" t="s">
        <v>85</v>
      </c>
      <c r="AV378" s="14" t="s">
        <v>194</v>
      </c>
      <c r="AW378" s="14" t="s">
        <v>39</v>
      </c>
      <c r="AX378" s="14" t="s">
        <v>83</v>
      </c>
      <c r="AY378" s="287" t="s">
        <v>171</v>
      </c>
    </row>
    <row r="379" s="1" customFormat="1" ht="25.5" customHeight="1">
      <c r="B379" s="47"/>
      <c r="C379" s="237" t="s">
        <v>510</v>
      </c>
      <c r="D379" s="237" t="s">
        <v>174</v>
      </c>
      <c r="E379" s="238" t="s">
        <v>511</v>
      </c>
      <c r="F379" s="239" t="s">
        <v>512</v>
      </c>
      <c r="G379" s="240" t="s">
        <v>256</v>
      </c>
      <c r="H379" s="241">
        <v>7.7999999999999998</v>
      </c>
      <c r="I379" s="242"/>
      <c r="J379" s="243">
        <f>ROUND(I379*H379,2)</f>
        <v>0</v>
      </c>
      <c r="K379" s="239" t="s">
        <v>236</v>
      </c>
      <c r="L379" s="73"/>
      <c r="M379" s="244" t="s">
        <v>21</v>
      </c>
      <c r="N379" s="245" t="s">
        <v>47</v>
      </c>
      <c r="O379" s="48"/>
      <c r="P379" s="246">
        <f>O379*H379</f>
        <v>0</v>
      </c>
      <c r="Q379" s="246">
        <v>0</v>
      </c>
      <c r="R379" s="246">
        <f>Q379*H379</f>
        <v>0</v>
      </c>
      <c r="S379" s="246">
        <v>0.037999999999999999</v>
      </c>
      <c r="T379" s="247">
        <f>S379*H379</f>
        <v>0.2964</v>
      </c>
      <c r="AR379" s="25" t="s">
        <v>194</v>
      </c>
      <c r="AT379" s="25" t="s">
        <v>174</v>
      </c>
      <c r="AU379" s="25" t="s">
        <v>85</v>
      </c>
      <c r="AY379" s="25" t="s">
        <v>171</v>
      </c>
      <c r="BE379" s="248">
        <f>IF(N379="základní",J379,0)</f>
        <v>0</v>
      </c>
      <c r="BF379" s="248">
        <f>IF(N379="snížená",J379,0)</f>
        <v>0</v>
      </c>
      <c r="BG379" s="248">
        <f>IF(N379="zákl. přenesená",J379,0)</f>
        <v>0</v>
      </c>
      <c r="BH379" s="248">
        <f>IF(N379="sníž. přenesená",J379,0)</f>
        <v>0</v>
      </c>
      <c r="BI379" s="248">
        <f>IF(N379="nulová",J379,0)</f>
        <v>0</v>
      </c>
      <c r="BJ379" s="25" t="s">
        <v>83</v>
      </c>
      <c r="BK379" s="248">
        <f>ROUND(I379*H379,2)</f>
        <v>0</v>
      </c>
      <c r="BL379" s="25" t="s">
        <v>194</v>
      </c>
      <c r="BM379" s="25" t="s">
        <v>513</v>
      </c>
    </row>
    <row r="380" s="12" customFormat="1">
      <c r="B380" s="256"/>
      <c r="C380" s="257"/>
      <c r="D380" s="249" t="s">
        <v>238</v>
      </c>
      <c r="E380" s="258" t="s">
        <v>21</v>
      </c>
      <c r="F380" s="259" t="s">
        <v>239</v>
      </c>
      <c r="G380" s="257"/>
      <c r="H380" s="258" t="s">
        <v>21</v>
      </c>
      <c r="I380" s="260"/>
      <c r="J380" s="257"/>
      <c r="K380" s="257"/>
      <c r="L380" s="261"/>
      <c r="M380" s="262"/>
      <c r="N380" s="263"/>
      <c r="O380" s="263"/>
      <c r="P380" s="263"/>
      <c r="Q380" s="263"/>
      <c r="R380" s="263"/>
      <c r="S380" s="263"/>
      <c r="T380" s="264"/>
      <c r="AT380" s="265" t="s">
        <v>238</v>
      </c>
      <c r="AU380" s="265" t="s">
        <v>85</v>
      </c>
      <c r="AV380" s="12" t="s">
        <v>83</v>
      </c>
      <c r="AW380" s="12" t="s">
        <v>39</v>
      </c>
      <c r="AX380" s="12" t="s">
        <v>76</v>
      </c>
      <c r="AY380" s="265" t="s">
        <v>171</v>
      </c>
    </row>
    <row r="381" s="12" customFormat="1">
      <c r="B381" s="256"/>
      <c r="C381" s="257"/>
      <c r="D381" s="249" t="s">
        <v>238</v>
      </c>
      <c r="E381" s="258" t="s">
        <v>21</v>
      </c>
      <c r="F381" s="259" t="s">
        <v>339</v>
      </c>
      <c r="G381" s="257"/>
      <c r="H381" s="258" t="s">
        <v>21</v>
      </c>
      <c r="I381" s="260"/>
      <c r="J381" s="257"/>
      <c r="K381" s="257"/>
      <c r="L381" s="261"/>
      <c r="M381" s="262"/>
      <c r="N381" s="263"/>
      <c r="O381" s="263"/>
      <c r="P381" s="263"/>
      <c r="Q381" s="263"/>
      <c r="R381" s="263"/>
      <c r="S381" s="263"/>
      <c r="T381" s="264"/>
      <c r="AT381" s="265" t="s">
        <v>238</v>
      </c>
      <c r="AU381" s="265" t="s">
        <v>85</v>
      </c>
      <c r="AV381" s="12" t="s">
        <v>83</v>
      </c>
      <c r="AW381" s="12" t="s">
        <v>39</v>
      </c>
      <c r="AX381" s="12" t="s">
        <v>76</v>
      </c>
      <c r="AY381" s="265" t="s">
        <v>171</v>
      </c>
    </row>
    <row r="382" s="13" customFormat="1">
      <c r="B382" s="266"/>
      <c r="C382" s="267"/>
      <c r="D382" s="249" t="s">
        <v>238</v>
      </c>
      <c r="E382" s="268" t="s">
        <v>21</v>
      </c>
      <c r="F382" s="269" t="s">
        <v>514</v>
      </c>
      <c r="G382" s="267"/>
      <c r="H382" s="270">
        <v>4.7999999999999998</v>
      </c>
      <c r="I382" s="271"/>
      <c r="J382" s="267"/>
      <c r="K382" s="267"/>
      <c r="L382" s="272"/>
      <c r="M382" s="273"/>
      <c r="N382" s="274"/>
      <c r="O382" s="274"/>
      <c r="P382" s="274"/>
      <c r="Q382" s="274"/>
      <c r="R382" s="274"/>
      <c r="S382" s="274"/>
      <c r="T382" s="275"/>
      <c r="AT382" s="276" t="s">
        <v>238</v>
      </c>
      <c r="AU382" s="276" t="s">
        <v>85</v>
      </c>
      <c r="AV382" s="13" t="s">
        <v>85</v>
      </c>
      <c r="AW382" s="13" t="s">
        <v>39</v>
      </c>
      <c r="AX382" s="13" t="s">
        <v>76</v>
      </c>
      <c r="AY382" s="276" t="s">
        <v>171</v>
      </c>
    </row>
    <row r="383" s="13" customFormat="1">
      <c r="B383" s="266"/>
      <c r="C383" s="267"/>
      <c r="D383" s="249" t="s">
        <v>238</v>
      </c>
      <c r="E383" s="268" t="s">
        <v>21</v>
      </c>
      <c r="F383" s="269" t="s">
        <v>515</v>
      </c>
      <c r="G383" s="267"/>
      <c r="H383" s="270">
        <v>3</v>
      </c>
      <c r="I383" s="271"/>
      <c r="J383" s="267"/>
      <c r="K383" s="267"/>
      <c r="L383" s="272"/>
      <c r="M383" s="273"/>
      <c r="N383" s="274"/>
      <c r="O383" s="274"/>
      <c r="P383" s="274"/>
      <c r="Q383" s="274"/>
      <c r="R383" s="274"/>
      <c r="S383" s="274"/>
      <c r="T383" s="275"/>
      <c r="AT383" s="276" t="s">
        <v>238</v>
      </c>
      <c r="AU383" s="276" t="s">
        <v>85</v>
      </c>
      <c r="AV383" s="13" t="s">
        <v>85</v>
      </c>
      <c r="AW383" s="13" t="s">
        <v>39</v>
      </c>
      <c r="AX383" s="13" t="s">
        <v>76</v>
      </c>
      <c r="AY383" s="276" t="s">
        <v>171</v>
      </c>
    </row>
    <row r="384" s="14" customFormat="1">
      <c r="B384" s="277"/>
      <c r="C384" s="278"/>
      <c r="D384" s="249" t="s">
        <v>238</v>
      </c>
      <c r="E384" s="279" t="s">
        <v>21</v>
      </c>
      <c r="F384" s="280" t="s">
        <v>242</v>
      </c>
      <c r="G384" s="278"/>
      <c r="H384" s="281">
        <v>7.7999999999999998</v>
      </c>
      <c r="I384" s="282"/>
      <c r="J384" s="278"/>
      <c r="K384" s="278"/>
      <c r="L384" s="283"/>
      <c r="M384" s="284"/>
      <c r="N384" s="285"/>
      <c r="O384" s="285"/>
      <c r="P384" s="285"/>
      <c r="Q384" s="285"/>
      <c r="R384" s="285"/>
      <c r="S384" s="285"/>
      <c r="T384" s="286"/>
      <c r="AT384" s="287" t="s">
        <v>238</v>
      </c>
      <c r="AU384" s="287" t="s">
        <v>85</v>
      </c>
      <c r="AV384" s="14" t="s">
        <v>194</v>
      </c>
      <c r="AW384" s="14" t="s">
        <v>39</v>
      </c>
      <c r="AX384" s="14" t="s">
        <v>83</v>
      </c>
      <c r="AY384" s="287" t="s">
        <v>171</v>
      </c>
    </row>
    <row r="385" s="1" customFormat="1" ht="25.5" customHeight="1">
      <c r="B385" s="47"/>
      <c r="C385" s="237" t="s">
        <v>516</v>
      </c>
      <c r="D385" s="237" t="s">
        <v>174</v>
      </c>
      <c r="E385" s="238" t="s">
        <v>517</v>
      </c>
      <c r="F385" s="239" t="s">
        <v>518</v>
      </c>
      <c r="G385" s="240" t="s">
        <v>256</v>
      </c>
      <c r="H385" s="241">
        <v>4.4000000000000004</v>
      </c>
      <c r="I385" s="242"/>
      <c r="J385" s="243">
        <f>ROUND(I385*H385,2)</f>
        <v>0</v>
      </c>
      <c r="K385" s="239" t="s">
        <v>236</v>
      </c>
      <c r="L385" s="73"/>
      <c r="M385" s="244" t="s">
        <v>21</v>
      </c>
      <c r="N385" s="245" t="s">
        <v>47</v>
      </c>
      <c r="O385" s="48"/>
      <c r="P385" s="246">
        <f>O385*H385</f>
        <v>0</v>
      </c>
      <c r="Q385" s="246">
        <v>0</v>
      </c>
      <c r="R385" s="246">
        <f>Q385*H385</f>
        <v>0</v>
      </c>
      <c r="S385" s="246">
        <v>0.040000000000000001</v>
      </c>
      <c r="T385" s="247">
        <f>S385*H385</f>
        <v>0.17600000000000002</v>
      </c>
      <c r="AR385" s="25" t="s">
        <v>194</v>
      </c>
      <c r="AT385" s="25" t="s">
        <v>174</v>
      </c>
      <c r="AU385" s="25" t="s">
        <v>85</v>
      </c>
      <c r="AY385" s="25" t="s">
        <v>171</v>
      </c>
      <c r="BE385" s="248">
        <f>IF(N385="základní",J385,0)</f>
        <v>0</v>
      </c>
      <c r="BF385" s="248">
        <f>IF(N385="snížená",J385,0)</f>
        <v>0</v>
      </c>
      <c r="BG385" s="248">
        <f>IF(N385="zákl. přenesená",J385,0)</f>
        <v>0</v>
      </c>
      <c r="BH385" s="248">
        <f>IF(N385="sníž. přenesená",J385,0)</f>
        <v>0</v>
      </c>
      <c r="BI385" s="248">
        <f>IF(N385="nulová",J385,0)</f>
        <v>0</v>
      </c>
      <c r="BJ385" s="25" t="s">
        <v>83</v>
      </c>
      <c r="BK385" s="248">
        <f>ROUND(I385*H385,2)</f>
        <v>0</v>
      </c>
      <c r="BL385" s="25" t="s">
        <v>194</v>
      </c>
      <c r="BM385" s="25" t="s">
        <v>519</v>
      </c>
    </row>
    <row r="386" s="12" customFormat="1">
      <c r="B386" s="256"/>
      <c r="C386" s="257"/>
      <c r="D386" s="249" t="s">
        <v>238</v>
      </c>
      <c r="E386" s="258" t="s">
        <v>21</v>
      </c>
      <c r="F386" s="259" t="s">
        <v>239</v>
      </c>
      <c r="G386" s="257"/>
      <c r="H386" s="258" t="s">
        <v>21</v>
      </c>
      <c r="I386" s="260"/>
      <c r="J386" s="257"/>
      <c r="K386" s="257"/>
      <c r="L386" s="261"/>
      <c r="M386" s="262"/>
      <c r="N386" s="263"/>
      <c r="O386" s="263"/>
      <c r="P386" s="263"/>
      <c r="Q386" s="263"/>
      <c r="R386" s="263"/>
      <c r="S386" s="263"/>
      <c r="T386" s="264"/>
      <c r="AT386" s="265" t="s">
        <v>238</v>
      </c>
      <c r="AU386" s="265" t="s">
        <v>85</v>
      </c>
      <c r="AV386" s="12" t="s">
        <v>83</v>
      </c>
      <c r="AW386" s="12" t="s">
        <v>39</v>
      </c>
      <c r="AX386" s="12" t="s">
        <v>76</v>
      </c>
      <c r="AY386" s="265" t="s">
        <v>171</v>
      </c>
    </row>
    <row r="387" s="12" customFormat="1">
      <c r="B387" s="256"/>
      <c r="C387" s="257"/>
      <c r="D387" s="249" t="s">
        <v>238</v>
      </c>
      <c r="E387" s="258" t="s">
        <v>21</v>
      </c>
      <c r="F387" s="259" t="s">
        <v>339</v>
      </c>
      <c r="G387" s="257"/>
      <c r="H387" s="258" t="s">
        <v>21</v>
      </c>
      <c r="I387" s="260"/>
      <c r="J387" s="257"/>
      <c r="K387" s="257"/>
      <c r="L387" s="261"/>
      <c r="M387" s="262"/>
      <c r="N387" s="263"/>
      <c r="O387" s="263"/>
      <c r="P387" s="263"/>
      <c r="Q387" s="263"/>
      <c r="R387" s="263"/>
      <c r="S387" s="263"/>
      <c r="T387" s="264"/>
      <c r="AT387" s="265" t="s">
        <v>238</v>
      </c>
      <c r="AU387" s="265" t="s">
        <v>85</v>
      </c>
      <c r="AV387" s="12" t="s">
        <v>83</v>
      </c>
      <c r="AW387" s="12" t="s">
        <v>39</v>
      </c>
      <c r="AX387" s="12" t="s">
        <v>76</v>
      </c>
      <c r="AY387" s="265" t="s">
        <v>171</v>
      </c>
    </row>
    <row r="388" s="13" customFormat="1">
      <c r="B388" s="266"/>
      <c r="C388" s="267"/>
      <c r="D388" s="249" t="s">
        <v>238</v>
      </c>
      <c r="E388" s="268" t="s">
        <v>21</v>
      </c>
      <c r="F388" s="269" t="s">
        <v>520</v>
      </c>
      <c r="G388" s="267"/>
      <c r="H388" s="270">
        <v>4.4000000000000004</v>
      </c>
      <c r="I388" s="271"/>
      <c r="J388" s="267"/>
      <c r="K388" s="267"/>
      <c r="L388" s="272"/>
      <c r="M388" s="273"/>
      <c r="N388" s="274"/>
      <c r="O388" s="274"/>
      <c r="P388" s="274"/>
      <c r="Q388" s="274"/>
      <c r="R388" s="274"/>
      <c r="S388" s="274"/>
      <c r="T388" s="275"/>
      <c r="AT388" s="276" t="s">
        <v>238</v>
      </c>
      <c r="AU388" s="276" t="s">
        <v>85</v>
      </c>
      <c r="AV388" s="13" t="s">
        <v>85</v>
      </c>
      <c r="AW388" s="13" t="s">
        <v>39</v>
      </c>
      <c r="AX388" s="13" t="s">
        <v>76</v>
      </c>
      <c r="AY388" s="276" t="s">
        <v>171</v>
      </c>
    </row>
    <row r="389" s="14" customFormat="1">
      <c r="B389" s="277"/>
      <c r="C389" s="278"/>
      <c r="D389" s="249" t="s">
        <v>238</v>
      </c>
      <c r="E389" s="279" t="s">
        <v>21</v>
      </c>
      <c r="F389" s="280" t="s">
        <v>242</v>
      </c>
      <c r="G389" s="278"/>
      <c r="H389" s="281">
        <v>4.4000000000000004</v>
      </c>
      <c r="I389" s="282"/>
      <c r="J389" s="278"/>
      <c r="K389" s="278"/>
      <c r="L389" s="283"/>
      <c r="M389" s="284"/>
      <c r="N389" s="285"/>
      <c r="O389" s="285"/>
      <c r="P389" s="285"/>
      <c r="Q389" s="285"/>
      <c r="R389" s="285"/>
      <c r="S389" s="285"/>
      <c r="T389" s="286"/>
      <c r="AT389" s="287" t="s">
        <v>238</v>
      </c>
      <c r="AU389" s="287" t="s">
        <v>85</v>
      </c>
      <c r="AV389" s="14" t="s">
        <v>194</v>
      </c>
      <c r="AW389" s="14" t="s">
        <v>39</v>
      </c>
      <c r="AX389" s="14" t="s">
        <v>83</v>
      </c>
      <c r="AY389" s="287" t="s">
        <v>171</v>
      </c>
    </row>
    <row r="390" s="1" customFormat="1" ht="25.5" customHeight="1">
      <c r="B390" s="47"/>
      <c r="C390" s="237" t="s">
        <v>521</v>
      </c>
      <c r="D390" s="237" t="s">
        <v>174</v>
      </c>
      <c r="E390" s="238" t="s">
        <v>522</v>
      </c>
      <c r="F390" s="239" t="s">
        <v>523</v>
      </c>
      <c r="G390" s="240" t="s">
        <v>256</v>
      </c>
      <c r="H390" s="241">
        <v>1</v>
      </c>
      <c r="I390" s="242"/>
      <c r="J390" s="243">
        <f>ROUND(I390*H390,2)</f>
        <v>0</v>
      </c>
      <c r="K390" s="239" t="s">
        <v>236</v>
      </c>
      <c r="L390" s="73"/>
      <c r="M390" s="244" t="s">
        <v>21</v>
      </c>
      <c r="N390" s="245" t="s">
        <v>47</v>
      </c>
      <c r="O390" s="48"/>
      <c r="P390" s="246">
        <f>O390*H390</f>
        <v>0</v>
      </c>
      <c r="Q390" s="246">
        <v>0.00122</v>
      </c>
      <c r="R390" s="246">
        <f>Q390*H390</f>
        <v>0.00122</v>
      </c>
      <c r="S390" s="246">
        <v>0.070000000000000007</v>
      </c>
      <c r="T390" s="247">
        <f>S390*H390</f>
        <v>0.070000000000000007</v>
      </c>
      <c r="AR390" s="25" t="s">
        <v>194</v>
      </c>
      <c r="AT390" s="25" t="s">
        <v>174</v>
      </c>
      <c r="AU390" s="25" t="s">
        <v>85</v>
      </c>
      <c r="AY390" s="25" t="s">
        <v>171</v>
      </c>
      <c r="BE390" s="248">
        <f>IF(N390="základní",J390,0)</f>
        <v>0</v>
      </c>
      <c r="BF390" s="248">
        <f>IF(N390="snížená",J390,0)</f>
        <v>0</v>
      </c>
      <c r="BG390" s="248">
        <f>IF(N390="zákl. přenesená",J390,0)</f>
        <v>0</v>
      </c>
      <c r="BH390" s="248">
        <f>IF(N390="sníž. přenesená",J390,0)</f>
        <v>0</v>
      </c>
      <c r="BI390" s="248">
        <f>IF(N390="nulová",J390,0)</f>
        <v>0</v>
      </c>
      <c r="BJ390" s="25" t="s">
        <v>83</v>
      </c>
      <c r="BK390" s="248">
        <f>ROUND(I390*H390,2)</f>
        <v>0</v>
      </c>
      <c r="BL390" s="25" t="s">
        <v>194</v>
      </c>
      <c r="BM390" s="25" t="s">
        <v>524</v>
      </c>
    </row>
    <row r="391" s="12" customFormat="1">
      <c r="B391" s="256"/>
      <c r="C391" s="257"/>
      <c r="D391" s="249" t="s">
        <v>238</v>
      </c>
      <c r="E391" s="258" t="s">
        <v>21</v>
      </c>
      <c r="F391" s="259" t="s">
        <v>239</v>
      </c>
      <c r="G391" s="257"/>
      <c r="H391" s="258" t="s">
        <v>21</v>
      </c>
      <c r="I391" s="260"/>
      <c r="J391" s="257"/>
      <c r="K391" s="257"/>
      <c r="L391" s="261"/>
      <c r="M391" s="262"/>
      <c r="N391" s="263"/>
      <c r="O391" s="263"/>
      <c r="P391" s="263"/>
      <c r="Q391" s="263"/>
      <c r="R391" s="263"/>
      <c r="S391" s="263"/>
      <c r="T391" s="264"/>
      <c r="AT391" s="265" t="s">
        <v>238</v>
      </c>
      <c r="AU391" s="265" t="s">
        <v>85</v>
      </c>
      <c r="AV391" s="12" t="s">
        <v>83</v>
      </c>
      <c r="AW391" s="12" t="s">
        <v>39</v>
      </c>
      <c r="AX391" s="12" t="s">
        <v>76</v>
      </c>
      <c r="AY391" s="265" t="s">
        <v>171</v>
      </c>
    </row>
    <row r="392" s="12" customFormat="1">
      <c r="B392" s="256"/>
      <c r="C392" s="257"/>
      <c r="D392" s="249" t="s">
        <v>238</v>
      </c>
      <c r="E392" s="258" t="s">
        <v>21</v>
      </c>
      <c r="F392" s="259" t="s">
        <v>337</v>
      </c>
      <c r="G392" s="257"/>
      <c r="H392" s="258" t="s">
        <v>21</v>
      </c>
      <c r="I392" s="260"/>
      <c r="J392" s="257"/>
      <c r="K392" s="257"/>
      <c r="L392" s="261"/>
      <c r="M392" s="262"/>
      <c r="N392" s="263"/>
      <c r="O392" s="263"/>
      <c r="P392" s="263"/>
      <c r="Q392" s="263"/>
      <c r="R392" s="263"/>
      <c r="S392" s="263"/>
      <c r="T392" s="264"/>
      <c r="AT392" s="265" t="s">
        <v>238</v>
      </c>
      <c r="AU392" s="265" t="s">
        <v>85</v>
      </c>
      <c r="AV392" s="12" t="s">
        <v>83</v>
      </c>
      <c r="AW392" s="12" t="s">
        <v>39</v>
      </c>
      <c r="AX392" s="12" t="s">
        <v>76</v>
      </c>
      <c r="AY392" s="265" t="s">
        <v>171</v>
      </c>
    </row>
    <row r="393" s="13" customFormat="1">
      <c r="B393" s="266"/>
      <c r="C393" s="267"/>
      <c r="D393" s="249" t="s">
        <v>238</v>
      </c>
      <c r="E393" s="268" t="s">
        <v>21</v>
      </c>
      <c r="F393" s="269" t="s">
        <v>525</v>
      </c>
      <c r="G393" s="267"/>
      <c r="H393" s="270">
        <v>1</v>
      </c>
      <c r="I393" s="271"/>
      <c r="J393" s="267"/>
      <c r="K393" s="267"/>
      <c r="L393" s="272"/>
      <c r="M393" s="273"/>
      <c r="N393" s="274"/>
      <c r="O393" s="274"/>
      <c r="P393" s="274"/>
      <c r="Q393" s="274"/>
      <c r="R393" s="274"/>
      <c r="S393" s="274"/>
      <c r="T393" s="275"/>
      <c r="AT393" s="276" t="s">
        <v>238</v>
      </c>
      <c r="AU393" s="276" t="s">
        <v>85</v>
      </c>
      <c r="AV393" s="13" t="s">
        <v>85</v>
      </c>
      <c r="AW393" s="13" t="s">
        <v>39</v>
      </c>
      <c r="AX393" s="13" t="s">
        <v>76</v>
      </c>
      <c r="AY393" s="276" t="s">
        <v>171</v>
      </c>
    </row>
    <row r="394" s="14" customFormat="1">
      <c r="B394" s="277"/>
      <c r="C394" s="278"/>
      <c r="D394" s="249" t="s">
        <v>238</v>
      </c>
      <c r="E394" s="279" t="s">
        <v>21</v>
      </c>
      <c r="F394" s="280" t="s">
        <v>242</v>
      </c>
      <c r="G394" s="278"/>
      <c r="H394" s="281">
        <v>1</v>
      </c>
      <c r="I394" s="282"/>
      <c r="J394" s="278"/>
      <c r="K394" s="278"/>
      <c r="L394" s="283"/>
      <c r="M394" s="284"/>
      <c r="N394" s="285"/>
      <c r="O394" s="285"/>
      <c r="P394" s="285"/>
      <c r="Q394" s="285"/>
      <c r="R394" s="285"/>
      <c r="S394" s="285"/>
      <c r="T394" s="286"/>
      <c r="AT394" s="287" t="s">
        <v>238</v>
      </c>
      <c r="AU394" s="287" t="s">
        <v>85</v>
      </c>
      <c r="AV394" s="14" t="s">
        <v>194</v>
      </c>
      <c r="AW394" s="14" t="s">
        <v>39</v>
      </c>
      <c r="AX394" s="14" t="s">
        <v>83</v>
      </c>
      <c r="AY394" s="287" t="s">
        <v>171</v>
      </c>
    </row>
    <row r="395" s="1" customFormat="1" ht="25.5" customHeight="1">
      <c r="B395" s="47"/>
      <c r="C395" s="237" t="s">
        <v>526</v>
      </c>
      <c r="D395" s="237" t="s">
        <v>174</v>
      </c>
      <c r="E395" s="238" t="s">
        <v>527</v>
      </c>
      <c r="F395" s="239" t="s">
        <v>528</v>
      </c>
      <c r="G395" s="240" t="s">
        <v>256</v>
      </c>
      <c r="H395" s="241">
        <v>7.6600000000000001</v>
      </c>
      <c r="I395" s="242"/>
      <c r="J395" s="243">
        <f>ROUND(I395*H395,2)</f>
        <v>0</v>
      </c>
      <c r="K395" s="239" t="s">
        <v>236</v>
      </c>
      <c r="L395" s="73"/>
      <c r="M395" s="244" t="s">
        <v>21</v>
      </c>
      <c r="N395" s="245" t="s">
        <v>47</v>
      </c>
      <c r="O395" s="48"/>
      <c r="P395" s="246">
        <f>O395*H395</f>
        <v>0</v>
      </c>
      <c r="Q395" s="246">
        <v>0.00020000000000000001</v>
      </c>
      <c r="R395" s="246">
        <f>Q395*H395</f>
        <v>0.0015320000000000002</v>
      </c>
      <c r="S395" s="246">
        <v>0</v>
      </c>
      <c r="T395" s="247">
        <f>S395*H395</f>
        <v>0</v>
      </c>
      <c r="AR395" s="25" t="s">
        <v>194</v>
      </c>
      <c r="AT395" s="25" t="s">
        <v>174</v>
      </c>
      <c r="AU395" s="25" t="s">
        <v>85</v>
      </c>
      <c r="AY395" s="25" t="s">
        <v>171</v>
      </c>
      <c r="BE395" s="248">
        <f>IF(N395="základní",J395,0)</f>
        <v>0</v>
      </c>
      <c r="BF395" s="248">
        <f>IF(N395="snížená",J395,0)</f>
        <v>0</v>
      </c>
      <c r="BG395" s="248">
        <f>IF(N395="zákl. přenesená",J395,0)</f>
        <v>0</v>
      </c>
      <c r="BH395" s="248">
        <f>IF(N395="sníž. přenesená",J395,0)</f>
        <v>0</v>
      </c>
      <c r="BI395" s="248">
        <f>IF(N395="nulová",J395,0)</f>
        <v>0</v>
      </c>
      <c r="BJ395" s="25" t="s">
        <v>83</v>
      </c>
      <c r="BK395" s="248">
        <f>ROUND(I395*H395,2)</f>
        <v>0</v>
      </c>
      <c r="BL395" s="25" t="s">
        <v>194</v>
      </c>
      <c r="BM395" s="25" t="s">
        <v>529</v>
      </c>
    </row>
    <row r="396" s="12" customFormat="1">
      <c r="B396" s="256"/>
      <c r="C396" s="257"/>
      <c r="D396" s="249" t="s">
        <v>238</v>
      </c>
      <c r="E396" s="258" t="s">
        <v>21</v>
      </c>
      <c r="F396" s="259" t="s">
        <v>239</v>
      </c>
      <c r="G396" s="257"/>
      <c r="H396" s="258" t="s">
        <v>21</v>
      </c>
      <c r="I396" s="260"/>
      <c r="J396" s="257"/>
      <c r="K396" s="257"/>
      <c r="L396" s="261"/>
      <c r="M396" s="262"/>
      <c r="N396" s="263"/>
      <c r="O396" s="263"/>
      <c r="P396" s="263"/>
      <c r="Q396" s="263"/>
      <c r="R396" s="263"/>
      <c r="S396" s="263"/>
      <c r="T396" s="264"/>
      <c r="AT396" s="265" t="s">
        <v>238</v>
      </c>
      <c r="AU396" s="265" t="s">
        <v>85</v>
      </c>
      <c r="AV396" s="12" t="s">
        <v>83</v>
      </c>
      <c r="AW396" s="12" t="s">
        <v>39</v>
      </c>
      <c r="AX396" s="12" t="s">
        <v>76</v>
      </c>
      <c r="AY396" s="265" t="s">
        <v>171</v>
      </c>
    </row>
    <row r="397" s="12" customFormat="1">
      <c r="B397" s="256"/>
      <c r="C397" s="257"/>
      <c r="D397" s="249" t="s">
        <v>238</v>
      </c>
      <c r="E397" s="258" t="s">
        <v>21</v>
      </c>
      <c r="F397" s="259" t="s">
        <v>339</v>
      </c>
      <c r="G397" s="257"/>
      <c r="H397" s="258" t="s">
        <v>21</v>
      </c>
      <c r="I397" s="260"/>
      <c r="J397" s="257"/>
      <c r="K397" s="257"/>
      <c r="L397" s="261"/>
      <c r="M397" s="262"/>
      <c r="N397" s="263"/>
      <c r="O397" s="263"/>
      <c r="P397" s="263"/>
      <c r="Q397" s="263"/>
      <c r="R397" s="263"/>
      <c r="S397" s="263"/>
      <c r="T397" s="264"/>
      <c r="AT397" s="265" t="s">
        <v>238</v>
      </c>
      <c r="AU397" s="265" t="s">
        <v>85</v>
      </c>
      <c r="AV397" s="12" t="s">
        <v>83</v>
      </c>
      <c r="AW397" s="12" t="s">
        <v>39</v>
      </c>
      <c r="AX397" s="12" t="s">
        <v>76</v>
      </c>
      <c r="AY397" s="265" t="s">
        <v>171</v>
      </c>
    </row>
    <row r="398" s="13" customFormat="1">
      <c r="B398" s="266"/>
      <c r="C398" s="267"/>
      <c r="D398" s="249" t="s">
        <v>238</v>
      </c>
      <c r="E398" s="268" t="s">
        <v>21</v>
      </c>
      <c r="F398" s="269" t="s">
        <v>530</v>
      </c>
      <c r="G398" s="267"/>
      <c r="H398" s="270">
        <v>3.2999999999999998</v>
      </c>
      <c r="I398" s="271"/>
      <c r="J398" s="267"/>
      <c r="K398" s="267"/>
      <c r="L398" s="272"/>
      <c r="M398" s="273"/>
      <c r="N398" s="274"/>
      <c r="O398" s="274"/>
      <c r="P398" s="274"/>
      <c r="Q398" s="274"/>
      <c r="R398" s="274"/>
      <c r="S398" s="274"/>
      <c r="T398" s="275"/>
      <c r="AT398" s="276" t="s">
        <v>238</v>
      </c>
      <c r="AU398" s="276" t="s">
        <v>85</v>
      </c>
      <c r="AV398" s="13" t="s">
        <v>85</v>
      </c>
      <c r="AW398" s="13" t="s">
        <v>39</v>
      </c>
      <c r="AX398" s="13" t="s">
        <v>76</v>
      </c>
      <c r="AY398" s="276" t="s">
        <v>171</v>
      </c>
    </row>
    <row r="399" s="13" customFormat="1">
      <c r="B399" s="266"/>
      <c r="C399" s="267"/>
      <c r="D399" s="249" t="s">
        <v>238</v>
      </c>
      <c r="E399" s="268" t="s">
        <v>21</v>
      </c>
      <c r="F399" s="269" t="s">
        <v>531</v>
      </c>
      <c r="G399" s="267"/>
      <c r="H399" s="270">
        <v>4.3600000000000003</v>
      </c>
      <c r="I399" s="271"/>
      <c r="J399" s="267"/>
      <c r="K399" s="267"/>
      <c r="L399" s="272"/>
      <c r="M399" s="273"/>
      <c r="N399" s="274"/>
      <c r="O399" s="274"/>
      <c r="P399" s="274"/>
      <c r="Q399" s="274"/>
      <c r="R399" s="274"/>
      <c r="S399" s="274"/>
      <c r="T399" s="275"/>
      <c r="AT399" s="276" t="s">
        <v>238</v>
      </c>
      <c r="AU399" s="276" t="s">
        <v>85</v>
      </c>
      <c r="AV399" s="13" t="s">
        <v>85</v>
      </c>
      <c r="AW399" s="13" t="s">
        <v>39</v>
      </c>
      <c r="AX399" s="13" t="s">
        <v>76</v>
      </c>
      <c r="AY399" s="276" t="s">
        <v>171</v>
      </c>
    </row>
    <row r="400" s="14" customFormat="1">
      <c r="B400" s="277"/>
      <c r="C400" s="278"/>
      <c r="D400" s="249" t="s">
        <v>238</v>
      </c>
      <c r="E400" s="279" t="s">
        <v>21</v>
      </c>
      <c r="F400" s="280" t="s">
        <v>242</v>
      </c>
      <c r="G400" s="278"/>
      <c r="H400" s="281">
        <v>7.6600000000000001</v>
      </c>
      <c r="I400" s="282"/>
      <c r="J400" s="278"/>
      <c r="K400" s="278"/>
      <c r="L400" s="283"/>
      <c r="M400" s="284"/>
      <c r="N400" s="285"/>
      <c r="O400" s="285"/>
      <c r="P400" s="285"/>
      <c r="Q400" s="285"/>
      <c r="R400" s="285"/>
      <c r="S400" s="285"/>
      <c r="T400" s="286"/>
      <c r="AT400" s="287" t="s">
        <v>238</v>
      </c>
      <c r="AU400" s="287" t="s">
        <v>85</v>
      </c>
      <c r="AV400" s="14" t="s">
        <v>194</v>
      </c>
      <c r="AW400" s="14" t="s">
        <v>39</v>
      </c>
      <c r="AX400" s="14" t="s">
        <v>83</v>
      </c>
      <c r="AY400" s="287" t="s">
        <v>171</v>
      </c>
    </row>
    <row r="401" s="1" customFormat="1" ht="16.5" customHeight="1">
      <c r="B401" s="47"/>
      <c r="C401" s="237" t="s">
        <v>532</v>
      </c>
      <c r="D401" s="237" t="s">
        <v>174</v>
      </c>
      <c r="E401" s="238" t="s">
        <v>533</v>
      </c>
      <c r="F401" s="239" t="s">
        <v>534</v>
      </c>
      <c r="G401" s="240" t="s">
        <v>256</v>
      </c>
      <c r="H401" s="241">
        <v>28.699999999999999</v>
      </c>
      <c r="I401" s="242"/>
      <c r="J401" s="243">
        <f>ROUND(I401*H401,2)</f>
        <v>0</v>
      </c>
      <c r="K401" s="239" t="s">
        <v>236</v>
      </c>
      <c r="L401" s="73"/>
      <c r="M401" s="244" t="s">
        <v>21</v>
      </c>
      <c r="N401" s="245" t="s">
        <v>47</v>
      </c>
      <c r="O401" s="48"/>
      <c r="P401" s="246">
        <f>O401*H401</f>
        <v>0</v>
      </c>
      <c r="Q401" s="246">
        <v>0</v>
      </c>
      <c r="R401" s="246">
        <f>Q401*H401</f>
        <v>0</v>
      </c>
      <c r="S401" s="246">
        <v>0</v>
      </c>
      <c r="T401" s="247">
        <f>S401*H401</f>
        <v>0</v>
      </c>
      <c r="AR401" s="25" t="s">
        <v>194</v>
      </c>
      <c r="AT401" s="25" t="s">
        <v>174</v>
      </c>
      <c r="AU401" s="25" t="s">
        <v>85</v>
      </c>
      <c r="AY401" s="25" t="s">
        <v>171</v>
      </c>
      <c r="BE401" s="248">
        <f>IF(N401="základní",J401,0)</f>
        <v>0</v>
      </c>
      <c r="BF401" s="248">
        <f>IF(N401="snížená",J401,0)</f>
        <v>0</v>
      </c>
      <c r="BG401" s="248">
        <f>IF(N401="zákl. přenesená",J401,0)</f>
        <v>0</v>
      </c>
      <c r="BH401" s="248">
        <f>IF(N401="sníž. přenesená",J401,0)</f>
        <v>0</v>
      </c>
      <c r="BI401" s="248">
        <f>IF(N401="nulová",J401,0)</f>
        <v>0</v>
      </c>
      <c r="BJ401" s="25" t="s">
        <v>83</v>
      </c>
      <c r="BK401" s="248">
        <f>ROUND(I401*H401,2)</f>
        <v>0</v>
      </c>
      <c r="BL401" s="25" t="s">
        <v>194</v>
      </c>
      <c r="BM401" s="25" t="s">
        <v>535</v>
      </c>
    </row>
    <row r="402" s="12" customFormat="1">
      <c r="B402" s="256"/>
      <c r="C402" s="257"/>
      <c r="D402" s="249" t="s">
        <v>238</v>
      </c>
      <c r="E402" s="258" t="s">
        <v>21</v>
      </c>
      <c r="F402" s="259" t="s">
        <v>239</v>
      </c>
      <c r="G402" s="257"/>
      <c r="H402" s="258" t="s">
        <v>21</v>
      </c>
      <c r="I402" s="260"/>
      <c r="J402" s="257"/>
      <c r="K402" s="257"/>
      <c r="L402" s="261"/>
      <c r="M402" s="262"/>
      <c r="N402" s="263"/>
      <c r="O402" s="263"/>
      <c r="P402" s="263"/>
      <c r="Q402" s="263"/>
      <c r="R402" s="263"/>
      <c r="S402" s="263"/>
      <c r="T402" s="264"/>
      <c r="AT402" s="265" t="s">
        <v>238</v>
      </c>
      <c r="AU402" s="265" t="s">
        <v>85</v>
      </c>
      <c r="AV402" s="12" t="s">
        <v>83</v>
      </c>
      <c r="AW402" s="12" t="s">
        <v>39</v>
      </c>
      <c r="AX402" s="12" t="s">
        <v>76</v>
      </c>
      <c r="AY402" s="265" t="s">
        <v>171</v>
      </c>
    </row>
    <row r="403" s="12" customFormat="1">
      <c r="B403" s="256"/>
      <c r="C403" s="257"/>
      <c r="D403" s="249" t="s">
        <v>238</v>
      </c>
      <c r="E403" s="258" t="s">
        <v>21</v>
      </c>
      <c r="F403" s="259" t="s">
        <v>337</v>
      </c>
      <c r="G403" s="257"/>
      <c r="H403" s="258" t="s">
        <v>21</v>
      </c>
      <c r="I403" s="260"/>
      <c r="J403" s="257"/>
      <c r="K403" s="257"/>
      <c r="L403" s="261"/>
      <c r="M403" s="262"/>
      <c r="N403" s="263"/>
      <c r="O403" s="263"/>
      <c r="P403" s="263"/>
      <c r="Q403" s="263"/>
      <c r="R403" s="263"/>
      <c r="S403" s="263"/>
      <c r="T403" s="264"/>
      <c r="AT403" s="265" t="s">
        <v>238</v>
      </c>
      <c r="AU403" s="265" t="s">
        <v>85</v>
      </c>
      <c r="AV403" s="12" t="s">
        <v>83</v>
      </c>
      <c r="AW403" s="12" t="s">
        <v>39</v>
      </c>
      <c r="AX403" s="12" t="s">
        <v>76</v>
      </c>
      <c r="AY403" s="265" t="s">
        <v>171</v>
      </c>
    </row>
    <row r="404" s="13" customFormat="1">
      <c r="B404" s="266"/>
      <c r="C404" s="267"/>
      <c r="D404" s="249" t="s">
        <v>238</v>
      </c>
      <c r="E404" s="268" t="s">
        <v>21</v>
      </c>
      <c r="F404" s="269" t="s">
        <v>536</v>
      </c>
      <c r="G404" s="267"/>
      <c r="H404" s="270">
        <v>12.6</v>
      </c>
      <c r="I404" s="271"/>
      <c r="J404" s="267"/>
      <c r="K404" s="267"/>
      <c r="L404" s="272"/>
      <c r="M404" s="273"/>
      <c r="N404" s="274"/>
      <c r="O404" s="274"/>
      <c r="P404" s="274"/>
      <c r="Q404" s="274"/>
      <c r="R404" s="274"/>
      <c r="S404" s="274"/>
      <c r="T404" s="275"/>
      <c r="AT404" s="276" t="s">
        <v>238</v>
      </c>
      <c r="AU404" s="276" t="s">
        <v>85</v>
      </c>
      <c r="AV404" s="13" t="s">
        <v>85</v>
      </c>
      <c r="AW404" s="13" t="s">
        <v>39</v>
      </c>
      <c r="AX404" s="13" t="s">
        <v>76</v>
      </c>
      <c r="AY404" s="276" t="s">
        <v>171</v>
      </c>
    </row>
    <row r="405" s="15" customFormat="1">
      <c r="B405" s="288"/>
      <c r="C405" s="289"/>
      <c r="D405" s="249" t="s">
        <v>238</v>
      </c>
      <c r="E405" s="290" t="s">
        <v>21</v>
      </c>
      <c r="F405" s="291" t="s">
        <v>259</v>
      </c>
      <c r="G405" s="289"/>
      <c r="H405" s="292">
        <v>12.6</v>
      </c>
      <c r="I405" s="293"/>
      <c r="J405" s="289"/>
      <c r="K405" s="289"/>
      <c r="L405" s="294"/>
      <c r="M405" s="295"/>
      <c r="N405" s="296"/>
      <c r="O405" s="296"/>
      <c r="P405" s="296"/>
      <c r="Q405" s="296"/>
      <c r="R405" s="296"/>
      <c r="S405" s="296"/>
      <c r="T405" s="297"/>
      <c r="AT405" s="298" t="s">
        <v>238</v>
      </c>
      <c r="AU405" s="298" t="s">
        <v>85</v>
      </c>
      <c r="AV405" s="15" t="s">
        <v>96</v>
      </c>
      <c r="AW405" s="15" t="s">
        <v>39</v>
      </c>
      <c r="AX405" s="15" t="s">
        <v>76</v>
      </c>
      <c r="AY405" s="298" t="s">
        <v>171</v>
      </c>
    </row>
    <row r="406" s="12" customFormat="1">
      <c r="B406" s="256"/>
      <c r="C406" s="257"/>
      <c r="D406" s="249" t="s">
        <v>238</v>
      </c>
      <c r="E406" s="258" t="s">
        <v>21</v>
      </c>
      <c r="F406" s="259" t="s">
        <v>339</v>
      </c>
      <c r="G406" s="257"/>
      <c r="H406" s="258" t="s">
        <v>21</v>
      </c>
      <c r="I406" s="260"/>
      <c r="J406" s="257"/>
      <c r="K406" s="257"/>
      <c r="L406" s="261"/>
      <c r="M406" s="262"/>
      <c r="N406" s="263"/>
      <c r="O406" s="263"/>
      <c r="P406" s="263"/>
      <c r="Q406" s="263"/>
      <c r="R406" s="263"/>
      <c r="S406" s="263"/>
      <c r="T406" s="264"/>
      <c r="AT406" s="265" t="s">
        <v>238</v>
      </c>
      <c r="AU406" s="265" t="s">
        <v>85</v>
      </c>
      <c r="AV406" s="12" t="s">
        <v>83</v>
      </c>
      <c r="AW406" s="12" t="s">
        <v>39</v>
      </c>
      <c r="AX406" s="12" t="s">
        <v>76</v>
      </c>
      <c r="AY406" s="265" t="s">
        <v>171</v>
      </c>
    </row>
    <row r="407" s="13" customFormat="1">
      <c r="B407" s="266"/>
      <c r="C407" s="267"/>
      <c r="D407" s="249" t="s">
        <v>238</v>
      </c>
      <c r="E407" s="268" t="s">
        <v>21</v>
      </c>
      <c r="F407" s="269" t="s">
        <v>537</v>
      </c>
      <c r="G407" s="267"/>
      <c r="H407" s="270">
        <v>7.7999999999999998</v>
      </c>
      <c r="I407" s="271"/>
      <c r="J407" s="267"/>
      <c r="K407" s="267"/>
      <c r="L407" s="272"/>
      <c r="M407" s="273"/>
      <c r="N407" s="274"/>
      <c r="O407" s="274"/>
      <c r="P407" s="274"/>
      <c r="Q407" s="274"/>
      <c r="R407" s="274"/>
      <c r="S407" s="274"/>
      <c r="T407" s="275"/>
      <c r="AT407" s="276" t="s">
        <v>238</v>
      </c>
      <c r="AU407" s="276" t="s">
        <v>85</v>
      </c>
      <c r="AV407" s="13" t="s">
        <v>85</v>
      </c>
      <c r="AW407" s="13" t="s">
        <v>39</v>
      </c>
      <c r="AX407" s="13" t="s">
        <v>76</v>
      </c>
      <c r="AY407" s="276" t="s">
        <v>171</v>
      </c>
    </row>
    <row r="408" s="13" customFormat="1">
      <c r="B408" s="266"/>
      <c r="C408" s="267"/>
      <c r="D408" s="249" t="s">
        <v>238</v>
      </c>
      <c r="E408" s="268" t="s">
        <v>21</v>
      </c>
      <c r="F408" s="269" t="s">
        <v>538</v>
      </c>
      <c r="G408" s="267"/>
      <c r="H408" s="270">
        <v>8.3000000000000007</v>
      </c>
      <c r="I408" s="271"/>
      <c r="J408" s="267"/>
      <c r="K408" s="267"/>
      <c r="L408" s="272"/>
      <c r="M408" s="273"/>
      <c r="N408" s="274"/>
      <c r="O408" s="274"/>
      <c r="P408" s="274"/>
      <c r="Q408" s="274"/>
      <c r="R408" s="274"/>
      <c r="S408" s="274"/>
      <c r="T408" s="275"/>
      <c r="AT408" s="276" t="s">
        <v>238</v>
      </c>
      <c r="AU408" s="276" t="s">
        <v>85</v>
      </c>
      <c r="AV408" s="13" t="s">
        <v>85</v>
      </c>
      <c r="AW408" s="13" t="s">
        <v>39</v>
      </c>
      <c r="AX408" s="13" t="s">
        <v>76</v>
      </c>
      <c r="AY408" s="276" t="s">
        <v>171</v>
      </c>
    </row>
    <row r="409" s="15" customFormat="1">
      <c r="B409" s="288"/>
      <c r="C409" s="289"/>
      <c r="D409" s="249" t="s">
        <v>238</v>
      </c>
      <c r="E409" s="290" t="s">
        <v>21</v>
      </c>
      <c r="F409" s="291" t="s">
        <v>259</v>
      </c>
      <c r="G409" s="289"/>
      <c r="H409" s="292">
        <v>16.100000000000001</v>
      </c>
      <c r="I409" s="293"/>
      <c r="J409" s="289"/>
      <c r="K409" s="289"/>
      <c r="L409" s="294"/>
      <c r="M409" s="295"/>
      <c r="N409" s="296"/>
      <c r="O409" s="296"/>
      <c r="P409" s="296"/>
      <c r="Q409" s="296"/>
      <c r="R409" s="296"/>
      <c r="S409" s="296"/>
      <c r="T409" s="297"/>
      <c r="AT409" s="298" t="s">
        <v>238</v>
      </c>
      <c r="AU409" s="298" t="s">
        <v>85</v>
      </c>
      <c r="AV409" s="15" t="s">
        <v>96</v>
      </c>
      <c r="AW409" s="15" t="s">
        <v>39</v>
      </c>
      <c r="AX409" s="15" t="s">
        <v>76</v>
      </c>
      <c r="AY409" s="298" t="s">
        <v>171</v>
      </c>
    </row>
    <row r="410" s="14" customFormat="1">
      <c r="B410" s="277"/>
      <c r="C410" s="278"/>
      <c r="D410" s="249" t="s">
        <v>238</v>
      </c>
      <c r="E410" s="279" t="s">
        <v>21</v>
      </c>
      <c r="F410" s="280" t="s">
        <v>242</v>
      </c>
      <c r="G410" s="278"/>
      <c r="H410" s="281">
        <v>28.699999999999999</v>
      </c>
      <c r="I410" s="282"/>
      <c r="J410" s="278"/>
      <c r="K410" s="278"/>
      <c r="L410" s="283"/>
      <c r="M410" s="284"/>
      <c r="N410" s="285"/>
      <c r="O410" s="285"/>
      <c r="P410" s="285"/>
      <c r="Q410" s="285"/>
      <c r="R410" s="285"/>
      <c r="S410" s="285"/>
      <c r="T410" s="286"/>
      <c r="AT410" s="287" t="s">
        <v>238</v>
      </c>
      <c r="AU410" s="287" t="s">
        <v>85</v>
      </c>
      <c r="AV410" s="14" t="s">
        <v>194</v>
      </c>
      <c r="AW410" s="14" t="s">
        <v>39</v>
      </c>
      <c r="AX410" s="14" t="s">
        <v>83</v>
      </c>
      <c r="AY410" s="287" t="s">
        <v>171</v>
      </c>
    </row>
    <row r="411" s="1" customFormat="1" ht="25.5" customHeight="1">
      <c r="B411" s="47"/>
      <c r="C411" s="237" t="s">
        <v>539</v>
      </c>
      <c r="D411" s="237" t="s">
        <v>174</v>
      </c>
      <c r="E411" s="238" t="s">
        <v>540</v>
      </c>
      <c r="F411" s="239" t="s">
        <v>541</v>
      </c>
      <c r="G411" s="240" t="s">
        <v>256</v>
      </c>
      <c r="H411" s="241">
        <v>6.5</v>
      </c>
      <c r="I411" s="242"/>
      <c r="J411" s="243">
        <f>ROUND(I411*H411,2)</f>
        <v>0</v>
      </c>
      <c r="K411" s="239" t="s">
        <v>236</v>
      </c>
      <c r="L411" s="73"/>
      <c r="M411" s="244" t="s">
        <v>21</v>
      </c>
      <c r="N411" s="245" t="s">
        <v>47</v>
      </c>
      <c r="O411" s="48"/>
      <c r="P411" s="246">
        <f>O411*H411</f>
        <v>0</v>
      </c>
      <c r="Q411" s="246">
        <v>0</v>
      </c>
      <c r="R411" s="246">
        <f>Q411*H411</f>
        <v>0</v>
      </c>
      <c r="S411" s="246">
        <v>0</v>
      </c>
      <c r="T411" s="247">
        <f>S411*H411</f>
        <v>0</v>
      </c>
      <c r="AR411" s="25" t="s">
        <v>194</v>
      </c>
      <c r="AT411" s="25" t="s">
        <v>174</v>
      </c>
      <c r="AU411" s="25" t="s">
        <v>85</v>
      </c>
      <c r="AY411" s="25" t="s">
        <v>171</v>
      </c>
      <c r="BE411" s="248">
        <f>IF(N411="základní",J411,0)</f>
        <v>0</v>
      </c>
      <c r="BF411" s="248">
        <f>IF(N411="snížená",J411,0)</f>
        <v>0</v>
      </c>
      <c r="BG411" s="248">
        <f>IF(N411="zákl. přenesená",J411,0)</f>
        <v>0</v>
      </c>
      <c r="BH411" s="248">
        <f>IF(N411="sníž. přenesená",J411,0)</f>
        <v>0</v>
      </c>
      <c r="BI411" s="248">
        <f>IF(N411="nulová",J411,0)</f>
        <v>0</v>
      </c>
      <c r="BJ411" s="25" t="s">
        <v>83</v>
      </c>
      <c r="BK411" s="248">
        <f>ROUND(I411*H411,2)</f>
        <v>0</v>
      </c>
      <c r="BL411" s="25" t="s">
        <v>194</v>
      </c>
      <c r="BM411" s="25" t="s">
        <v>542</v>
      </c>
    </row>
    <row r="412" s="12" customFormat="1">
      <c r="B412" s="256"/>
      <c r="C412" s="257"/>
      <c r="D412" s="249" t="s">
        <v>238</v>
      </c>
      <c r="E412" s="258" t="s">
        <v>21</v>
      </c>
      <c r="F412" s="259" t="s">
        <v>260</v>
      </c>
      <c r="G412" s="257"/>
      <c r="H412" s="258" t="s">
        <v>21</v>
      </c>
      <c r="I412" s="260"/>
      <c r="J412" s="257"/>
      <c r="K412" s="257"/>
      <c r="L412" s="261"/>
      <c r="M412" s="262"/>
      <c r="N412" s="263"/>
      <c r="O412" s="263"/>
      <c r="P412" s="263"/>
      <c r="Q412" s="263"/>
      <c r="R412" s="263"/>
      <c r="S412" s="263"/>
      <c r="T412" s="264"/>
      <c r="AT412" s="265" t="s">
        <v>238</v>
      </c>
      <c r="AU412" s="265" t="s">
        <v>85</v>
      </c>
      <c r="AV412" s="12" t="s">
        <v>83</v>
      </c>
      <c r="AW412" s="12" t="s">
        <v>39</v>
      </c>
      <c r="AX412" s="12" t="s">
        <v>76</v>
      </c>
      <c r="AY412" s="265" t="s">
        <v>171</v>
      </c>
    </row>
    <row r="413" s="13" customFormat="1">
      <c r="B413" s="266"/>
      <c r="C413" s="267"/>
      <c r="D413" s="249" t="s">
        <v>238</v>
      </c>
      <c r="E413" s="268" t="s">
        <v>21</v>
      </c>
      <c r="F413" s="269" t="s">
        <v>543</v>
      </c>
      <c r="G413" s="267"/>
      <c r="H413" s="270">
        <v>6.5</v>
      </c>
      <c r="I413" s="271"/>
      <c r="J413" s="267"/>
      <c r="K413" s="267"/>
      <c r="L413" s="272"/>
      <c r="M413" s="273"/>
      <c r="N413" s="274"/>
      <c r="O413" s="274"/>
      <c r="P413" s="274"/>
      <c r="Q413" s="274"/>
      <c r="R413" s="274"/>
      <c r="S413" s="274"/>
      <c r="T413" s="275"/>
      <c r="AT413" s="276" t="s">
        <v>238</v>
      </c>
      <c r="AU413" s="276" t="s">
        <v>85</v>
      </c>
      <c r="AV413" s="13" t="s">
        <v>85</v>
      </c>
      <c r="AW413" s="13" t="s">
        <v>39</v>
      </c>
      <c r="AX413" s="13" t="s">
        <v>76</v>
      </c>
      <c r="AY413" s="276" t="s">
        <v>171</v>
      </c>
    </row>
    <row r="414" s="14" customFormat="1">
      <c r="B414" s="277"/>
      <c r="C414" s="278"/>
      <c r="D414" s="249" t="s">
        <v>238</v>
      </c>
      <c r="E414" s="279" t="s">
        <v>21</v>
      </c>
      <c r="F414" s="280" t="s">
        <v>242</v>
      </c>
      <c r="G414" s="278"/>
      <c r="H414" s="281">
        <v>6.5</v>
      </c>
      <c r="I414" s="282"/>
      <c r="J414" s="278"/>
      <c r="K414" s="278"/>
      <c r="L414" s="283"/>
      <c r="M414" s="284"/>
      <c r="N414" s="285"/>
      <c r="O414" s="285"/>
      <c r="P414" s="285"/>
      <c r="Q414" s="285"/>
      <c r="R414" s="285"/>
      <c r="S414" s="285"/>
      <c r="T414" s="286"/>
      <c r="AT414" s="287" t="s">
        <v>238</v>
      </c>
      <c r="AU414" s="287" t="s">
        <v>85</v>
      </c>
      <c r="AV414" s="14" t="s">
        <v>194</v>
      </c>
      <c r="AW414" s="14" t="s">
        <v>39</v>
      </c>
      <c r="AX414" s="14" t="s">
        <v>83</v>
      </c>
      <c r="AY414" s="287" t="s">
        <v>171</v>
      </c>
    </row>
    <row r="415" s="1" customFormat="1" ht="25.5" customHeight="1">
      <c r="B415" s="47"/>
      <c r="C415" s="237" t="s">
        <v>544</v>
      </c>
      <c r="D415" s="237" t="s">
        <v>174</v>
      </c>
      <c r="E415" s="238" t="s">
        <v>545</v>
      </c>
      <c r="F415" s="239" t="s">
        <v>546</v>
      </c>
      <c r="G415" s="240" t="s">
        <v>256</v>
      </c>
      <c r="H415" s="241">
        <v>13.9</v>
      </c>
      <c r="I415" s="242"/>
      <c r="J415" s="243">
        <f>ROUND(I415*H415,2)</f>
        <v>0</v>
      </c>
      <c r="K415" s="239" t="s">
        <v>236</v>
      </c>
      <c r="L415" s="73"/>
      <c r="M415" s="244" t="s">
        <v>21</v>
      </c>
      <c r="N415" s="245" t="s">
        <v>47</v>
      </c>
      <c r="O415" s="48"/>
      <c r="P415" s="246">
        <f>O415*H415</f>
        <v>0</v>
      </c>
      <c r="Q415" s="246">
        <v>1.0000000000000001E-05</v>
      </c>
      <c r="R415" s="246">
        <f>Q415*H415</f>
        <v>0.00013900000000000002</v>
      </c>
      <c r="S415" s="246">
        <v>0</v>
      </c>
      <c r="T415" s="247">
        <f>S415*H415</f>
        <v>0</v>
      </c>
      <c r="AR415" s="25" t="s">
        <v>194</v>
      </c>
      <c r="AT415" s="25" t="s">
        <v>174</v>
      </c>
      <c r="AU415" s="25" t="s">
        <v>85</v>
      </c>
      <c r="AY415" s="25" t="s">
        <v>171</v>
      </c>
      <c r="BE415" s="248">
        <f>IF(N415="základní",J415,0)</f>
        <v>0</v>
      </c>
      <c r="BF415" s="248">
        <f>IF(N415="snížená",J415,0)</f>
        <v>0</v>
      </c>
      <c r="BG415" s="248">
        <f>IF(N415="zákl. přenesená",J415,0)</f>
        <v>0</v>
      </c>
      <c r="BH415" s="248">
        <f>IF(N415="sníž. přenesená",J415,0)</f>
        <v>0</v>
      </c>
      <c r="BI415" s="248">
        <f>IF(N415="nulová",J415,0)</f>
        <v>0</v>
      </c>
      <c r="BJ415" s="25" t="s">
        <v>83</v>
      </c>
      <c r="BK415" s="248">
        <f>ROUND(I415*H415,2)</f>
        <v>0</v>
      </c>
      <c r="BL415" s="25" t="s">
        <v>194</v>
      </c>
      <c r="BM415" s="25" t="s">
        <v>547</v>
      </c>
    </row>
    <row r="416" s="12" customFormat="1">
      <c r="B416" s="256"/>
      <c r="C416" s="257"/>
      <c r="D416" s="249" t="s">
        <v>238</v>
      </c>
      <c r="E416" s="258" t="s">
        <v>21</v>
      </c>
      <c r="F416" s="259" t="s">
        <v>239</v>
      </c>
      <c r="G416" s="257"/>
      <c r="H416" s="258" t="s">
        <v>21</v>
      </c>
      <c r="I416" s="260"/>
      <c r="J416" s="257"/>
      <c r="K416" s="257"/>
      <c r="L416" s="261"/>
      <c r="M416" s="262"/>
      <c r="N416" s="263"/>
      <c r="O416" s="263"/>
      <c r="P416" s="263"/>
      <c r="Q416" s="263"/>
      <c r="R416" s="263"/>
      <c r="S416" s="263"/>
      <c r="T416" s="264"/>
      <c r="AT416" s="265" t="s">
        <v>238</v>
      </c>
      <c r="AU416" s="265" t="s">
        <v>85</v>
      </c>
      <c r="AV416" s="12" t="s">
        <v>83</v>
      </c>
      <c r="AW416" s="12" t="s">
        <v>39</v>
      </c>
      <c r="AX416" s="12" t="s">
        <v>76</v>
      </c>
      <c r="AY416" s="265" t="s">
        <v>171</v>
      </c>
    </row>
    <row r="417" s="12" customFormat="1">
      <c r="B417" s="256"/>
      <c r="C417" s="257"/>
      <c r="D417" s="249" t="s">
        <v>238</v>
      </c>
      <c r="E417" s="258" t="s">
        <v>21</v>
      </c>
      <c r="F417" s="259" t="s">
        <v>337</v>
      </c>
      <c r="G417" s="257"/>
      <c r="H417" s="258" t="s">
        <v>21</v>
      </c>
      <c r="I417" s="260"/>
      <c r="J417" s="257"/>
      <c r="K417" s="257"/>
      <c r="L417" s="261"/>
      <c r="M417" s="262"/>
      <c r="N417" s="263"/>
      <c r="O417" s="263"/>
      <c r="P417" s="263"/>
      <c r="Q417" s="263"/>
      <c r="R417" s="263"/>
      <c r="S417" s="263"/>
      <c r="T417" s="264"/>
      <c r="AT417" s="265" t="s">
        <v>238</v>
      </c>
      <c r="AU417" s="265" t="s">
        <v>85</v>
      </c>
      <c r="AV417" s="12" t="s">
        <v>83</v>
      </c>
      <c r="AW417" s="12" t="s">
        <v>39</v>
      </c>
      <c r="AX417" s="12" t="s">
        <v>76</v>
      </c>
      <c r="AY417" s="265" t="s">
        <v>171</v>
      </c>
    </row>
    <row r="418" s="13" customFormat="1">
      <c r="B418" s="266"/>
      <c r="C418" s="267"/>
      <c r="D418" s="249" t="s">
        <v>238</v>
      </c>
      <c r="E418" s="268" t="s">
        <v>21</v>
      </c>
      <c r="F418" s="269" t="s">
        <v>548</v>
      </c>
      <c r="G418" s="267"/>
      <c r="H418" s="270">
        <v>3.1000000000000001</v>
      </c>
      <c r="I418" s="271"/>
      <c r="J418" s="267"/>
      <c r="K418" s="267"/>
      <c r="L418" s="272"/>
      <c r="M418" s="273"/>
      <c r="N418" s="274"/>
      <c r="O418" s="274"/>
      <c r="P418" s="274"/>
      <c r="Q418" s="274"/>
      <c r="R418" s="274"/>
      <c r="S418" s="274"/>
      <c r="T418" s="275"/>
      <c r="AT418" s="276" t="s">
        <v>238</v>
      </c>
      <c r="AU418" s="276" t="s">
        <v>85</v>
      </c>
      <c r="AV418" s="13" t="s">
        <v>85</v>
      </c>
      <c r="AW418" s="13" t="s">
        <v>39</v>
      </c>
      <c r="AX418" s="13" t="s">
        <v>76</v>
      </c>
      <c r="AY418" s="276" t="s">
        <v>171</v>
      </c>
    </row>
    <row r="419" s="13" customFormat="1">
      <c r="B419" s="266"/>
      <c r="C419" s="267"/>
      <c r="D419" s="249" t="s">
        <v>238</v>
      </c>
      <c r="E419" s="268" t="s">
        <v>21</v>
      </c>
      <c r="F419" s="269" t="s">
        <v>549</v>
      </c>
      <c r="G419" s="267"/>
      <c r="H419" s="270">
        <v>7.2000000000000002</v>
      </c>
      <c r="I419" s="271"/>
      <c r="J419" s="267"/>
      <c r="K419" s="267"/>
      <c r="L419" s="272"/>
      <c r="M419" s="273"/>
      <c r="N419" s="274"/>
      <c r="O419" s="274"/>
      <c r="P419" s="274"/>
      <c r="Q419" s="274"/>
      <c r="R419" s="274"/>
      <c r="S419" s="274"/>
      <c r="T419" s="275"/>
      <c r="AT419" s="276" t="s">
        <v>238</v>
      </c>
      <c r="AU419" s="276" t="s">
        <v>85</v>
      </c>
      <c r="AV419" s="13" t="s">
        <v>85</v>
      </c>
      <c r="AW419" s="13" t="s">
        <v>39</v>
      </c>
      <c r="AX419" s="13" t="s">
        <v>76</v>
      </c>
      <c r="AY419" s="276" t="s">
        <v>171</v>
      </c>
    </row>
    <row r="420" s="13" customFormat="1">
      <c r="B420" s="266"/>
      <c r="C420" s="267"/>
      <c r="D420" s="249" t="s">
        <v>238</v>
      </c>
      <c r="E420" s="268" t="s">
        <v>21</v>
      </c>
      <c r="F420" s="269" t="s">
        <v>550</v>
      </c>
      <c r="G420" s="267"/>
      <c r="H420" s="270">
        <v>3.6000000000000001</v>
      </c>
      <c r="I420" s="271"/>
      <c r="J420" s="267"/>
      <c r="K420" s="267"/>
      <c r="L420" s="272"/>
      <c r="M420" s="273"/>
      <c r="N420" s="274"/>
      <c r="O420" s="274"/>
      <c r="P420" s="274"/>
      <c r="Q420" s="274"/>
      <c r="R420" s="274"/>
      <c r="S420" s="274"/>
      <c r="T420" s="275"/>
      <c r="AT420" s="276" t="s">
        <v>238</v>
      </c>
      <c r="AU420" s="276" t="s">
        <v>85</v>
      </c>
      <c r="AV420" s="13" t="s">
        <v>85</v>
      </c>
      <c r="AW420" s="13" t="s">
        <v>39</v>
      </c>
      <c r="AX420" s="13" t="s">
        <v>76</v>
      </c>
      <c r="AY420" s="276" t="s">
        <v>171</v>
      </c>
    </row>
    <row r="421" s="14" customFormat="1">
      <c r="B421" s="277"/>
      <c r="C421" s="278"/>
      <c r="D421" s="249" t="s">
        <v>238</v>
      </c>
      <c r="E421" s="279" t="s">
        <v>21</v>
      </c>
      <c r="F421" s="280" t="s">
        <v>242</v>
      </c>
      <c r="G421" s="278"/>
      <c r="H421" s="281">
        <v>13.9</v>
      </c>
      <c r="I421" s="282"/>
      <c r="J421" s="278"/>
      <c r="K421" s="278"/>
      <c r="L421" s="283"/>
      <c r="M421" s="284"/>
      <c r="N421" s="285"/>
      <c r="O421" s="285"/>
      <c r="P421" s="285"/>
      <c r="Q421" s="285"/>
      <c r="R421" s="285"/>
      <c r="S421" s="285"/>
      <c r="T421" s="286"/>
      <c r="AT421" s="287" t="s">
        <v>238</v>
      </c>
      <c r="AU421" s="287" t="s">
        <v>85</v>
      </c>
      <c r="AV421" s="14" t="s">
        <v>194</v>
      </c>
      <c r="AW421" s="14" t="s">
        <v>39</v>
      </c>
      <c r="AX421" s="14" t="s">
        <v>83</v>
      </c>
      <c r="AY421" s="287" t="s">
        <v>171</v>
      </c>
    </row>
    <row r="422" s="1" customFormat="1" ht="25.5" customHeight="1">
      <c r="B422" s="47"/>
      <c r="C422" s="237" t="s">
        <v>551</v>
      </c>
      <c r="D422" s="237" t="s">
        <v>174</v>
      </c>
      <c r="E422" s="238" t="s">
        <v>552</v>
      </c>
      <c r="F422" s="239" t="s">
        <v>553</v>
      </c>
      <c r="G422" s="240" t="s">
        <v>235</v>
      </c>
      <c r="H422" s="241">
        <v>55.270000000000003</v>
      </c>
      <c r="I422" s="242"/>
      <c r="J422" s="243">
        <f>ROUND(I422*H422,2)</f>
        <v>0</v>
      </c>
      <c r="K422" s="239" t="s">
        <v>236</v>
      </c>
      <c r="L422" s="73"/>
      <c r="M422" s="244" t="s">
        <v>21</v>
      </c>
      <c r="N422" s="245" t="s">
        <v>47</v>
      </c>
      <c r="O422" s="48"/>
      <c r="P422" s="246">
        <f>O422*H422</f>
        <v>0</v>
      </c>
      <c r="Q422" s="246">
        <v>0</v>
      </c>
      <c r="R422" s="246">
        <f>Q422*H422</f>
        <v>0</v>
      </c>
      <c r="S422" s="246">
        <v>0.0040000000000000001</v>
      </c>
      <c r="T422" s="247">
        <f>S422*H422</f>
        <v>0.22108000000000003</v>
      </c>
      <c r="AR422" s="25" t="s">
        <v>194</v>
      </c>
      <c r="AT422" s="25" t="s">
        <v>174</v>
      </c>
      <c r="AU422" s="25" t="s">
        <v>85</v>
      </c>
      <c r="AY422" s="25" t="s">
        <v>171</v>
      </c>
      <c r="BE422" s="248">
        <f>IF(N422="základní",J422,0)</f>
        <v>0</v>
      </c>
      <c r="BF422" s="248">
        <f>IF(N422="snížená",J422,0)</f>
        <v>0</v>
      </c>
      <c r="BG422" s="248">
        <f>IF(N422="zákl. přenesená",J422,0)</f>
        <v>0</v>
      </c>
      <c r="BH422" s="248">
        <f>IF(N422="sníž. přenesená",J422,0)</f>
        <v>0</v>
      </c>
      <c r="BI422" s="248">
        <f>IF(N422="nulová",J422,0)</f>
        <v>0</v>
      </c>
      <c r="BJ422" s="25" t="s">
        <v>83</v>
      </c>
      <c r="BK422" s="248">
        <f>ROUND(I422*H422,2)</f>
        <v>0</v>
      </c>
      <c r="BL422" s="25" t="s">
        <v>194</v>
      </c>
      <c r="BM422" s="25" t="s">
        <v>554</v>
      </c>
    </row>
    <row r="423" s="12" customFormat="1">
      <c r="B423" s="256"/>
      <c r="C423" s="257"/>
      <c r="D423" s="249" t="s">
        <v>238</v>
      </c>
      <c r="E423" s="258" t="s">
        <v>21</v>
      </c>
      <c r="F423" s="259" t="s">
        <v>239</v>
      </c>
      <c r="G423" s="257"/>
      <c r="H423" s="258" t="s">
        <v>21</v>
      </c>
      <c r="I423" s="260"/>
      <c r="J423" s="257"/>
      <c r="K423" s="257"/>
      <c r="L423" s="261"/>
      <c r="M423" s="262"/>
      <c r="N423" s="263"/>
      <c r="O423" s="263"/>
      <c r="P423" s="263"/>
      <c r="Q423" s="263"/>
      <c r="R423" s="263"/>
      <c r="S423" s="263"/>
      <c r="T423" s="264"/>
      <c r="AT423" s="265" t="s">
        <v>238</v>
      </c>
      <c r="AU423" s="265" t="s">
        <v>85</v>
      </c>
      <c r="AV423" s="12" t="s">
        <v>83</v>
      </c>
      <c r="AW423" s="12" t="s">
        <v>39</v>
      </c>
      <c r="AX423" s="12" t="s">
        <v>76</v>
      </c>
      <c r="AY423" s="265" t="s">
        <v>171</v>
      </c>
    </row>
    <row r="424" s="12" customFormat="1">
      <c r="B424" s="256"/>
      <c r="C424" s="257"/>
      <c r="D424" s="249" t="s">
        <v>238</v>
      </c>
      <c r="E424" s="258" t="s">
        <v>21</v>
      </c>
      <c r="F424" s="259" t="s">
        <v>339</v>
      </c>
      <c r="G424" s="257"/>
      <c r="H424" s="258" t="s">
        <v>21</v>
      </c>
      <c r="I424" s="260"/>
      <c r="J424" s="257"/>
      <c r="K424" s="257"/>
      <c r="L424" s="261"/>
      <c r="M424" s="262"/>
      <c r="N424" s="263"/>
      <c r="O424" s="263"/>
      <c r="P424" s="263"/>
      <c r="Q424" s="263"/>
      <c r="R424" s="263"/>
      <c r="S424" s="263"/>
      <c r="T424" s="264"/>
      <c r="AT424" s="265" t="s">
        <v>238</v>
      </c>
      <c r="AU424" s="265" t="s">
        <v>85</v>
      </c>
      <c r="AV424" s="12" t="s">
        <v>83</v>
      </c>
      <c r="AW424" s="12" t="s">
        <v>39</v>
      </c>
      <c r="AX424" s="12" t="s">
        <v>76</v>
      </c>
      <c r="AY424" s="265" t="s">
        <v>171</v>
      </c>
    </row>
    <row r="425" s="13" customFormat="1">
      <c r="B425" s="266"/>
      <c r="C425" s="267"/>
      <c r="D425" s="249" t="s">
        <v>238</v>
      </c>
      <c r="E425" s="268" t="s">
        <v>21</v>
      </c>
      <c r="F425" s="269" t="s">
        <v>555</v>
      </c>
      <c r="G425" s="267"/>
      <c r="H425" s="270">
        <v>1.1499999999999999</v>
      </c>
      <c r="I425" s="271"/>
      <c r="J425" s="267"/>
      <c r="K425" s="267"/>
      <c r="L425" s="272"/>
      <c r="M425" s="273"/>
      <c r="N425" s="274"/>
      <c r="O425" s="274"/>
      <c r="P425" s="274"/>
      <c r="Q425" s="274"/>
      <c r="R425" s="274"/>
      <c r="S425" s="274"/>
      <c r="T425" s="275"/>
      <c r="AT425" s="276" t="s">
        <v>238</v>
      </c>
      <c r="AU425" s="276" t="s">
        <v>85</v>
      </c>
      <c r="AV425" s="13" t="s">
        <v>85</v>
      </c>
      <c r="AW425" s="13" t="s">
        <v>39</v>
      </c>
      <c r="AX425" s="13" t="s">
        <v>76</v>
      </c>
      <c r="AY425" s="276" t="s">
        <v>171</v>
      </c>
    </row>
    <row r="426" s="13" customFormat="1">
      <c r="B426" s="266"/>
      <c r="C426" s="267"/>
      <c r="D426" s="249" t="s">
        <v>238</v>
      </c>
      <c r="E426" s="268" t="s">
        <v>21</v>
      </c>
      <c r="F426" s="269" t="s">
        <v>556</v>
      </c>
      <c r="G426" s="267"/>
      <c r="H426" s="270">
        <v>7.5099999999999998</v>
      </c>
      <c r="I426" s="271"/>
      <c r="J426" s="267"/>
      <c r="K426" s="267"/>
      <c r="L426" s="272"/>
      <c r="M426" s="273"/>
      <c r="N426" s="274"/>
      <c r="O426" s="274"/>
      <c r="P426" s="274"/>
      <c r="Q426" s="274"/>
      <c r="R426" s="274"/>
      <c r="S426" s="274"/>
      <c r="T426" s="275"/>
      <c r="AT426" s="276" t="s">
        <v>238</v>
      </c>
      <c r="AU426" s="276" t="s">
        <v>85</v>
      </c>
      <c r="AV426" s="13" t="s">
        <v>85</v>
      </c>
      <c r="AW426" s="13" t="s">
        <v>39</v>
      </c>
      <c r="AX426" s="13" t="s">
        <v>76</v>
      </c>
      <c r="AY426" s="276" t="s">
        <v>171</v>
      </c>
    </row>
    <row r="427" s="13" customFormat="1">
      <c r="B427" s="266"/>
      <c r="C427" s="267"/>
      <c r="D427" s="249" t="s">
        <v>238</v>
      </c>
      <c r="E427" s="268" t="s">
        <v>21</v>
      </c>
      <c r="F427" s="269" t="s">
        <v>557</v>
      </c>
      <c r="G427" s="267"/>
      <c r="H427" s="270">
        <v>1.1499999999999999</v>
      </c>
      <c r="I427" s="271"/>
      <c r="J427" s="267"/>
      <c r="K427" s="267"/>
      <c r="L427" s="272"/>
      <c r="M427" s="273"/>
      <c r="N427" s="274"/>
      <c r="O427" s="274"/>
      <c r="P427" s="274"/>
      <c r="Q427" s="274"/>
      <c r="R427" s="274"/>
      <c r="S427" s="274"/>
      <c r="T427" s="275"/>
      <c r="AT427" s="276" t="s">
        <v>238</v>
      </c>
      <c r="AU427" s="276" t="s">
        <v>85</v>
      </c>
      <c r="AV427" s="13" t="s">
        <v>85</v>
      </c>
      <c r="AW427" s="13" t="s">
        <v>39</v>
      </c>
      <c r="AX427" s="13" t="s">
        <v>76</v>
      </c>
      <c r="AY427" s="276" t="s">
        <v>171</v>
      </c>
    </row>
    <row r="428" s="13" customFormat="1">
      <c r="B428" s="266"/>
      <c r="C428" s="267"/>
      <c r="D428" s="249" t="s">
        <v>238</v>
      </c>
      <c r="E428" s="268" t="s">
        <v>21</v>
      </c>
      <c r="F428" s="269" t="s">
        <v>558</v>
      </c>
      <c r="G428" s="267"/>
      <c r="H428" s="270">
        <v>14.359999999999999</v>
      </c>
      <c r="I428" s="271"/>
      <c r="J428" s="267"/>
      <c r="K428" s="267"/>
      <c r="L428" s="272"/>
      <c r="M428" s="273"/>
      <c r="N428" s="274"/>
      <c r="O428" s="274"/>
      <c r="P428" s="274"/>
      <c r="Q428" s="274"/>
      <c r="R428" s="274"/>
      <c r="S428" s="274"/>
      <c r="T428" s="275"/>
      <c r="AT428" s="276" t="s">
        <v>238</v>
      </c>
      <c r="AU428" s="276" t="s">
        <v>85</v>
      </c>
      <c r="AV428" s="13" t="s">
        <v>85</v>
      </c>
      <c r="AW428" s="13" t="s">
        <v>39</v>
      </c>
      <c r="AX428" s="13" t="s">
        <v>76</v>
      </c>
      <c r="AY428" s="276" t="s">
        <v>171</v>
      </c>
    </row>
    <row r="429" s="13" customFormat="1">
      <c r="B429" s="266"/>
      <c r="C429" s="267"/>
      <c r="D429" s="249" t="s">
        <v>238</v>
      </c>
      <c r="E429" s="268" t="s">
        <v>21</v>
      </c>
      <c r="F429" s="269" t="s">
        <v>559</v>
      </c>
      <c r="G429" s="267"/>
      <c r="H429" s="270">
        <v>12.32</v>
      </c>
      <c r="I429" s="271"/>
      <c r="J429" s="267"/>
      <c r="K429" s="267"/>
      <c r="L429" s="272"/>
      <c r="M429" s="273"/>
      <c r="N429" s="274"/>
      <c r="O429" s="274"/>
      <c r="P429" s="274"/>
      <c r="Q429" s="274"/>
      <c r="R429" s="274"/>
      <c r="S429" s="274"/>
      <c r="T429" s="275"/>
      <c r="AT429" s="276" t="s">
        <v>238</v>
      </c>
      <c r="AU429" s="276" t="s">
        <v>85</v>
      </c>
      <c r="AV429" s="13" t="s">
        <v>85</v>
      </c>
      <c r="AW429" s="13" t="s">
        <v>39</v>
      </c>
      <c r="AX429" s="13" t="s">
        <v>76</v>
      </c>
      <c r="AY429" s="276" t="s">
        <v>171</v>
      </c>
    </row>
    <row r="430" s="13" customFormat="1">
      <c r="B430" s="266"/>
      <c r="C430" s="267"/>
      <c r="D430" s="249" t="s">
        <v>238</v>
      </c>
      <c r="E430" s="268" t="s">
        <v>21</v>
      </c>
      <c r="F430" s="269" t="s">
        <v>560</v>
      </c>
      <c r="G430" s="267"/>
      <c r="H430" s="270">
        <v>15.67</v>
      </c>
      <c r="I430" s="271"/>
      <c r="J430" s="267"/>
      <c r="K430" s="267"/>
      <c r="L430" s="272"/>
      <c r="M430" s="273"/>
      <c r="N430" s="274"/>
      <c r="O430" s="274"/>
      <c r="P430" s="274"/>
      <c r="Q430" s="274"/>
      <c r="R430" s="274"/>
      <c r="S430" s="274"/>
      <c r="T430" s="275"/>
      <c r="AT430" s="276" t="s">
        <v>238</v>
      </c>
      <c r="AU430" s="276" t="s">
        <v>85</v>
      </c>
      <c r="AV430" s="13" t="s">
        <v>85</v>
      </c>
      <c r="AW430" s="13" t="s">
        <v>39</v>
      </c>
      <c r="AX430" s="13" t="s">
        <v>76</v>
      </c>
      <c r="AY430" s="276" t="s">
        <v>171</v>
      </c>
    </row>
    <row r="431" s="13" customFormat="1">
      <c r="B431" s="266"/>
      <c r="C431" s="267"/>
      <c r="D431" s="249" t="s">
        <v>238</v>
      </c>
      <c r="E431" s="268" t="s">
        <v>21</v>
      </c>
      <c r="F431" s="269" t="s">
        <v>561</v>
      </c>
      <c r="G431" s="267"/>
      <c r="H431" s="270">
        <v>3.1099999999999999</v>
      </c>
      <c r="I431" s="271"/>
      <c r="J431" s="267"/>
      <c r="K431" s="267"/>
      <c r="L431" s="272"/>
      <c r="M431" s="273"/>
      <c r="N431" s="274"/>
      <c r="O431" s="274"/>
      <c r="P431" s="274"/>
      <c r="Q431" s="274"/>
      <c r="R431" s="274"/>
      <c r="S431" s="274"/>
      <c r="T431" s="275"/>
      <c r="AT431" s="276" t="s">
        <v>238</v>
      </c>
      <c r="AU431" s="276" t="s">
        <v>85</v>
      </c>
      <c r="AV431" s="13" t="s">
        <v>85</v>
      </c>
      <c r="AW431" s="13" t="s">
        <v>39</v>
      </c>
      <c r="AX431" s="13" t="s">
        <v>76</v>
      </c>
      <c r="AY431" s="276" t="s">
        <v>171</v>
      </c>
    </row>
    <row r="432" s="14" customFormat="1">
      <c r="B432" s="277"/>
      <c r="C432" s="278"/>
      <c r="D432" s="249" t="s">
        <v>238</v>
      </c>
      <c r="E432" s="279" t="s">
        <v>21</v>
      </c>
      <c r="F432" s="280" t="s">
        <v>242</v>
      </c>
      <c r="G432" s="278"/>
      <c r="H432" s="281">
        <v>55.270000000000003</v>
      </c>
      <c r="I432" s="282"/>
      <c r="J432" s="278"/>
      <c r="K432" s="278"/>
      <c r="L432" s="283"/>
      <c r="M432" s="284"/>
      <c r="N432" s="285"/>
      <c r="O432" s="285"/>
      <c r="P432" s="285"/>
      <c r="Q432" s="285"/>
      <c r="R432" s="285"/>
      <c r="S432" s="285"/>
      <c r="T432" s="286"/>
      <c r="AT432" s="287" t="s">
        <v>238</v>
      </c>
      <c r="AU432" s="287" t="s">
        <v>85</v>
      </c>
      <c r="AV432" s="14" t="s">
        <v>194</v>
      </c>
      <c r="AW432" s="14" t="s">
        <v>39</v>
      </c>
      <c r="AX432" s="14" t="s">
        <v>83</v>
      </c>
      <c r="AY432" s="287" t="s">
        <v>171</v>
      </c>
    </row>
    <row r="433" s="1" customFormat="1" ht="25.5" customHeight="1">
      <c r="B433" s="47"/>
      <c r="C433" s="237" t="s">
        <v>562</v>
      </c>
      <c r="D433" s="237" t="s">
        <v>174</v>
      </c>
      <c r="E433" s="238" t="s">
        <v>563</v>
      </c>
      <c r="F433" s="239" t="s">
        <v>564</v>
      </c>
      <c r="G433" s="240" t="s">
        <v>235</v>
      </c>
      <c r="H433" s="241">
        <v>268.17399999999998</v>
      </c>
      <c r="I433" s="242"/>
      <c r="J433" s="243">
        <f>ROUND(I433*H433,2)</f>
        <v>0</v>
      </c>
      <c r="K433" s="239" t="s">
        <v>236</v>
      </c>
      <c r="L433" s="73"/>
      <c r="M433" s="244" t="s">
        <v>21</v>
      </c>
      <c r="N433" s="245" t="s">
        <v>47</v>
      </c>
      <c r="O433" s="48"/>
      <c r="P433" s="246">
        <f>O433*H433</f>
        <v>0</v>
      </c>
      <c r="Q433" s="246">
        <v>0</v>
      </c>
      <c r="R433" s="246">
        <f>Q433*H433</f>
        <v>0</v>
      </c>
      <c r="S433" s="246">
        <v>0.01</v>
      </c>
      <c r="T433" s="247">
        <f>S433*H433</f>
        <v>2.68174</v>
      </c>
      <c r="AR433" s="25" t="s">
        <v>194</v>
      </c>
      <c r="AT433" s="25" t="s">
        <v>174</v>
      </c>
      <c r="AU433" s="25" t="s">
        <v>85</v>
      </c>
      <c r="AY433" s="25" t="s">
        <v>171</v>
      </c>
      <c r="BE433" s="248">
        <f>IF(N433="základní",J433,0)</f>
        <v>0</v>
      </c>
      <c r="BF433" s="248">
        <f>IF(N433="snížená",J433,0)</f>
        <v>0</v>
      </c>
      <c r="BG433" s="248">
        <f>IF(N433="zákl. přenesená",J433,0)</f>
        <v>0</v>
      </c>
      <c r="BH433" s="248">
        <f>IF(N433="sníž. přenesená",J433,0)</f>
        <v>0</v>
      </c>
      <c r="BI433" s="248">
        <f>IF(N433="nulová",J433,0)</f>
        <v>0</v>
      </c>
      <c r="BJ433" s="25" t="s">
        <v>83</v>
      </c>
      <c r="BK433" s="248">
        <f>ROUND(I433*H433,2)</f>
        <v>0</v>
      </c>
      <c r="BL433" s="25" t="s">
        <v>194</v>
      </c>
      <c r="BM433" s="25" t="s">
        <v>565</v>
      </c>
    </row>
    <row r="434" s="12" customFormat="1">
      <c r="B434" s="256"/>
      <c r="C434" s="257"/>
      <c r="D434" s="249" t="s">
        <v>238</v>
      </c>
      <c r="E434" s="258" t="s">
        <v>21</v>
      </c>
      <c r="F434" s="259" t="s">
        <v>239</v>
      </c>
      <c r="G434" s="257"/>
      <c r="H434" s="258" t="s">
        <v>21</v>
      </c>
      <c r="I434" s="260"/>
      <c r="J434" s="257"/>
      <c r="K434" s="257"/>
      <c r="L434" s="261"/>
      <c r="M434" s="262"/>
      <c r="N434" s="263"/>
      <c r="O434" s="263"/>
      <c r="P434" s="263"/>
      <c r="Q434" s="263"/>
      <c r="R434" s="263"/>
      <c r="S434" s="263"/>
      <c r="T434" s="264"/>
      <c r="AT434" s="265" t="s">
        <v>238</v>
      </c>
      <c r="AU434" s="265" t="s">
        <v>85</v>
      </c>
      <c r="AV434" s="12" t="s">
        <v>83</v>
      </c>
      <c r="AW434" s="12" t="s">
        <v>39</v>
      </c>
      <c r="AX434" s="12" t="s">
        <v>76</v>
      </c>
      <c r="AY434" s="265" t="s">
        <v>171</v>
      </c>
    </row>
    <row r="435" s="12" customFormat="1">
      <c r="B435" s="256"/>
      <c r="C435" s="257"/>
      <c r="D435" s="249" t="s">
        <v>238</v>
      </c>
      <c r="E435" s="258" t="s">
        <v>21</v>
      </c>
      <c r="F435" s="259" t="s">
        <v>337</v>
      </c>
      <c r="G435" s="257"/>
      <c r="H435" s="258" t="s">
        <v>21</v>
      </c>
      <c r="I435" s="260"/>
      <c r="J435" s="257"/>
      <c r="K435" s="257"/>
      <c r="L435" s="261"/>
      <c r="M435" s="262"/>
      <c r="N435" s="263"/>
      <c r="O435" s="263"/>
      <c r="P435" s="263"/>
      <c r="Q435" s="263"/>
      <c r="R435" s="263"/>
      <c r="S435" s="263"/>
      <c r="T435" s="264"/>
      <c r="AT435" s="265" t="s">
        <v>238</v>
      </c>
      <c r="AU435" s="265" t="s">
        <v>85</v>
      </c>
      <c r="AV435" s="12" t="s">
        <v>83</v>
      </c>
      <c r="AW435" s="12" t="s">
        <v>39</v>
      </c>
      <c r="AX435" s="12" t="s">
        <v>76</v>
      </c>
      <c r="AY435" s="265" t="s">
        <v>171</v>
      </c>
    </row>
    <row r="436" s="13" customFormat="1">
      <c r="B436" s="266"/>
      <c r="C436" s="267"/>
      <c r="D436" s="249" t="s">
        <v>238</v>
      </c>
      <c r="E436" s="268" t="s">
        <v>21</v>
      </c>
      <c r="F436" s="269" t="s">
        <v>566</v>
      </c>
      <c r="G436" s="267"/>
      <c r="H436" s="270">
        <v>60.609999999999999</v>
      </c>
      <c r="I436" s="271"/>
      <c r="J436" s="267"/>
      <c r="K436" s="267"/>
      <c r="L436" s="272"/>
      <c r="M436" s="273"/>
      <c r="N436" s="274"/>
      <c r="O436" s="274"/>
      <c r="P436" s="274"/>
      <c r="Q436" s="274"/>
      <c r="R436" s="274"/>
      <c r="S436" s="274"/>
      <c r="T436" s="275"/>
      <c r="AT436" s="276" t="s">
        <v>238</v>
      </c>
      <c r="AU436" s="276" t="s">
        <v>85</v>
      </c>
      <c r="AV436" s="13" t="s">
        <v>85</v>
      </c>
      <c r="AW436" s="13" t="s">
        <v>39</v>
      </c>
      <c r="AX436" s="13" t="s">
        <v>76</v>
      </c>
      <c r="AY436" s="276" t="s">
        <v>171</v>
      </c>
    </row>
    <row r="437" s="13" customFormat="1">
      <c r="B437" s="266"/>
      <c r="C437" s="267"/>
      <c r="D437" s="249" t="s">
        <v>238</v>
      </c>
      <c r="E437" s="268" t="s">
        <v>21</v>
      </c>
      <c r="F437" s="269" t="s">
        <v>567</v>
      </c>
      <c r="G437" s="267"/>
      <c r="H437" s="270">
        <v>11.02</v>
      </c>
      <c r="I437" s="271"/>
      <c r="J437" s="267"/>
      <c r="K437" s="267"/>
      <c r="L437" s="272"/>
      <c r="M437" s="273"/>
      <c r="N437" s="274"/>
      <c r="O437" s="274"/>
      <c r="P437" s="274"/>
      <c r="Q437" s="274"/>
      <c r="R437" s="274"/>
      <c r="S437" s="274"/>
      <c r="T437" s="275"/>
      <c r="AT437" s="276" t="s">
        <v>238</v>
      </c>
      <c r="AU437" s="276" t="s">
        <v>85</v>
      </c>
      <c r="AV437" s="13" t="s">
        <v>85</v>
      </c>
      <c r="AW437" s="13" t="s">
        <v>39</v>
      </c>
      <c r="AX437" s="13" t="s">
        <v>76</v>
      </c>
      <c r="AY437" s="276" t="s">
        <v>171</v>
      </c>
    </row>
    <row r="438" s="15" customFormat="1">
      <c r="B438" s="288"/>
      <c r="C438" s="289"/>
      <c r="D438" s="249" t="s">
        <v>238</v>
      </c>
      <c r="E438" s="290" t="s">
        <v>21</v>
      </c>
      <c r="F438" s="291" t="s">
        <v>259</v>
      </c>
      <c r="G438" s="289"/>
      <c r="H438" s="292">
        <v>71.629999999999995</v>
      </c>
      <c r="I438" s="293"/>
      <c r="J438" s="289"/>
      <c r="K438" s="289"/>
      <c r="L438" s="294"/>
      <c r="M438" s="295"/>
      <c r="N438" s="296"/>
      <c r="O438" s="296"/>
      <c r="P438" s="296"/>
      <c r="Q438" s="296"/>
      <c r="R438" s="296"/>
      <c r="S438" s="296"/>
      <c r="T438" s="297"/>
      <c r="AT438" s="298" t="s">
        <v>238</v>
      </c>
      <c r="AU438" s="298" t="s">
        <v>85</v>
      </c>
      <c r="AV438" s="15" t="s">
        <v>96</v>
      </c>
      <c r="AW438" s="15" t="s">
        <v>39</v>
      </c>
      <c r="AX438" s="15" t="s">
        <v>76</v>
      </c>
      <c r="AY438" s="298" t="s">
        <v>171</v>
      </c>
    </row>
    <row r="439" s="12" customFormat="1">
      <c r="B439" s="256"/>
      <c r="C439" s="257"/>
      <c r="D439" s="249" t="s">
        <v>238</v>
      </c>
      <c r="E439" s="258" t="s">
        <v>21</v>
      </c>
      <c r="F439" s="259" t="s">
        <v>339</v>
      </c>
      <c r="G439" s="257"/>
      <c r="H439" s="258" t="s">
        <v>21</v>
      </c>
      <c r="I439" s="260"/>
      <c r="J439" s="257"/>
      <c r="K439" s="257"/>
      <c r="L439" s="261"/>
      <c r="M439" s="262"/>
      <c r="N439" s="263"/>
      <c r="O439" s="263"/>
      <c r="P439" s="263"/>
      <c r="Q439" s="263"/>
      <c r="R439" s="263"/>
      <c r="S439" s="263"/>
      <c r="T439" s="264"/>
      <c r="AT439" s="265" t="s">
        <v>238</v>
      </c>
      <c r="AU439" s="265" t="s">
        <v>85</v>
      </c>
      <c r="AV439" s="12" t="s">
        <v>83</v>
      </c>
      <c r="AW439" s="12" t="s">
        <v>39</v>
      </c>
      <c r="AX439" s="12" t="s">
        <v>76</v>
      </c>
      <c r="AY439" s="265" t="s">
        <v>171</v>
      </c>
    </row>
    <row r="440" s="13" customFormat="1">
      <c r="B440" s="266"/>
      <c r="C440" s="267"/>
      <c r="D440" s="249" t="s">
        <v>238</v>
      </c>
      <c r="E440" s="268" t="s">
        <v>21</v>
      </c>
      <c r="F440" s="269" t="s">
        <v>568</v>
      </c>
      <c r="G440" s="267"/>
      <c r="H440" s="270">
        <v>1.0560000000000001</v>
      </c>
      <c r="I440" s="271"/>
      <c r="J440" s="267"/>
      <c r="K440" s="267"/>
      <c r="L440" s="272"/>
      <c r="M440" s="273"/>
      <c r="N440" s="274"/>
      <c r="O440" s="274"/>
      <c r="P440" s="274"/>
      <c r="Q440" s="274"/>
      <c r="R440" s="274"/>
      <c r="S440" s="274"/>
      <c r="T440" s="275"/>
      <c r="AT440" s="276" t="s">
        <v>238</v>
      </c>
      <c r="AU440" s="276" t="s">
        <v>85</v>
      </c>
      <c r="AV440" s="13" t="s">
        <v>85</v>
      </c>
      <c r="AW440" s="13" t="s">
        <v>39</v>
      </c>
      <c r="AX440" s="13" t="s">
        <v>76</v>
      </c>
      <c r="AY440" s="276" t="s">
        <v>171</v>
      </c>
    </row>
    <row r="441" s="13" customFormat="1">
      <c r="B441" s="266"/>
      <c r="C441" s="267"/>
      <c r="D441" s="249" t="s">
        <v>238</v>
      </c>
      <c r="E441" s="268" t="s">
        <v>21</v>
      </c>
      <c r="F441" s="269" t="s">
        <v>569</v>
      </c>
      <c r="G441" s="267"/>
      <c r="H441" s="270">
        <v>9.3279999999999994</v>
      </c>
      <c r="I441" s="271"/>
      <c r="J441" s="267"/>
      <c r="K441" s="267"/>
      <c r="L441" s="272"/>
      <c r="M441" s="273"/>
      <c r="N441" s="274"/>
      <c r="O441" s="274"/>
      <c r="P441" s="274"/>
      <c r="Q441" s="274"/>
      <c r="R441" s="274"/>
      <c r="S441" s="274"/>
      <c r="T441" s="275"/>
      <c r="AT441" s="276" t="s">
        <v>238</v>
      </c>
      <c r="AU441" s="276" t="s">
        <v>85</v>
      </c>
      <c r="AV441" s="13" t="s">
        <v>85</v>
      </c>
      <c r="AW441" s="13" t="s">
        <v>39</v>
      </c>
      <c r="AX441" s="13" t="s">
        <v>76</v>
      </c>
      <c r="AY441" s="276" t="s">
        <v>171</v>
      </c>
    </row>
    <row r="442" s="13" customFormat="1">
      <c r="B442" s="266"/>
      <c r="C442" s="267"/>
      <c r="D442" s="249" t="s">
        <v>238</v>
      </c>
      <c r="E442" s="268" t="s">
        <v>21</v>
      </c>
      <c r="F442" s="269" t="s">
        <v>570</v>
      </c>
      <c r="G442" s="267"/>
      <c r="H442" s="270">
        <v>4.8399999999999999</v>
      </c>
      <c r="I442" s="271"/>
      <c r="J442" s="267"/>
      <c r="K442" s="267"/>
      <c r="L442" s="272"/>
      <c r="M442" s="273"/>
      <c r="N442" s="274"/>
      <c r="O442" s="274"/>
      <c r="P442" s="274"/>
      <c r="Q442" s="274"/>
      <c r="R442" s="274"/>
      <c r="S442" s="274"/>
      <c r="T442" s="275"/>
      <c r="AT442" s="276" t="s">
        <v>238</v>
      </c>
      <c r="AU442" s="276" t="s">
        <v>85</v>
      </c>
      <c r="AV442" s="13" t="s">
        <v>85</v>
      </c>
      <c r="AW442" s="13" t="s">
        <v>39</v>
      </c>
      <c r="AX442" s="13" t="s">
        <v>76</v>
      </c>
      <c r="AY442" s="276" t="s">
        <v>171</v>
      </c>
    </row>
    <row r="443" s="13" customFormat="1">
      <c r="B443" s="266"/>
      <c r="C443" s="267"/>
      <c r="D443" s="249" t="s">
        <v>238</v>
      </c>
      <c r="E443" s="268" t="s">
        <v>21</v>
      </c>
      <c r="F443" s="269" t="s">
        <v>571</v>
      </c>
      <c r="G443" s="267"/>
      <c r="H443" s="270">
        <v>2.3759999999999999</v>
      </c>
      <c r="I443" s="271"/>
      <c r="J443" s="267"/>
      <c r="K443" s="267"/>
      <c r="L443" s="272"/>
      <c r="M443" s="273"/>
      <c r="N443" s="274"/>
      <c r="O443" s="274"/>
      <c r="P443" s="274"/>
      <c r="Q443" s="274"/>
      <c r="R443" s="274"/>
      <c r="S443" s="274"/>
      <c r="T443" s="275"/>
      <c r="AT443" s="276" t="s">
        <v>238</v>
      </c>
      <c r="AU443" s="276" t="s">
        <v>85</v>
      </c>
      <c r="AV443" s="13" t="s">
        <v>85</v>
      </c>
      <c r="AW443" s="13" t="s">
        <v>39</v>
      </c>
      <c r="AX443" s="13" t="s">
        <v>76</v>
      </c>
      <c r="AY443" s="276" t="s">
        <v>171</v>
      </c>
    </row>
    <row r="444" s="13" customFormat="1">
      <c r="B444" s="266"/>
      <c r="C444" s="267"/>
      <c r="D444" s="249" t="s">
        <v>238</v>
      </c>
      <c r="E444" s="268" t="s">
        <v>21</v>
      </c>
      <c r="F444" s="269" t="s">
        <v>572</v>
      </c>
      <c r="G444" s="267"/>
      <c r="H444" s="270">
        <v>0.79200000000000004</v>
      </c>
      <c r="I444" s="271"/>
      <c r="J444" s="267"/>
      <c r="K444" s="267"/>
      <c r="L444" s="272"/>
      <c r="M444" s="273"/>
      <c r="N444" s="274"/>
      <c r="O444" s="274"/>
      <c r="P444" s="274"/>
      <c r="Q444" s="274"/>
      <c r="R444" s="274"/>
      <c r="S444" s="274"/>
      <c r="T444" s="275"/>
      <c r="AT444" s="276" t="s">
        <v>238</v>
      </c>
      <c r="AU444" s="276" t="s">
        <v>85</v>
      </c>
      <c r="AV444" s="13" t="s">
        <v>85</v>
      </c>
      <c r="AW444" s="13" t="s">
        <v>39</v>
      </c>
      <c r="AX444" s="13" t="s">
        <v>76</v>
      </c>
      <c r="AY444" s="276" t="s">
        <v>171</v>
      </c>
    </row>
    <row r="445" s="13" customFormat="1">
      <c r="B445" s="266"/>
      <c r="C445" s="267"/>
      <c r="D445" s="249" t="s">
        <v>238</v>
      </c>
      <c r="E445" s="268" t="s">
        <v>21</v>
      </c>
      <c r="F445" s="269" t="s">
        <v>573</v>
      </c>
      <c r="G445" s="267"/>
      <c r="H445" s="270">
        <v>0.44</v>
      </c>
      <c r="I445" s="271"/>
      <c r="J445" s="267"/>
      <c r="K445" s="267"/>
      <c r="L445" s="272"/>
      <c r="M445" s="273"/>
      <c r="N445" s="274"/>
      <c r="O445" s="274"/>
      <c r="P445" s="274"/>
      <c r="Q445" s="274"/>
      <c r="R445" s="274"/>
      <c r="S445" s="274"/>
      <c r="T445" s="275"/>
      <c r="AT445" s="276" t="s">
        <v>238</v>
      </c>
      <c r="AU445" s="276" t="s">
        <v>85</v>
      </c>
      <c r="AV445" s="13" t="s">
        <v>85</v>
      </c>
      <c r="AW445" s="13" t="s">
        <v>39</v>
      </c>
      <c r="AX445" s="13" t="s">
        <v>76</v>
      </c>
      <c r="AY445" s="276" t="s">
        <v>171</v>
      </c>
    </row>
    <row r="446" s="13" customFormat="1">
      <c r="B446" s="266"/>
      <c r="C446" s="267"/>
      <c r="D446" s="249" t="s">
        <v>238</v>
      </c>
      <c r="E446" s="268" t="s">
        <v>21</v>
      </c>
      <c r="F446" s="269" t="s">
        <v>574</v>
      </c>
      <c r="G446" s="267"/>
      <c r="H446" s="270">
        <v>8.7870000000000008</v>
      </c>
      <c r="I446" s="271"/>
      <c r="J446" s="267"/>
      <c r="K446" s="267"/>
      <c r="L446" s="272"/>
      <c r="M446" s="273"/>
      <c r="N446" s="274"/>
      <c r="O446" s="274"/>
      <c r="P446" s="274"/>
      <c r="Q446" s="274"/>
      <c r="R446" s="274"/>
      <c r="S446" s="274"/>
      <c r="T446" s="275"/>
      <c r="AT446" s="276" t="s">
        <v>238</v>
      </c>
      <c r="AU446" s="276" t="s">
        <v>85</v>
      </c>
      <c r="AV446" s="13" t="s">
        <v>85</v>
      </c>
      <c r="AW446" s="13" t="s">
        <v>39</v>
      </c>
      <c r="AX446" s="13" t="s">
        <v>76</v>
      </c>
      <c r="AY446" s="276" t="s">
        <v>171</v>
      </c>
    </row>
    <row r="447" s="13" customFormat="1">
      <c r="B447" s="266"/>
      <c r="C447" s="267"/>
      <c r="D447" s="249" t="s">
        <v>238</v>
      </c>
      <c r="E447" s="268" t="s">
        <v>21</v>
      </c>
      <c r="F447" s="269" t="s">
        <v>575</v>
      </c>
      <c r="G447" s="267"/>
      <c r="H447" s="270">
        <v>16.82</v>
      </c>
      <c r="I447" s="271"/>
      <c r="J447" s="267"/>
      <c r="K447" s="267"/>
      <c r="L447" s="272"/>
      <c r="M447" s="273"/>
      <c r="N447" s="274"/>
      <c r="O447" s="274"/>
      <c r="P447" s="274"/>
      <c r="Q447" s="274"/>
      <c r="R447" s="274"/>
      <c r="S447" s="274"/>
      <c r="T447" s="275"/>
      <c r="AT447" s="276" t="s">
        <v>238</v>
      </c>
      <c r="AU447" s="276" t="s">
        <v>85</v>
      </c>
      <c r="AV447" s="13" t="s">
        <v>85</v>
      </c>
      <c r="AW447" s="13" t="s">
        <v>39</v>
      </c>
      <c r="AX447" s="13" t="s">
        <v>76</v>
      </c>
      <c r="AY447" s="276" t="s">
        <v>171</v>
      </c>
    </row>
    <row r="448" s="13" customFormat="1">
      <c r="B448" s="266"/>
      <c r="C448" s="267"/>
      <c r="D448" s="249" t="s">
        <v>238</v>
      </c>
      <c r="E448" s="268" t="s">
        <v>21</v>
      </c>
      <c r="F448" s="269" t="s">
        <v>576</v>
      </c>
      <c r="G448" s="267"/>
      <c r="H448" s="270">
        <v>9.2799999999999994</v>
      </c>
      <c r="I448" s="271"/>
      <c r="J448" s="267"/>
      <c r="K448" s="267"/>
      <c r="L448" s="272"/>
      <c r="M448" s="273"/>
      <c r="N448" s="274"/>
      <c r="O448" s="274"/>
      <c r="P448" s="274"/>
      <c r="Q448" s="274"/>
      <c r="R448" s="274"/>
      <c r="S448" s="274"/>
      <c r="T448" s="275"/>
      <c r="AT448" s="276" t="s">
        <v>238</v>
      </c>
      <c r="AU448" s="276" t="s">
        <v>85</v>
      </c>
      <c r="AV448" s="13" t="s">
        <v>85</v>
      </c>
      <c r="AW448" s="13" t="s">
        <v>39</v>
      </c>
      <c r="AX448" s="13" t="s">
        <v>76</v>
      </c>
      <c r="AY448" s="276" t="s">
        <v>171</v>
      </c>
    </row>
    <row r="449" s="13" customFormat="1">
      <c r="B449" s="266"/>
      <c r="C449" s="267"/>
      <c r="D449" s="249" t="s">
        <v>238</v>
      </c>
      <c r="E449" s="268" t="s">
        <v>21</v>
      </c>
      <c r="F449" s="269" t="s">
        <v>577</v>
      </c>
      <c r="G449" s="267"/>
      <c r="H449" s="270">
        <v>29.725000000000001</v>
      </c>
      <c r="I449" s="271"/>
      <c r="J449" s="267"/>
      <c r="K449" s="267"/>
      <c r="L449" s="272"/>
      <c r="M449" s="273"/>
      <c r="N449" s="274"/>
      <c r="O449" s="274"/>
      <c r="P449" s="274"/>
      <c r="Q449" s="274"/>
      <c r="R449" s="274"/>
      <c r="S449" s="274"/>
      <c r="T449" s="275"/>
      <c r="AT449" s="276" t="s">
        <v>238</v>
      </c>
      <c r="AU449" s="276" t="s">
        <v>85</v>
      </c>
      <c r="AV449" s="13" t="s">
        <v>85</v>
      </c>
      <c r="AW449" s="13" t="s">
        <v>39</v>
      </c>
      <c r="AX449" s="13" t="s">
        <v>76</v>
      </c>
      <c r="AY449" s="276" t="s">
        <v>171</v>
      </c>
    </row>
    <row r="450" s="13" customFormat="1">
      <c r="B450" s="266"/>
      <c r="C450" s="267"/>
      <c r="D450" s="249" t="s">
        <v>238</v>
      </c>
      <c r="E450" s="268" t="s">
        <v>21</v>
      </c>
      <c r="F450" s="269" t="s">
        <v>578</v>
      </c>
      <c r="G450" s="267"/>
      <c r="H450" s="270">
        <v>19.43</v>
      </c>
      <c r="I450" s="271"/>
      <c r="J450" s="267"/>
      <c r="K450" s="267"/>
      <c r="L450" s="272"/>
      <c r="M450" s="273"/>
      <c r="N450" s="274"/>
      <c r="O450" s="274"/>
      <c r="P450" s="274"/>
      <c r="Q450" s="274"/>
      <c r="R450" s="274"/>
      <c r="S450" s="274"/>
      <c r="T450" s="275"/>
      <c r="AT450" s="276" t="s">
        <v>238</v>
      </c>
      <c r="AU450" s="276" t="s">
        <v>85</v>
      </c>
      <c r="AV450" s="13" t="s">
        <v>85</v>
      </c>
      <c r="AW450" s="13" t="s">
        <v>39</v>
      </c>
      <c r="AX450" s="13" t="s">
        <v>76</v>
      </c>
      <c r="AY450" s="276" t="s">
        <v>171</v>
      </c>
    </row>
    <row r="451" s="13" customFormat="1">
      <c r="B451" s="266"/>
      <c r="C451" s="267"/>
      <c r="D451" s="249" t="s">
        <v>238</v>
      </c>
      <c r="E451" s="268" t="s">
        <v>21</v>
      </c>
      <c r="F451" s="269" t="s">
        <v>579</v>
      </c>
      <c r="G451" s="267"/>
      <c r="H451" s="270">
        <v>12.76</v>
      </c>
      <c r="I451" s="271"/>
      <c r="J451" s="267"/>
      <c r="K451" s="267"/>
      <c r="L451" s="272"/>
      <c r="M451" s="273"/>
      <c r="N451" s="274"/>
      <c r="O451" s="274"/>
      <c r="P451" s="274"/>
      <c r="Q451" s="274"/>
      <c r="R451" s="274"/>
      <c r="S451" s="274"/>
      <c r="T451" s="275"/>
      <c r="AT451" s="276" t="s">
        <v>238</v>
      </c>
      <c r="AU451" s="276" t="s">
        <v>85</v>
      </c>
      <c r="AV451" s="13" t="s">
        <v>85</v>
      </c>
      <c r="AW451" s="13" t="s">
        <v>39</v>
      </c>
      <c r="AX451" s="13" t="s">
        <v>76</v>
      </c>
      <c r="AY451" s="276" t="s">
        <v>171</v>
      </c>
    </row>
    <row r="452" s="13" customFormat="1">
      <c r="B452" s="266"/>
      <c r="C452" s="267"/>
      <c r="D452" s="249" t="s">
        <v>238</v>
      </c>
      <c r="E452" s="268" t="s">
        <v>21</v>
      </c>
      <c r="F452" s="269" t="s">
        <v>580</v>
      </c>
      <c r="G452" s="267"/>
      <c r="H452" s="270">
        <v>42.049999999999997</v>
      </c>
      <c r="I452" s="271"/>
      <c r="J452" s="267"/>
      <c r="K452" s="267"/>
      <c r="L452" s="272"/>
      <c r="M452" s="273"/>
      <c r="N452" s="274"/>
      <c r="O452" s="274"/>
      <c r="P452" s="274"/>
      <c r="Q452" s="274"/>
      <c r="R452" s="274"/>
      <c r="S452" s="274"/>
      <c r="T452" s="275"/>
      <c r="AT452" s="276" t="s">
        <v>238</v>
      </c>
      <c r="AU452" s="276" t="s">
        <v>85</v>
      </c>
      <c r="AV452" s="13" t="s">
        <v>85</v>
      </c>
      <c r="AW452" s="13" t="s">
        <v>39</v>
      </c>
      <c r="AX452" s="13" t="s">
        <v>76</v>
      </c>
      <c r="AY452" s="276" t="s">
        <v>171</v>
      </c>
    </row>
    <row r="453" s="13" customFormat="1">
      <c r="B453" s="266"/>
      <c r="C453" s="267"/>
      <c r="D453" s="249" t="s">
        <v>238</v>
      </c>
      <c r="E453" s="268" t="s">
        <v>21</v>
      </c>
      <c r="F453" s="269" t="s">
        <v>581</v>
      </c>
      <c r="G453" s="267"/>
      <c r="H453" s="270">
        <v>32.479999999999997</v>
      </c>
      <c r="I453" s="271"/>
      <c r="J453" s="267"/>
      <c r="K453" s="267"/>
      <c r="L453" s="272"/>
      <c r="M453" s="273"/>
      <c r="N453" s="274"/>
      <c r="O453" s="274"/>
      <c r="P453" s="274"/>
      <c r="Q453" s="274"/>
      <c r="R453" s="274"/>
      <c r="S453" s="274"/>
      <c r="T453" s="275"/>
      <c r="AT453" s="276" t="s">
        <v>238</v>
      </c>
      <c r="AU453" s="276" t="s">
        <v>85</v>
      </c>
      <c r="AV453" s="13" t="s">
        <v>85</v>
      </c>
      <c r="AW453" s="13" t="s">
        <v>39</v>
      </c>
      <c r="AX453" s="13" t="s">
        <v>76</v>
      </c>
      <c r="AY453" s="276" t="s">
        <v>171</v>
      </c>
    </row>
    <row r="454" s="13" customFormat="1">
      <c r="B454" s="266"/>
      <c r="C454" s="267"/>
      <c r="D454" s="249" t="s">
        <v>238</v>
      </c>
      <c r="E454" s="268" t="s">
        <v>21</v>
      </c>
      <c r="F454" s="269" t="s">
        <v>582</v>
      </c>
      <c r="G454" s="267"/>
      <c r="H454" s="270">
        <v>6.3799999999999999</v>
      </c>
      <c r="I454" s="271"/>
      <c r="J454" s="267"/>
      <c r="K454" s="267"/>
      <c r="L454" s="272"/>
      <c r="M454" s="273"/>
      <c r="N454" s="274"/>
      <c r="O454" s="274"/>
      <c r="P454" s="274"/>
      <c r="Q454" s="274"/>
      <c r="R454" s="274"/>
      <c r="S454" s="274"/>
      <c r="T454" s="275"/>
      <c r="AT454" s="276" t="s">
        <v>238</v>
      </c>
      <c r="AU454" s="276" t="s">
        <v>85</v>
      </c>
      <c r="AV454" s="13" t="s">
        <v>85</v>
      </c>
      <c r="AW454" s="13" t="s">
        <v>39</v>
      </c>
      <c r="AX454" s="13" t="s">
        <v>76</v>
      </c>
      <c r="AY454" s="276" t="s">
        <v>171</v>
      </c>
    </row>
    <row r="455" s="15" customFormat="1">
      <c r="B455" s="288"/>
      <c r="C455" s="289"/>
      <c r="D455" s="249" t="s">
        <v>238</v>
      </c>
      <c r="E455" s="290" t="s">
        <v>21</v>
      </c>
      <c r="F455" s="291" t="s">
        <v>259</v>
      </c>
      <c r="G455" s="289"/>
      <c r="H455" s="292">
        <v>196.54400000000001</v>
      </c>
      <c r="I455" s="293"/>
      <c r="J455" s="289"/>
      <c r="K455" s="289"/>
      <c r="L455" s="294"/>
      <c r="M455" s="295"/>
      <c r="N455" s="296"/>
      <c r="O455" s="296"/>
      <c r="P455" s="296"/>
      <c r="Q455" s="296"/>
      <c r="R455" s="296"/>
      <c r="S455" s="296"/>
      <c r="T455" s="297"/>
      <c r="AT455" s="298" t="s">
        <v>238</v>
      </c>
      <c r="AU455" s="298" t="s">
        <v>85</v>
      </c>
      <c r="AV455" s="15" t="s">
        <v>96</v>
      </c>
      <c r="AW455" s="15" t="s">
        <v>39</v>
      </c>
      <c r="AX455" s="15" t="s">
        <v>76</v>
      </c>
      <c r="AY455" s="298" t="s">
        <v>171</v>
      </c>
    </row>
    <row r="456" s="14" customFormat="1">
      <c r="B456" s="277"/>
      <c r="C456" s="278"/>
      <c r="D456" s="249" t="s">
        <v>238</v>
      </c>
      <c r="E456" s="279" t="s">
        <v>21</v>
      </c>
      <c r="F456" s="280" t="s">
        <v>242</v>
      </c>
      <c r="G456" s="278"/>
      <c r="H456" s="281">
        <v>268.17399999999998</v>
      </c>
      <c r="I456" s="282"/>
      <c r="J456" s="278"/>
      <c r="K456" s="278"/>
      <c r="L456" s="283"/>
      <c r="M456" s="284"/>
      <c r="N456" s="285"/>
      <c r="O456" s="285"/>
      <c r="P456" s="285"/>
      <c r="Q456" s="285"/>
      <c r="R456" s="285"/>
      <c r="S456" s="285"/>
      <c r="T456" s="286"/>
      <c r="AT456" s="287" t="s">
        <v>238</v>
      </c>
      <c r="AU456" s="287" t="s">
        <v>85</v>
      </c>
      <c r="AV456" s="14" t="s">
        <v>194</v>
      </c>
      <c r="AW456" s="14" t="s">
        <v>39</v>
      </c>
      <c r="AX456" s="14" t="s">
        <v>83</v>
      </c>
      <c r="AY456" s="287" t="s">
        <v>171</v>
      </c>
    </row>
    <row r="457" s="1" customFormat="1" ht="25.5" customHeight="1">
      <c r="B457" s="47"/>
      <c r="C457" s="237" t="s">
        <v>583</v>
      </c>
      <c r="D457" s="237" t="s">
        <v>174</v>
      </c>
      <c r="E457" s="238" t="s">
        <v>584</v>
      </c>
      <c r="F457" s="239" t="s">
        <v>585</v>
      </c>
      <c r="G457" s="240" t="s">
        <v>235</v>
      </c>
      <c r="H457" s="241">
        <v>59.219999999999999</v>
      </c>
      <c r="I457" s="242"/>
      <c r="J457" s="243">
        <f>ROUND(I457*H457,2)</f>
        <v>0</v>
      </c>
      <c r="K457" s="239" t="s">
        <v>236</v>
      </c>
      <c r="L457" s="73"/>
      <c r="M457" s="244" t="s">
        <v>21</v>
      </c>
      <c r="N457" s="245" t="s">
        <v>47</v>
      </c>
      <c r="O457" s="48"/>
      <c r="P457" s="246">
        <f>O457*H457</f>
        <v>0</v>
      </c>
      <c r="Q457" s="246">
        <v>0</v>
      </c>
      <c r="R457" s="246">
        <f>Q457*H457</f>
        <v>0</v>
      </c>
      <c r="S457" s="246">
        <v>0.0047800000000000004</v>
      </c>
      <c r="T457" s="247">
        <f>S457*H457</f>
        <v>0.28307160000000003</v>
      </c>
      <c r="AR457" s="25" t="s">
        <v>194</v>
      </c>
      <c r="AT457" s="25" t="s">
        <v>174</v>
      </c>
      <c r="AU457" s="25" t="s">
        <v>85</v>
      </c>
      <c r="AY457" s="25" t="s">
        <v>171</v>
      </c>
      <c r="BE457" s="248">
        <f>IF(N457="základní",J457,0)</f>
        <v>0</v>
      </c>
      <c r="BF457" s="248">
        <f>IF(N457="snížená",J457,0)</f>
        <v>0</v>
      </c>
      <c r="BG457" s="248">
        <f>IF(N457="zákl. přenesená",J457,0)</f>
        <v>0</v>
      </c>
      <c r="BH457" s="248">
        <f>IF(N457="sníž. přenesená",J457,0)</f>
        <v>0</v>
      </c>
      <c r="BI457" s="248">
        <f>IF(N457="nulová",J457,0)</f>
        <v>0</v>
      </c>
      <c r="BJ457" s="25" t="s">
        <v>83</v>
      </c>
      <c r="BK457" s="248">
        <f>ROUND(I457*H457,2)</f>
        <v>0</v>
      </c>
      <c r="BL457" s="25" t="s">
        <v>194</v>
      </c>
      <c r="BM457" s="25" t="s">
        <v>586</v>
      </c>
    </row>
    <row r="458" s="12" customFormat="1">
      <c r="B458" s="256"/>
      <c r="C458" s="257"/>
      <c r="D458" s="249" t="s">
        <v>238</v>
      </c>
      <c r="E458" s="258" t="s">
        <v>21</v>
      </c>
      <c r="F458" s="259" t="s">
        <v>239</v>
      </c>
      <c r="G458" s="257"/>
      <c r="H458" s="258" t="s">
        <v>21</v>
      </c>
      <c r="I458" s="260"/>
      <c r="J458" s="257"/>
      <c r="K458" s="257"/>
      <c r="L458" s="261"/>
      <c r="M458" s="262"/>
      <c r="N458" s="263"/>
      <c r="O458" s="263"/>
      <c r="P458" s="263"/>
      <c r="Q458" s="263"/>
      <c r="R458" s="263"/>
      <c r="S458" s="263"/>
      <c r="T458" s="264"/>
      <c r="AT458" s="265" t="s">
        <v>238</v>
      </c>
      <c r="AU458" s="265" t="s">
        <v>85</v>
      </c>
      <c r="AV458" s="12" t="s">
        <v>83</v>
      </c>
      <c r="AW458" s="12" t="s">
        <v>39</v>
      </c>
      <c r="AX458" s="12" t="s">
        <v>76</v>
      </c>
      <c r="AY458" s="265" t="s">
        <v>171</v>
      </c>
    </row>
    <row r="459" s="12" customFormat="1">
      <c r="B459" s="256"/>
      <c r="C459" s="257"/>
      <c r="D459" s="249" t="s">
        <v>238</v>
      </c>
      <c r="E459" s="258" t="s">
        <v>21</v>
      </c>
      <c r="F459" s="259" t="s">
        <v>587</v>
      </c>
      <c r="G459" s="257"/>
      <c r="H459" s="258" t="s">
        <v>21</v>
      </c>
      <c r="I459" s="260"/>
      <c r="J459" s="257"/>
      <c r="K459" s="257"/>
      <c r="L459" s="261"/>
      <c r="M459" s="262"/>
      <c r="N459" s="263"/>
      <c r="O459" s="263"/>
      <c r="P459" s="263"/>
      <c r="Q459" s="263"/>
      <c r="R459" s="263"/>
      <c r="S459" s="263"/>
      <c r="T459" s="264"/>
      <c r="AT459" s="265" t="s">
        <v>238</v>
      </c>
      <c r="AU459" s="265" t="s">
        <v>85</v>
      </c>
      <c r="AV459" s="12" t="s">
        <v>83</v>
      </c>
      <c r="AW459" s="12" t="s">
        <v>39</v>
      </c>
      <c r="AX459" s="12" t="s">
        <v>76</v>
      </c>
      <c r="AY459" s="265" t="s">
        <v>171</v>
      </c>
    </row>
    <row r="460" s="13" customFormat="1">
      <c r="B460" s="266"/>
      <c r="C460" s="267"/>
      <c r="D460" s="249" t="s">
        <v>238</v>
      </c>
      <c r="E460" s="268" t="s">
        <v>21</v>
      </c>
      <c r="F460" s="269" t="s">
        <v>588</v>
      </c>
      <c r="G460" s="267"/>
      <c r="H460" s="270">
        <v>17.219999999999999</v>
      </c>
      <c r="I460" s="271"/>
      <c r="J460" s="267"/>
      <c r="K460" s="267"/>
      <c r="L460" s="272"/>
      <c r="M460" s="273"/>
      <c r="N460" s="274"/>
      <c r="O460" s="274"/>
      <c r="P460" s="274"/>
      <c r="Q460" s="274"/>
      <c r="R460" s="274"/>
      <c r="S460" s="274"/>
      <c r="T460" s="275"/>
      <c r="AT460" s="276" t="s">
        <v>238</v>
      </c>
      <c r="AU460" s="276" t="s">
        <v>85</v>
      </c>
      <c r="AV460" s="13" t="s">
        <v>85</v>
      </c>
      <c r="AW460" s="13" t="s">
        <v>39</v>
      </c>
      <c r="AX460" s="13" t="s">
        <v>76</v>
      </c>
      <c r="AY460" s="276" t="s">
        <v>171</v>
      </c>
    </row>
    <row r="461" s="13" customFormat="1">
      <c r="B461" s="266"/>
      <c r="C461" s="267"/>
      <c r="D461" s="249" t="s">
        <v>238</v>
      </c>
      <c r="E461" s="268" t="s">
        <v>21</v>
      </c>
      <c r="F461" s="269" t="s">
        <v>589</v>
      </c>
      <c r="G461" s="267"/>
      <c r="H461" s="270">
        <v>33.899999999999999</v>
      </c>
      <c r="I461" s="271"/>
      <c r="J461" s="267"/>
      <c r="K461" s="267"/>
      <c r="L461" s="272"/>
      <c r="M461" s="273"/>
      <c r="N461" s="274"/>
      <c r="O461" s="274"/>
      <c r="P461" s="274"/>
      <c r="Q461" s="274"/>
      <c r="R461" s="274"/>
      <c r="S461" s="274"/>
      <c r="T461" s="275"/>
      <c r="AT461" s="276" t="s">
        <v>238</v>
      </c>
      <c r="AU461" s="276" t="s">
        <v>85</v>
      </c>
      <c r="AV461" s="13" t="s">
        <v>85</v>
      </c>
      <c r="AW461" s="13" t="s">
        <v>39</v>
      </c>
      <c r="AX461" s="13" t="s">
        <v>76</v>
      </c>
      <c r="AY461" s="276" t="s">
        <v>171</v>
      </c>
    </row>
    <row r="462" s="13" customFormat="1">
      <c r="B462" s="266"/>
      <c r="C462" s="267"/>
      <c r="D462" s="249" t="s">
        <v>238</v>
      </c>
      <c r="E462" s="268" t="s">
        <v>21</v>
      </c>
      <c r="F462" s="269" t="s">
        <v>590</v>
      </c>
      <c r="G462" s="267"/>
      <c r="H462" s="270">
        <v>8.0999999999999996</v>
      </c>
      <c r="I462" s="271"/>
      <c r="J462" s="267"/>
      <c r="K462" s="267"/>
      <c r="L462" s="272"/>
      <c r="M462" s="273"/>
      <c r="N462" s="274"/>
      <c r="O462" s="274"/>
      <c r="P462" s="274"/>
      <c r="Q462" s="274"/>
      <c r="R462" s="274"/>
      <c r="S462" s="274"/>
      <c r="T462" s="275"/>
      <c r="AT462" s="276" t="s">
        <v>238</v>
      </c>
      <c r="AU462" s="276" t="s">
        <v>85</v>
      </c>
      <c r="AV462" s="13" t="s">
        <v>85</v>
      </c>
      <c r="AW462" s="13" t="s">
        <v>39</v>
      </c>
      <c r="AX462" s="13" t="s">
        <v>76</v>
      </c>
      <c r="AY462" s="276" t="s">
        <v>171</v>
      </c>
    </row>
    <row r="463" s="14" customFormat="1">
      <c r="B463" s="277"/>
      <c r="C463" s="278"/>
      <c r="D463" s="249" t="s">
        <v>238</v>
      </c>
      <c r="E463" s="279" t="s">
        <v>21</v>
      </c>
      <c r="F463" s="280" t="s">
        <v>242</v>
      </c>
      <c r="G463" s="278"/>
      <c r="H463" s="281">
        <v>59.219999999999999</v>
      </c>
      <c r="I463" s="282"/>
      <c r="J463" s="278"/>
      <c r="K463" s="278"/>
      <c r="L463" s="283"/>
      <c r="M463" s="284"/>
      <c r="N463" s="285"/>
      <c r="O463" s="285"/>
      <c r="P463" s="285"/>
      <c r="Q463" s="285"/>
      <c r="R463" s="285"/>
      <c r="S463" s="285"/>
      <c r="T463" s="286"/>
      <c r="AT463" s="287" t="s">
        <v>238</v>
      </c>
      <c r="AU463" s="287" t="s">
        <v>85</v>
      </c>
      <c r="AV463" s="14" t="s">
        <v>194</v>
      </c>
      <c r="AW463" s="14" t="s">
        <v>39</v>
      </c>
      <c r="AX463" s="14" t="s">
        <v>83</v>
      </c>
      <c r="AY463" s="287" t="s">
        <v>171</v>
      </c>
    </row>
    <row r="464" s="1" customFormat="1" ht="25.5" customHeight="1">
      <c r="B464" s="47"/>
      <c r="C464" s="237" t="s">
        <v>591</v>
      </c>
      <c r="D464" s="237" t="s">
        <v>174</v>
      </c>
      <c r="E464" s="238" t="s">
        <v>592</v>
      </c>
      <c r="F464" s="239" t="s">
        <v>593</v>
      </c>
      <c r="G464" s="240" t="s">
        <v>235</v>
      </c>
      <c r="H464" s="241">
        <v>6.2400000000000002</v>
      </c>
      <c r="I464" s="242"/>
      <c r="J464" s="243">
        <f>ROUND(I464*H464,2)</f>
        <v>0</v>
      </c>
      <c r="K464" s="239" t="s">
        <v>236</v>
      </c>
      <c r="L464" s="73"/>
      <c r="M464" s="244" t="s">
        <v>21</v>
      </c>
      <c r="N464" s="245" t="s">
        <v>47</v>
      </c>
      <c r="O464" s="48"/>
      <c r="P464" s="246">
        <f>O464*H464</f>
        <v>0</v>
      </c>
      <c r="Q464" s="246">
        <v>0</v>
      </c>
      <c r="R464" s="246">
        <f>Q464*H464</f>
        <v>0</v>
      </c>
      <c r="S464" s="246">
        <v>0.16900000000000001</v>
      </c>
      <c r="T464" s="247">
        <f>S464*H464</f>
        <v>1.0545600000000002</v>
      </c>
      <c r="AR464" s="25" t="s">
        <v>194</v>
      </c>
      <c r="AT464" s="25" t="s">
        <v>174</v>
      </c>
      <c r="AU464" s="25" t="s">
        <v>85</v>
      </c>
      <c r="AY464" s="25" t="s">
        <v>171</v>
      </c>
      <c r="BE464" s="248">
        <f>IF(N464="základní",J464,0)</f>
        <v>0</v>
      </c>
      <c r="BF464" s="248">
        <f>IF(N464="snížená",J464,0)</f>
        <v>0</v>
      </c>
      <c r="BG464" s="248">
        <f>IF(N464="zákl. přenesená",J464,0)</f>
        <v>0</v>
      </c>
      <c r="BH464" s="248">
        <f>IF(N464="sníž. přenesená",J464,0)</f>
        <v>0</v>
      </c>
      <c r="BI464" s="248">
        <f>IF(N464="nulová",J464,0)</f>
        <v>0</v>
      </c>
      <c r="BJ464" s="25" t="s">
        <v>83</v>
      </c>
      <c r="BK464" s="248">
        <f>ROUND(I464*H464,2)</f>
        <v>0</v>
      </c>
      <c r="BL464" s="25" t="s">
        <v>194</v>
      </c>
      <c r="BM464" s="25" t="s">
        <v>594</v>
      </c>
    </row>
    <row r="465" s="12" customFormat="1">
      <c r="B465" s="256"/>
      <c r="C465" s="257"/>
      <c r="D465" s="249" t="s">
        <v>238</v>
      </c>
      <c r="E465" s="258" t="s">
        <v>21</v>
      </c>
      <c r="F465" s="259" t="s">
        <v>246</v>
      </c>
      <c r="G465" s="257"/>
      <c r="H465" s="258" t="s">
        <v>21</v>
      </c>
      <c r="I465" s="260"/>
      <c r="J465" s="257"/>
      <c r="K465" s="257"/>
      <c r="L465" s="261"/>
      <c r="M465" s="262"/>
      <c r="N465" s="263"/>
      <c r="O465" s="263"/>
      <c r="P465" s="263"/>
      <c r="Q465" s="263"/>
      <c r="R465" s="263"/>
      <c r="S465" s="263"/>
      <c r="T465" s="264"/>
      <c r="AT465" s="265" t="s">
        <v>238</v>
      </c>
      <c r="AU465" s="265" t="s">
        <v>85</v>
      </c>
      <c r="AV465" s="12" t="s">
        <v>83</v>
      </c>
      <c r="AW465" s="12" t="s">
        <v>39</v>
      </c>
      <c r="AX465" s="12" t="s">
        <v>76</v>
      </c>
      <c r="AY465" s="265" t="s">
        <v>171</v>
      </c>
    </row>
    <row r="466" s="13" customFormat="1">
      <c r="B466" s="266"/>
      <c r="C466" s="267"/>
      <c r="D466" s="249" t="s">
        <v>238</v>
      </c>
      <c r="E466" s="268" t="s">
        <v>21</v>
      </c>
      <c r="F466" s="269" t="s">
        <v>595</v>
      </c>
      <c r="G466" s="267"/>
      <c r="H466" s="270">
        <v>6.2400000000000002</v>
      </c>
      <c r="I466" s="271"/>
      <c r="J466" s="267"/>
      <c r="K466" s="267"/>
      <c r="L466" s="272"/>
      <c r="M466" s="273"/>
      <c r="N466" s="274"/>
      <c r="O466" s="274"/>
      <c r="P466" s="274"/>
      <c r="Q466" s="274"/>
      <c r="R466" s="274"/>
      <c r="S466" s="274"/>
      <c r="T466" s="275"/>
      <c r="AT466" s="276" t="s">
        <v>238</v>
      </c>
      <c r="AU466" s="276" t="s">
        <v>85</v>
      </c>
      <c r="AV466" s="13" t="s">
        <v>85</v>
      </c>
      <c r="AW466" s="13" t="s">
        <v>39</v>
      </c>
      <c r="AX466" s="13" t="s">
        <v>76</v>
      </c>
      <c r="AY466" s="276" t="s">
        <v>171</v>
      </c>
    </row>
    <row r="467" s="14" customFormat="1">
      <c r="B467" s="277"/>
      <c r="C467" s="278"/>
      <c r="D467" s="249" t="s">
        <v>238</v>
      </c>
      <c r="E467" s="279" t="s">
        <v>21</v>
      </c>
      <c r="F467" s="280" t="s">
        <v>242</v>
      </c>
      <c r="G467" s="278"/>
      <c r="H467" s="281">
        <v>6.2400000000000002</v>
      </c>
      <c r="I467" s="282"/>
      <c r="J467" s="278"/>
      <c r="K467" s="278"/>
      <c r="L467" s="283"/>
      <c r="M467" s="284"/>
      <c r="N467" s="285"/>
      <c r="O467" s="285"/>
      <c r="P467" s="285"/>
      <c r="Q467" s="285"/>
      <c r="R467" s="285"/>
      <c r="S467" s="285"/>
      <c r="T467" s="286"/>
      <c r="AT467" s="287" t="s">
        <v>238</v>
      </c>
      <c r="AU467" s="287" t="s">
        <v>85</v>
      </c>
      <c r="AV467" s="14" t="s">
        <v>194</v>
      </c>
      <c r="AW467" s="14" t="s">
        <v>39</v>
      </c>
      <c r="AX467" s="14" t="s">
        <v>83</v>
      </c>
      <c r="AY467" s="287" t="s">
        <v>171</v>
      </c>
    </row>
    <row r="468" s="1" customFormat="1" ht="38.25" customHeight="1">
      <c r="B468" s="47"/>
      <c r="C468" s="237" t="s">
        <v>596</v>
      </c>
      <c r="D468" s="237" t="s">
        <v>174</v>
      </c>
      <c r="E468" s="238" t="s">
        <v>597</v>
      </c>
      <c r="F468" s="239" t="s">
        <v>598</v>
      </c>
      <c r="G468" s="240" t="s">
        <v>235</v>
      </c>
      <c r="H468" s="241">
        <v>0.19600000000000001</v>
      </c>
      <c r="I468" s="242"/>
      <c r="J468" s="243">
        <f>ROUND(I468*H468,2)</f>
        <v>0</v>
      </c>
      <c r="K468" s="239" t="s">
        <v>236</v>
      </c>
      <c r="L468" s="73"/>
      <c r="M468" s="244" t="s">
        <v>21</v>
      </c>
      <c r="N468" s="245" t="s">
        <v>47</v>
      </c>
      <c r="O468" s="48"/>
      <c r="P468" s="246">
        <f>O468*H468</f>
        <v>0</v>
      </c>
      <c r="Q468" s="246">
        <v>0</v>
      </c>
      <c r="R468" s="246">
        <f>Q468*H468</f>
        <v>0</v>
      </c>
      <c r="S468" s="246">
        <v>0.10199999999999999</v>
      </c>
      <c r="T468" s="247">
        <f>S468*H468</f>
        <v>0.019991999999999999</v>
      </c>
      <c r="AR468" s="25" t="s">
        <v>194</v>
      </c>
      <c r="AT468" s="25" t="s">
        <v>174</v>
      </c>
      <c r="AU468" s="25" t="s">
        <v>85</v>
      </c>
      <c r="AY468" s="25" t="s">
        <v>171</v>
      </c>
      <c r="BE468" s="248">
        <f>IF(N468="základní",J468,0)</f>
        <v>0</v>
      </c>
      <c r="BF468" s="248">
        <f>IF(N468="snížená",J468,0)</f>
        <v>0</v>
      </c>
      <c r="BG468" s="248">
        <f>IF(N468="zákl. přenesená",J468,0)</f>
        <v>0</v>
      </c>
      <c r="BH468" s="248">
        <f>IF(N468="sníž. přenesená",J468,0)</f>
        <v>0</v>
      </c>
      <c r="BI468" s="248">
        <f>IF(N468="nulová",J468,0)</f>
        <v>0</v>
      </c>
      <c r="BJ468" s="25" t="s">
        <v>83</v>
      </c>
      <c r="BK468" s="248">
        <f>ROUND(I468*H468,2)</f>
        <v>0</v>
      </c>
      <c r="BL468" s="25" t="s">
        <v>194</v>
      </c>
      <c r="BM468" s="25" t="s">
        <v>599</v>
      </c>
    </row>
    <row r="469" s="12" customFormat="1">
      <c r="B469" s="256"/>
      <c r="C469" s="257"/>
      <c r="D469" s="249" t="s">
        <v>238</v>
      </c>
      <c r="E469" s="258" t="s">
        <v>21</v>
      </c>
      <c r="F469" s="259" t="s">
        <v>239</v>
      </c>
      <c r="G469" s="257"/>
      <c r="H469" s="258" t="s">
        <v>21</v>
      </c>
      <c r="I469" s="260"/>
      <c r="J469" s="257"/>
      <c r="K469" s="257"/>
      <c r="L469" s="261"/>
      <c r="M469" s="262"/>
      <c r="N469" s="263"/>
      <c r="O469" s="263"/>
      <c r="P469" s="263"/>
      <c r="Q469" s="263"/>
      <c r="R469" s="263"/>
      <c r="S469" s="263"/>
      <c r="T469" s="264"/>
      <c r="AT469" s="265" t="s">
        <v>238</v>
      </c>
      <c r="AU469" s="265" t="s">
        <v>85</v>
      </c>
      <c r="AV469" s="12" t="s">
        <v>83</v>
      </c>
      <c r="AW469" s="12" t="s">
        <v>39</v>
      </c>
      <c r="AX469" s="12" t="s">
        <v>76</v>
      </c>
      <c r="AY469" s="265" t="s">
        <v>171</v>
      </c>
    </row>
    <row r="470" s="12" customFormat="1">
      <c r="B470" s="256"/>
      <c r="C470" s="257"/>
      <c r="D470" s="249" t="s">
        <v>238</v>
      </c>
      <c r="E470" s="258" t="s">
        <v>21</v>
      </c>
      <c r="F470" s="259" t="s">
        <v>337</v>
      </c>
      <c r="G470" s="257"/>
      <c r="H470" s="258" t="s">
        <v>21</v>
      </c>
      <c r="I470" s="260"/>
      <c r="J470" s="257"/>
      <c r="K470" s="257"/>
      <c r="L470" s="261"/>
      <c r="M470" s="262"/>
      <c r="N470" s="263"/>
      <c r="O470" s="263"/>
      <c r="P470" s="263"/>
      <c r="Q470" s="263"/>
      <c r="R470" s="263"/>
      <c r="S470" s="263"/>
      <c r="T470" s="264"/>
      <c r="AT470" s="265" t="s">
        <v>238</v>
      </c>
      <c r="AU470" s="265" t="s">
        <v>85</v>
      </c>
      <c r="AV470" s="12" t="s">
        <v>83</v>
      </c>
      <c r="AW470" s="12" t="s">
        <v>39</v>
      </c>
      <c r="AX470" s="12" t="s">
        <v>76</v>
      </c>
      <c r="AY470" s="265" t="s">
        <v>171</v>
      </c>
    </row>
    <row r="471" s="13" customFormat="1">
      <c r="B471" s="266"/>
      <c r="C471" s="267"/>
      <c r="D471" s="249" t="s">
        <v>238</v>
      </c>
      <c r="E471" s="268" t="s">
        <v>21</v>
      </c>
      <c r="F471" s="269" t="s">
        <v>467</v>
      </c>
      <c r="G471" s="267"/>
      <c r="H471" s="270">
        <v>0.19600000000000001</v>
      </c>
      <c r="I471" s="271"/>
      <c r="J471" s="267"/>
      <c r="K471" s="267"/>
      <c r="L471" s="272"/>
      <c r="M471" s="273"/>
      <c r="N471" s="274"/>
      <c r="O471" s="274"/>
      <c r="P471" s="274"/>
      <c r="Q471" s="274"/>
      <c r="R471" s="274"/>
      <c r="S471" s="274"/>
      <c r="T471" s="275"/>
      <c r="AT471" s="276" t="s">
        <v>238</v>
      </c>
      <c r="AU471" s="276" t="s">
        <v>85</v>
      </c>
      <c r="AV471" s="13" t="s">
        <v>85</v>
      </c>
      <c r="AW471" s="13" t="s">
        <v>39</v>
      </c>
      <c r="AX471" s="13" t="s">
        <v>76</v>
      </c>
      <c r="AY471" s="276" t="s">
        <v>171</v>
      </c>
    </row>
    <row r="472" s="14" customFormat="1">
      <c r="B472" s="277"/>
      <c r="C472" s="278"/>
      <c r="D472" s="249" t="s">
        <v>238</v>
      </c>
      <c r="E472" s="279" t="s">
        <v>21</v>
      </c>
      <c r="F472" s="280" t="s">
        <v>242</v>
      </c>
      <c r="G472" s="278"/>
      <c r="H472" s="281">
        <v>0.19600000000000001</v>
      </c>
      <c r="I472" s="282"/>
      <c r="J472" s="278"/>
      <c r="K472" s="278"/>
      <c r="L472" s="283"/>
      <c r="M472" s="284"/>
      <c r="N472" s="285"/>
      <c r="O472" s="285"/>
      <c r="P472" s="285"/>
      <c r="Q472" s="285"/>
      <c r="R472" s="285"/>
      <c r="S472" s="285"/>
      <c r="T472" s="286"/>
      <c r="AT472" s="287" t="s">
        <v>238</v>
      </c>
      <c r="AU472" s="287" t="s">
        <v>85</v>
      </c>
      <c r="AV472" s="14" t="s">
        <v>194</v>
      </c>
      <c r="AW472" s="14" t="s">
        <v>39</v>
      </c>
      <c r="AX472" s="14" t="s">
        <v>83</v>
      </c>
      <c r="AY472" s="287" t="s">
        <v>171</v>
      </c>
    </row>
    <row r="473" s="1" customFormat="1" ht="25.5" customHeight="1">
      <c r="B473" s="47"/>
      <c r="C473" s="237" t="s">
        <v>600</v>
      </c>
      <c r="D473" s="237" t="s">
        <v>174</v>
      </c>
      <c r="E473" s="238" t="s">
        <v>601</v>
      </c>
      <c r="F473" s="239" t="s">
        <v>602</v>
      </c>
      <c r="G473" s="240" t="s">
        <v>256</v>
      </c>
      <c r="H473" s="241">
        <v>13.5</v>
      </c>
      <c r="I473" s="242"/>
      <c r="J473" s="243">
        <f>ROUND(I473*H473,2)</f>
        <v>0</v>
      </c>
      <c r="K473" s="239" t="s">
        <v>236</v>
      </c>
      <c r="L473" s="73"/>
      <c r="M473" s="244" t="s">
        <v>21</v>
      </c>
      <c r="N473" s="245" t="s">
        <v>47</v>
      </c>
      <c r="O473" s="48"/>
      <c r="P473" s="246">
        <f>O473*H473</f>
        <v>0</v>
      </c>
      <c r="Q473" s="246">
        <v>0.0012099999999999999</v>
      </c>
      <c r="R473" s="246">
        <f>Q473*H473</f>
        <v>0.016334999999999999</v>
      </c>
      <c r="S473" s="246">
        <v>0</v>
      </c>
      <c r="T473" s="247">
        <f>S473*H473</f>
        <v>0</v>
      </c>
      <c r="AR473" s="25" t="s">
        <v>194</v>
      </c>
      <c r="AT473" s="25" t="s">
        <v>174</v>
      </c>
      <c r="AU473" s="25" t="s">
        <v>85</v>
      </c>
      <c r="AY473" s="25" t="s">
        <v>171</v>
      </c>
      <c r="BE473" s="248">
        <f>IF(N473="základní",J473,0)</f>
        <v>0</v>
      </c>
      <c r="BF473" s="248">
        <f>IF(N473="snížená",J473,0)</f>
        <v>0</v>
      </c>
      <c r="BG473" s="248">
        <f>IF(N473="zákl. přenesená",J473,0)</f>
        <v>0</v>
      </c>
      <c r="BH473" s="248">
        <f>IF(N473="sníž. přenesená",J473,0)</f>
        <v>0</v>
      </c>
      <c r="BI473" s="248">
        <f>IF(N473="nulová",J473,0)</f>
        <v>0</v>
      </c>
      <c r="BJ473" s="25" t="s">
        <v>83</v>
      </c>
      <c r="BK473" s="248">
        <f>ROUND(I473*H473,2)</f>
        <v>0</v>
      </c>
      <c r="BL473" s="25" t="s">
        <v>194</v>
      </c>
      <c r="BM473" s="25" t="s">
        <v>603</v>
      </c>
    </row>
    <row r="474" s="12" customFormat="1">
      <c r="B474" s="256"/>
      <c r="C474" s="257"/>
      <c r="D474" s="249" t="s">
        <v>238</v>
      </c>
      <c r="E474" s="258" t="s">
        <v>21</v>
      </c>
      <c r="F474" s="259" t="s">
        <v>239</v>
      </c>
      <c r="G474" s="257"/>
      <c r="H474" s="258" t="s">
        <v>21</v>
      </c>
      <c r="I474" s="260"/>
      <c r="J474" s="257"/>
      <c r="K474" s="257"/>
      <c r="L474" s="261"/>
      <c r="M474" s="262"/>
      <c r="N474" s="263"/>
      <c r="O474" s="263"/>
      <c r="P474" s="263"/>
      <c r="Q474" s="263"/>
      <c r="R474" s="263"/>
      <c r="S474" s="263"/>
      <c r="T474" s="264"/>
      <c r="AT474" s="265" t="s">
        <v>238</v>
      </c>
      <c r="AU474" s="265" t="s">
        <v>85</v>
      </c>
      <c r="AV474" s="12" t="s">
        <v>83</v>
      </c>
      <c r="AW474" s="12" t="s">
        <v>39</v>
      </c>
      <c r="AX474" s="12" t="s">
        <v>76</v>
      </c>
      <c r="AY474" s="265" t="s">
        <v>171</v>
      </c>
    </row>
    <row r="475" s="12" customFormat="1">
      <c r="B475" s="256"/>
      <c r="C475" s="257"/>
      <c r="D475" s="249" t="s">
        <v>238</v>
      </c>
      <c r="E475" s="258" t="s">
        <v>21</v>
      </c>
      <c r="F475" s="259" t="s">
        <v>337</v>
      </c>
      <c r="G475" s="257"/>
      <c r="H475" s="258" t="s">
        <v>21</v>
      </c>
      <c r="I475" s="260"/>
      <c r="J475" s="257"/>
      <c r="K475" s="257"/>
      <c r="L475" s="261"/>
      <c r="M475" s="262"/>
      <c r="N475" s="263"/>
      <c r="O475" s="263"/>
      <c r="P475" s="263"/>
      <c r="Q475" s="263"/>
      <c r="R475" s="263"/>
      <c r="S475" s="263"/>
      <c r="T475" s="264"/>
      <c r="AT475" s="265" t="s">
        <v>238</v>
      </c>
      <c r="AU475" s="265" t="s">
        <v>85</v>
      </c>
      <c r="AV475" s="12" t="s">
        <v>83</v>
      </c>
      <c r="AW475" s="12" t="s">
        <v>39</v>
      </c>
      <c r="AX475" s="12" t="s">
        <v>76</v>
      </c>
      <c r="AY475" s="265" t="s">
        <v>171</v>
      </c>
    </row>
    <row r="476" s="13" customFormat="1">
      <c r="B476" s="266"/>
      <c r="C476" s="267"/>
      <c r="D476" s="249" t="s">
        <v>238</v>
      </c>
      <c r="E476" s="268" t="s">
        <v>21</v>
      </c>
      <c r="F476" s="269" t="s">
        <v>604</v>
      </c>
      <c r="G476" s="267"/>
      <c r="H476" s="270">
        <v>13.5</v>
      </c>
      <c r="I476" s="271"/>
      <c r="J476" s="267"/>
      <c r="K476" s="267"/>
      <c r="L476" s="272"/>
      <c r="M476" s="273"/>
      <c r="N476" s="274"/>
      <c r="O476" s="274"/>
      <c r="P476" s="274"/>
      <c r="Q476" s="274"/>
      <c r="R476" s="274"/>
      <c r="S476" s="274"/>
      <c r="T476" s="275"/>
      <c r="AT476" s="276" t="s">
        <v>238</v>
      </c>
      <c r="AU476" s="276" t="s">
        <v>85</v>
      </c>
      <c r="AV476" s="13" t="s">
        <v>85</v>
      </c>
      <c r="AW476" s="13" t="s">
        <v>39</v>
      </c>
      <c r="AX476" s="13" t="s">
        <v>76</v>
      </c>
      <c r="AY476" s="276" t="s">
        <v>171</v>
      </c>
    </row>
    <row r="477" s="14" customFormat="1">
      <c r="B477" s="277"/>
      <c r="C477" s="278"/>
      <c r="D477" s="249" t="s">
        <v>238</v>
      </c>
      <c r="E477" s="279" t="s">
        <v>21</v>
      </c>
      <c r="F477" s="280" t="s">
        <v>242</v>
      </c>
      <c r="G477" s="278"/>
      <c r="H477" s="281">
        <v>13.5</v>
      </c>
      <c r="I477" s="282"/>
      <c r="J477" s="278"/>
      <c r="K477" s="278"/>
      <c r="L477" s="283"/>
      <c r="M477" s="284"/>
      <c r="N477" s="285"/>
      <c r="O477" s="285"/>
      <c r="P477" s="285"/>
      <c r="Q477" s="285"/>
      <c r="R477" s="285"/>
      <c r="S477" s="285"/>
      <c r="T477" s="286"/>
      <c r="AT477" s="287" t="s">
        <v>238</v>
      </c>
      <c r="AU477" s="287" t="s">
        <v>85</v>
      </c>
      <c r="AV477" s="14" t="s">
        <v>194</v>
      </c>
      <c r="AW477" s="14" t="s">
        <v>39</v>
      </c>
      <c r="AX477" s="14" t="s">
        <v>83</v>
      </c>
      <c r="AY477" s="287" t="s">
        <v>171</v>
      </c>
    </row>
    <row r="478" s="1" customFormat="1" ht="25.5" customHeight="1">
      <c r="B478" s="47"/>
      <c r="C478" s="237" t="s">
        <v>605</v>
      </c>
      <c r="D478" s="237" t="s">
        <v>174</v>
      </c>
      <c r="E478" s="238" t="s">
        <v>606</v>
      </c>
      <c r="F478" s="239" t="s">
        <v>607</v>
      </c>
      <c r="G478" s="240" t="s">
        <v>256</v>
      </c>
      <c r="H478" s="241">
        <v>13.5</v>
      </c>
      <c r="I478" s="242"/>
      <c r="J478" s="243">
        <f>ROUND(I478*H478,2)</f>
        <v>0</v>
      </c>
      <c r="K478" s="239" t="s">
        <v>236</v>
      </c>
      <c r="L478" s="73"/>
      <c r="M478" s="244" t="s">
        <v>21</v>
      </c>
      <c r="N478" s="245" t="s">
        <v>47</v>
      </c>
      <c r="O478" s="48"/>
      <c r="P478" s="246">
        <f>O478*H478</f>
        <v>0</v>
      </c>
      <c r="Q478" s="246">
        <v>0</v>
      </c>
      <c r="R478" s="246">
        <f>Q478*H478</f>
        <v>0</v>
      </c>
      <c r="S478" s="246">
        <v>0</v>
      </c>
      <c r="T478" s="247">
        <f>S478*H478</f>
        <v>0</v>
      </c>
      <c r="AR478" s="25" t="s">
        <v>194</v>
      </c>
      <c r="AT478" s="25" t="s">
        <v>174</v>
      </c>
      <c r="AU478" s="25" t="s">
        <v>85</v>
      </c>
      <c r="AY478" s="25" t="s">
        <v>171</v>
      </c>
      <c r="BE478" s="248">
        <f>IF(N478="základní",J478,0)</f>
        <v>0</v>
      </c>
      <c r="BF478" s="248">
        <f>IF(N478="snížená",J478,0)</f>
        <v>0</v>
      </c>
      <c r="BG478" s="248">
        <f>IF(N478="zákl. přenesená",J478,0)</f>
        <v>0</v>
      </c>
      <c r="BH478" s="248">
        <f>IF(N478="sníž. přenesená",J478,0)</f>
        <v>0</v>
      </c>
      <c r="BI478" s="248">
        <f>IF(N478="nulová",J478,0)</f>
        <v>0</v>
      </c>
      <c r="BJ478" s="25" t="s">
        <v>83</v>
      </c>
      <c r="BK478" s="248">
        <f>ROUND(I478*H478,2)</f>
        <v>0</v>
      </c>
      <c r="BL478" s="25" t="s">
        <v>194</v>
      </c>
      <c r="BM478" s="25" t="s">
        <v>608</v>
      </c>
    </row>
    <row r="479" s="1" customFormat="1" ht="25.5" customHeight="1">
      <c r="B479" s="47"/>
      <c r="C479" s="237" t="s">
        <v>609</v>
      </c>
      <c r="D479" s="237" t="s">
        <v>174</v>
      </c>
      <c r="E479" s="238" t="s">
        <v>610</v>
      </c>
      <c r="F479" s="239" t="s">
        <v>611</v>
      </c>
      <c r="G479" s="240" t="s">
        <v>256</v>
      </c>
      <c r="H479" s="241">
        <v>13.5</v>
      </c>
      <c r="I479" s="242"/>
      <c r="J479" s="243">
        <f>ROUND(I479*H479,2)</f>
        <v>0</v>
      </c>
      <c r="K479" s="239" t="s">
        <v>236</v>
      </c>
      <c r="L479" s="73"/>
      <c r="M479" s="244" t="s">
        <v>21</v>
      </c>
      <c r="N479" s="245" t="s">
        <v>47</v>
      </c>
      <c r="O479" s="48"/>
      <c r="P479" s="246">
        <f>O479*H479</f>
        <v>0</v>
      </c>
      <c r="Q479" s="246">
        <v>0</v>
      </c>
      <c r="R479" s="246">
        <f>Q479*H479</f>
        <v>0</v>
      </c>
      <c r="S479" s="246">
        <v>0</v>
      </c>
      <c r="T479" s="247">
        <f>S479*H479</f>
        <v>0</v>
      </c>
      <c r="AR479" s="25" t="s">
        <v>194</v>
      </c>
      <c r="AT479" s="25" t="s">
        <v>174</v>
      </c>
      <c r="AU479" s="25" t="s">
        <v>85</v>
      </c>
      <c r="AY479" s="25" t="s">
        <v>171</v>
      </c>
      <c r="BE479" s="248">
        <f>IF(N479="základní",J479,0)</f>
        <v>0</v>
      </c>
      <c r="BF479" s="248">
        <f>IF(N479="snížená",J479,0)</f>
        <v>0</v>
      </c>
      <c r="BG479" s="248">
        <f>IF(N479="zákl. přenesená",J479,0)</f>
        <v>0</v>
      </c>
      <c r="BH479" s="248">
        <f>IF(N479="sníž. přenesená",J479,0)</f>
        <v>0</v>
      </c>
      <c r="BI479" s="248">
        <f>IF(N479="nulová",J479,0)</f>
        <v>0</v>
      </c>
      <c r="BJ479" s="25" t="s">
        <v>83</v>
      </c>
      <c r="BK479" s="248">
        <f>ROUND(I479*H479,2)</f>
        <v>0</v>
      </c>
      <c r="BL479" s="25" t="s">
        <v>194</v>
      </c>
      <c r="BM479" s="25" t="s">
        <v>612</v>
      </c>
    </row>
    <row r="480" s="11" customFormat="1" ht="29.88" customHeight="1">
      <c r="B480" s="221"/>
      <c r="C480" s="222"/>
      <c r="D480" s="223" t="s">
        <v>75</v>
      </c>
      <c r="E480" s="235" t="s">
        <v>613</v>
      </c>
      <c r="F480" s="235" t="s">
        <v>614</v>
      </c>
      <c r="G480" s="222"/>
      <c r="H480" s="222"/>
      <c r="I480" s="225"/>
      <c r="J480" s="236">
        <f>BK480</f>
        <v>0</v>
      </c>
      <c r="K480" s="222"/>
      <c r="L480" s="227"/>
      <c r="M480" s="228"/>
      <c r="N480" s="229"/>
      <c r="O480" s="229"/>
      <c r="P480" s="230">
        <f>SUM(P481:P486)</f>
        <v>0</v>
      </c>
      <c r="Q480" s="229"/>
      <c r="R480" s="230">
        <f>SUM(R481:R486)</f>
        <v>0</v>
      </c>
      <c r="S480" s="229"/>
      <c r="T480" s="231">
        <f>SUM(T481:T486)</f>
        <v>0</v>
      </c>
      <c r="AR480" s="232" t="s">
        <v>83</v>
      </c>
      <c r="AT480" s="233" t="s">
        <v>75</v>
      </c>
      <c r="AU480" s="233" t="s">
        <v>83</v>
      </c>
      <c r="AY480" s="232" t="s">
        <v>171</v>
      </c>
      <c r="BK480" s="234">
        <f>SUM(BK481:BK486)</f>
        <v>0</v>
      </c>
    </row>
    <row r="481" s="1" customFormat="1" ht="25.5" customHeight="1">
      <c r="B481" s="47"/>
      <c r="C481" s="237" t="s">
        <v>615</v>
      </c>
      <c r="D481" s="237" t="s">
        <v>174</v>
      </c>
      <c r="E481" s="238" t="s">
        <v>616</v>
      </c>
      <c r="F481" s="239" t="s">
        <v>617</v>
      </c>
      <c r="G481" s="240" t="s">
        <v>291</v>
      </c>
      <c r="H481" s="241">
        <v>192.70599999999999</v>
      </c>
      <c r="I481" s="242"/>
      <c r="J481" s="243">
        <f>ROUND(I481*H481,2)</f>
        <v>0</v>
      </c>
      <c r="K481" s="239" t="s">
        <v>236</v>
      </c>
      <c r="L481" s="73"/>
      <c r="M481" s="244" t="s">
        <v>21</v>
      </c>
      <c r="N481" s="245" t="s">
        <v>47</v>
      </c>
      <c r="O481" s="48"/>
      <c r="P481" s="246">
        <f>O481*H481</f>
        <v>0</v>
      </c>
      <c r="Q481" s="246">
        <v>0</v>
      </c>
      <c r="R481" s="246">
        <f>Q481*H481</f>
        <v>0</v>
      </c>
      <c r="S481" s="246">
        <v>0</v>
      </c>
      <c r="T481" s="247">
        <f>S481*H481</f>
        <v>0</v>
      </c>
      <c r="AR481" s="25" t="s">
        <v>194</v>
      </c>
      <c r="AT481" s="25" t="s">
        <v>174</v>
      </c>
      <c r="AU481" s="25" t="s">
        <v>85</v>
      </c>
      <c r="AY481" s="25" t="s">
        <v>171</v>
      </c>
      <c r="BE481" s="248">
        <f>IF(N481="základní",J481,0)</f>
        <v>0</v>
      </c>
      <c r="BF481" s="248">
        <f>IF(N481="snížená",J481,0)</f>
        <v>0</v>
      </c>
      <c r="BG481" s="248">
        <f>IF(N481="zákl. přenesená",J481,0)</f>
        <v>0</v>
      </c>
      <c r="BH481" s="248">
        <f>IF(N481="sníž. přenesená",J481,0)</f>
        <v>0</v>
      </c>
      <c r="BI481" s="248">
        <f>IF(N481="nulová",J481,0)</f>
        <v>0</v>
      </c>
      <c r="BJ481" s="25" t="s">
        <v>83</v>
      </c>
      <c r="BK481" s="248">
        <f>ROUND(I481*H481,2)</f>
        <v>0</v>
      </c>
      <c r="BL481" s="25" t="s">
        <v>194</v>
      </c>
      <c r="BM481" s="25" t="s">
        <v>618</v>
      </c>
    </row>
    <row r="482" s="1" customFormat="1" ht="38.25" customHeight="1">
      <c r="B482" s="47"/>
      <c r="C482" s="237" t="s">
        <v>619</v>
      </c>
      <c r="D482" s="237" t="s">
        <v>174</v>
      </c>
      <c r="E482" s="238" t="s">
        <v>620</v>
      </c>
      <c r="F482" s="239" t="s">
        <v>621</v>
      </c>
      <c r="G482" s="240" t="s">
        <v>291</v>
      </c>
      <c r="H482" s="241">
        <v>192.70599999999999</v>
      </c>
      <c r="I482" s="242"/>
      <c r="J482" s="243">
        <f>ROUND(I482*H482,2)</f>
        <v>0</v>
      </c>
      <c r="K482" s="239" t="s">
        <v>236</v>
      </c>
      <c r="L482" s="73"/>
      <c r="M482" s="244" t="s">
        <v>21</v>
      </c>
      <c r="N482" s="245" t="s">
        <v>47</v>
      </c>
      <c r="O482" s="48"/>
      <c r="P482" s="246">
        <f>O482*H482</f>
        <v>0</v>
      </c>
      <c r="Q482" s="246">
        <v>0</v>
      </c>
      <c r="R482" s="246">
        <f>Q482*H482</f>
        <v>0</v>
      </c>
      <c r="S482" s="246">
        <v>0</v>
      </c>
      <c r="T482" s="247">
        <f>S482*H482</f>
        <v>0</v>
      </c>
      <c r="AR482" s="25" t="s">
        <v>194</v>
      </c>
      <c r="AT482" s="25" t="s">
        <v>174</v>
      </c>
      <c r="AU482" s="25" t="s">
        <v>85</v>
      </c>
      <c r="AY482" s="25" t="s">
        <v>171</v>
      </c>
      <c r="BE482" s="248">
        <f>IF(N482="základní",J482,0)</f>
        <v>0</v>
      </c>
      <c r="BF482" s="248">
        <f>IF(N482="snížená",J482,0)</f>
        <v>0</v>
      </c>
      <c r="BG482" s="248">
        <f>IF(N482="zákl. přenesená",J482,0)</f>
        <v>0</v>
      </c>
      <c r="BH482" s="248">
        <f>IF(N482="sníž. přenesená",J482,0)</f>
        <v>0</v>
      </c>
      <c r="BI482" s="248">
        <f>IF(N482="nulová",J482,0)</f>
        <v>0</v>
      </c>
      <c r="BJ482" s="25" t="s">
        <v>83</v>
      </c>
      <c r="BK482" s="248">
        <f>ROUND(I482*H482,2)</f>
        <v>0</v>
      </c>
      <c r="BL482" s="25" t="s">
        <v>194</v>
      </c>
      <c r="BM482" s="25" t="s">
        <v>622</v>
      </c>
    </row>
    <row r="483" s="1" customFormat="1" ht="25.5" customHeight="1">
      <c r="B483" s="47"/>
      <c r="C483" s="237" t="s">
        <v>623</v>
      </c>
      <c r="D483" s="237" t="s">
        <v>174</v>
      </c>
      <c r="E483" s="238" t="s">
        <v>624</v>
      </c>
      <c r="F483" s="239" t="s">
        <v>625</v>
      </c>
      <c r="G483" s="240" t="s">
        <v>291</v>
      </c>
      <c r="H483" s="241">
        <v>192.70599999999999</v>
      </c>
      <c r="I483" s="242"/>
      <c r="J483" s="243">
        <f>ROUND(I483*H483,2)</f>
        <v>0</v>
      </c>
      <c r="K483" s="239" t="s">
        <v>236</v>
      </c>
      <c r="L483" s="73"/>
      <c r="M483" s="244" t="s">
        <v>21</v>
      </c>
      <c r="N483" s="245" t="s">
        <v>47</v>
      </c>
      <c r="O483" s="48"/>
      <c r="P483" s="246">
        <f>O483*H483</f>
        <v>0</v>
      </c>
      <c r="Q483" s="246">
        <v>0</v>
      </c>
      <c r="R483" s="246">
        <f>Q483*H483</f>
        <v>0</v>
      </c>
      <c r="S483" s="246">
        <v>0</v>
      </c>
      <c r="T483" s="247">
        <f>S483*H483</f>
        <v>0</v>
      </c>
      <c r="AR483" s="25" t="s">
        <v>194</v>
      </c>
      <c r="AT483" s="25" t="s">
        <v>174</v>
      </c>
      <c r="AU483" s="25" t="s">
        <v>85</v>
      </c>
      <c r="AY483" s="25" t="s">
        <v>171</v>
      </c>
      <c r="BE483" s="248">
        <f>IF(N483="základní",J483,0)</f>
        <v>0</v>
      </c>
      <c r="BF483" s="248">
        <f>IF(N483="snížená",J483,0)</f>
        <v>0</v>
      </c>
      <c r="BG483" s="248">
        <f>IF(N483="zákl. přenesená",J483,0)</f>
        <v>0</v>
      </c>
      <c r="BH483" s="248">
        <f>IF(N483="sníž. přenesená",J483,0)</f>
        <v>0</v>
      </c>
      <c r="BI483" s="248">
        <f>IF(N483="nulová",J483,0)</f>
        <v>0</v>
      </c>
      <c r="BJ483" s="25" t="s">
        <v>83</v>
      </c>
      <c r="BK483" s="248">
        <f>ROUND(I483*H483,2)</f>
        <v>0</v>
      </c>
      <c r="BL483" s="25" t="s">
        <v>194</v>
      </c>
      <c r="BM483" s="25" t="s">
        <v>626</v>
      </c>
    </row>
    <row r="484" s="1" customFormat="1" ht="25.5" customHeight="1">
      <c r="B484" s="47"/>
      <c r="C484" s="237" t="s">
        <v>627</v>
      </c>
      <c r="D484" s="237" t="s">
        <v>174</v>
      </c>
      <c r="E484" s="238" t="s">
        <v>628</v>
      </c>
      <c r="F484" s="239" t="s">
        <v>629</v>
      </c>
      <c r="G484" s="240" t="s">
        <v>291</v>
      </c>
      <c r="H484" s="241">
        <v>963.52999999999997</v>
      </c>
      <c r="I484" s="242"/>
      <c r="J484" s="243">
        <f>ROUND(I484*H484,2)</f>
        <v>0</v>
      </c>
      <c r="K484" s="239" t="s">
        <v>236</v>
      </c>
      <c r="L484" s="73"/>
      <c r="M484" s="244" t="s">
        <v>21</v>
      </c>
      <c r="N484" s="245" t="s">
        <v>47</v>
      </c>
      <c r="O484" s="48"/>
      <c r="P484" s="246">
        <f>O484*H484</f>
        <v>0</v>
      </c>
      <c r="Q484" s="246">
        <v>0</v>
      </c>
      <c r="R484" s="246">
        <f>Q484*H484</f>
        <v>0</v>
      </c>
      <c r="S484" s="246">
        <v>0</v>
      </c>
      <c r="T484" s="247">
        <f>S484*H484</f>
        <v>0</v>
      </c>
      <c r="AR484" s="25" t="s">
        <v>194</v>
      </c>
      <c r="AT484" s="25" t="s">
        <v>174</v>
      </c>
      <c r="AU484" s="25" t="s">
        <v>85</v>
      </c>
      <c r="AY484" s="25" t="s">
        <v>171</v>
      </c>
      <c r="BE484" s="248">
        <f>IF(N484="základní",J484,0)</f>
        <v>0</v>
      </c>
      <c r="BF484" s="248">
        <f>IF(N484="snížená",J484,0)</f>
        <v>0</v>
      </c>
      <c r="BG484" s="248">
        <f>IF(N484="zákl. přenesená",J484,0)</f>
        <v>0</v>
      </c>
      <c r="BH484" s="248">
        <f>IF(N484="sníž. přenesená",J484,0)</f>
        <v>0</v>
      </c>
      <c r="BI484" s="248">
        <f>IF(N484="nulová",J484,0)</f>
        <v>0</v>
      </c>
      <c r="BJ484" s="25" t="s">
        <v>83</v>
      </c>
      <c r="BK484" s="248">
        <f>ROUND(I484*H484,2)</f>
        <v>0</v>
      </c>
      <c r="BL484" s="25" t="s">
        <v>194</v>
      </c>
      <c r="BM484" s="25" t="s">
        <v>630</v>
      </c>
    </row>
    <row r="485" s="13" customFormat="1">
      <c r="B485" s="266"/>
      <c r="C485" s="267"/>
      <c r="D485" s="249" t="s">
        <v>238</v>
      </c>
      <c r="E485" s="267"/>
      <c r="F485" s="269" t="s">
        <v>631</v>
      </c>
      <c r="G485" s="267"/>
      <c r="H485" s="270">
        <v>963.52999999999997</v>
      </c>
      <c r="I485" s="271"/>
      <c r="J485" s="267"/>
      <c r="K485" s="267"/>
      <c r="L485" s="272"/>
      <c r="M485" s="273"/>
      <c r="N485" s="274"/>
      <c r="O485" s="274"/>
      <c r="P485" s="274"/>
      <c r="Q485" s="274"/>
      <c r="R485" s="274"/>
      <c r="S485" s="274"/>
      <c r="T485" s="275"/>
      <c r="AT485" s="276" t="s">
        <v>238</v>
      </c>
      <c r="AU485" s="276" t="s">
        <v>85</v>
      </c>
      <c r="AV485" s="13" t="s">
        <v>85</v>
      </c>
      <c r="AW485" s="13" t="s">
        <v>6</v>
      </c>
      <c r="AX485" s="13" t="s">
        <v>83</v>
      </c>
      <c r="AY485" s="276" t="s">
        <v>171</v>
      </c>
    </row>
    <row r="486" s="1" customFormat="1" ht="38.25" customHeight="1">
      <c r="B486" s="47"/>
      <c r="C486" s="237" t="s">
        <v>632</v>
      </c>
      <c r="D486" s="237" t="s">
        <v>174</v>
      </c>
      <c r="E486" s="238" t="s">
        <v>633</v>
      </c>
      <c r="F486" s="239" t="s">
        <v>634</v>
      </c>
      <c r="G486" s="240" t="s">
        <v>291</v>
      </c>
      <c r="H486" s="241">
        <v>192.70599999999999</v>
      </c>
      <c r="I486" s="242"/>
      <c r="J486" s="243">
        <f>ROUND(I486*H486,2)</f>
        <v>0</v>
      </c>
      <c r="K486" s="239" t="s">
        <v>236</v>
      </c>
      <c r="L486" s="73"/>
      <c r="M486" s="244" t="s">
        <v>21</v>
      </c>
      <c r="N486" s="245" t="s">
        <v>47</v>
      </c>
      <c r="O486" s="48"/>
      <c r="P486" s="246">
        <f>O486*H486</f>
        <v>0</v>
      </c>
      <c r="Q486" s="246">
        <v>0</v>
      </c>
      <c r="R486" s="246">
        <f>Q486*H486</f>
        <v>0</v>
      </c>
      <c r="S486" s="246">
        <v>0</v>
      </c>
      <c r="T486" s="247">
        <f>S486*H486</f>
        <v>0</v>
      </c>
      <c r="AR486" s="25" t="s">
        <v>194</v>
      </c>
      <c r="AT486" s="25" t="s">
        <v>174</v>
      </c>
      <c r="AU486" s="25" t="s">
        <v>85</v>
      </c>
      <c r="AY486" s="25" t="s">
        <v>171</v>
      </c>
      <c r="BE486" s="248">
        <f>IF(N486="základní",J486,0)</f>
        <v>0</v>
      </c>
      <c r="BF486" s="248">
        <f>IF(N486="snížená",J486,0)</f>
        <v>0</v>
      </c>
      <c r="BG486" s="248">
        <f>IF(N486="zákl. přenesená",J486,0)</f>
        <v>0</v>
      </c>
      <c r="BH486" s="248">
        <f>IF(N486="sníž. přenesená",J486,0)</f>
        <v>0</v>
      </c>
      <c r="BI486" s="248">
        <f>IF(N486="nulová",J486,0)</f>
        <v>0</v>
      </c>
      <c r="BJ486" s="25" t="s">
        <v>83</v>
      </c>
      <c r="BK486" s="248">
        <f>ROUND(I486*H486,2)</f>
        <v>0</v>
      </c>
      <c r="BL486" s="25" t="s">
        <v>194</v>
      </c>
      <c r="BM486" s="25" t="s">
        <v>635</v>
      </c>
    </row>
    <row r="487" s="11" customFormat="1" ht="29.88" customHeight="1">
      <c r="B487" s="221"/>
      <c r="C487" s="222"/>
      <c r="D487" s="223" t="s">
        <v>75</v>
      </c>
      <c r="E487" s="235" t="s">
        <v>636</v>
      </c>
      <c r="F487" s="235" t="s">
        <v>637</v>
      </c>
      <c r="G487" s="222"/>
      <c r="H487" s="222"/>
      <c r="I487" s="225"/>
      <c r="J487" s="236">
        <f>BK487</f>
        <v>0</v>
      </c>
      <c r="K487" s="222"/>
      <c r="L487" s="227"/>
      <c r="M487" s="228"/>
      <c r="N487" s="229"/>
      <c r="O487" s="229"/>
      <c r="P487" s="230">
        <f>SUM(P488:P489)</f>
        <v>0</v>
      </c>
      <c r="Q487" s="229"/>
      <c r="R487" s="230">
        <f>SUM(R488:R489)</f>
        <v>0</v>
      </c>
      <c r="S487" s="229"/>
      <c r="T487" s="231">
        <f>SUM(T488:T489)</f>
        <v>0</v>
      </c>
      <c r="AR487" s="232" t="s">
        <v>83</v>
      </c>
      <c r="AT487" s="233" t="s">
        <v>75</v>
      </c>
      <c r="AU487" s="233" t="s">
        <v>83</v>
      </c>
      <c r="AY487" s="232" t="s">
        <v>171</v>
      </c>
      <c r="BK487" s="234">
        <f>SUM(BK488:BK489)</f>
        <v>0</v>
      </c>
    </row>
    <row r="488" s="1" customFormat="1" ht="38.25" customHeight="1">
      <c r="B488" s="47"/>
      <c r="C488" s="237" t="s">
        <v>638</v>
      </c>
      <c r="D488" s="237" t="s">
        <v>174</v>
      </c>
      <c r="E488" s="238" t="s">
        <v>639</v>
      </c>
      <c r="F488" s="239" t="s">
        <v>640</v>
      </c>
      <c r="G488" s="240" t="s">
        <v>291</v>
      </c>
      <c r="H488" s="241">
        <v>3.093</v>
      </c>
      <c r="I488" s="242"/>
      <c r="J488" s="243">
        <f>ROUND(I488*H488,2)</f>
        <v>0</v>
      </c>
      <c r="K488" s="239" t="s">
        <v>236</v>
      </c>
      <c r="L488" s="73"/>
      <c r="M488" s="244" t="s">
        <v>21</v>
      </c>
      <c r="N488" s="245" t="s">
        <v>47</v>
      </c>
      <c r="O488" s="48"/>
      <c r="P488" s="246">
        <f>O488*H488</f>
        <v>0</v>
      </c>
      <c r="Q488" s="246">
        <v>0</v>
      </c>
      <c r="R488" s="246">
        <f>Q488*H488</f>
        <v>0</v>
      </c>
      <c r="S488" s="246">
        <v>0</v>
      </c>
      <c r="T488" s="247">
        <f>S488*H488</f>
        <v>0</v>
      </c>
      <c r="AR488" s="25" t="s">
        <v>194</v>
      </c>
      <c r="AT488" s="25" t="s">
        <v>174</v>
      </c>
      <c r="AU488" s="25" t="s">
        <v>85</v>
      </c>
      <c r="AY488" s="25" t="s">
        <v>171</v>
      </c>
      <c r="BE488" s="248">
        <f>IF(N488="základní",J488,0)</f>
        <v>0</v>
      </c>
      <c r="BF488" s="248">
        <f>IF(N488="snížená",J488,0)</f>
        <v>0</v>
      </c>
      <c r="BG488" s="248">
        <f>IF(N488="zákl. přenesená",J488,0)</f>
        <v>0</v>
      </c>
      <c r="BH488" s="248">
        <f>IF(N488="sníž. přenesená",J488,0)</f>
        <v>0</v>
      </c>
      <c r="BI488" s="248">
        <f>IF(N488="nulová",J488,0)</f>
        <v>0</v>
      </c>
      <c r="BJ488" s="25" t="s">
        <v>83</v>
      </c>
      <c r="BK488" s="248">
        <f>ROUND(I488*H488,2)</f>
        <v>0</v>
      </c>
      <c r="BL488" s="25" t="s">
        <v>194</v>
      </c>
      <c r="BM488" s="25" t="s">
        <v>641</v>
      </c>
    </row>
    <row r="489" s="1" customFormat="1" ht="51" customHeight="1">
      <c r="B489" s="47"/>
      <c r="C489" s="237" t="s">
        <v>642</v>
      </c>
      <c r="D489" s="237" t="s">
        <v>174</v>
      </c>
      <c r="E489" s="238" t="s">
        <v>643</v>
      </c>
      <c r="F489" s="239" t="s">
        <v>644</v>
      </c>
      <c r="G489" s="240" t="s">
        <v>291</v>
      </c>
      <c r="H489" s="241">
        <v>3.093</v>
      </c>
      <c r="I489" s="242"/>
      <c r="J489" s="243">
        <f>ROUND(I489*H489,2)</f>
        <v>0</v>
      </c>
      <c r="K489" s="239" t="s">
        <v>236</v>
      </c>
      <c r="L489" s="73"/>
      <c r="M489" s="244" t="s">
        <v>21</v>
      </c>
      <c r="N489" s="245" t="s">
        <v>47</v>
      </c>
      <c r="O489" s="48"/>
      <c r="P489" s="246">
        <f>O489*H489</f>
        <v>0</v>
      </c>
      <c r="Q489" s="246">
        <v>0</v>
      </c>
      <c r="R489" s="246">
        <f>Q489*H489</f>
        <v>0</v>
      </c>
      <c r="S489" s="246">
        <v>0</v>
      </c>
      <c r="T489" s="247">
        <f>S489*H489</f>
        <v>0</v>
      </c>
      <c r="AR489" s="25" t="s">
        <v>194</v>
      </c>
      <c r="AT489" s="25" t="s">
        <v>174</v>
      </c>
      <c r="AU489" s="25" t="s">
        <v>85</v>
      </c>
      <c r="AY489" s="25" t="s">
        <v>171</v>
      </c>
      <c r="BE489" s="248">
        <f>IF(N489="základní",J489,0)</f>
        <v>0</v>
      </c>
      <c r="BF489" s="248">
        <f>IF(N489="snížená",J489,0)</f>
        <v>0</v>
      </c>
      <c r="BG489" s="248">
        <f>IF(N489="zákl. přenesená",J489,0)</f>
        <v>0</v>
      </c>
      <c r="BH489" s="248">
        <f>IF(N489="sníž. přenesená",J489,0)</f>
        <v>0</v>
      </c>
      <c r="BI489" s="248">
        <f>IF(N489="nulová",J489,0)</f>
        <v>0</v>
      </c>
      <c r="BJ489" s="25" t="s">
        <v>83</v>
      </c>
      <c r="BK489" s="248">
        <f>ROUND(I489*H489,2)</f>
        <v>0</v>
      </c>
      <c r="BL489" s="25" t="s">
        <v>194</v>
      </c>
      <c r="BM489" s="25" t="s">
        <v>645</v>
      </c>
    </row>
    <row r="490" s="11" customFormat="1" ht="37.44001" customHeight="1">
      <c r="B490" s="221"/>
      <c r="C490" s="222"/>
      <c r="D490" s="223" t="s">
        <v>75</v>
      </c>
      <c r="E490" s="224" t="s">
        <v>646</v>
      </c>
      <c r="F490" s="224" t="s">
        <v>647</v>
      </c>
      <c r="G490" s="222"/>
      <c r="H490" s="222"/>
      <c r="I490" s="225"/>
      <c r="J490" s="226">
        <f>BK490</f>
        <v>0</v>
      </c>
      <c r="K490" s="222"/>
      <c r="L490" s="227"/>
      <c r="M490" s="228"/>
      <c r="N490" s="229"/>
      <c r="O490" s="229"/>
      <c r="P490" s="230">
        <f>P491+P497+P525+P531+P543+P550+P579+P600+P611</f>
        <v>0</v>
      </c>
      <c r="Q490" s="229"/>
      <c r="R490" s="230">
        <f>R491+R497+R525+R531+R543+R550+R579+R600+R611</f>
        <v>0.00024000000000000003</v>
      </c>
      <c r="S490" s="229"/>
      <c r="T490" s="231">
        <f>T491+T497+T525+T531+T543+T550+T579+T600+T611</f>
        <v>31.400628000000005</v>
      </c>
      <c r="AR490" s="232" t="s">
        <v>85</v>
      </c>
      <c r="AT490" s="233" t="s">
        <v>75</v>
      </c>
      <c r="AU490" s="233" t="s">
        <v>76</v>
      </c>
      <c r="AY490" s="232" t="s">
        <v>171</v>
      </c>
      <c r="BK490" s="234">
        <f>BK491+BK497+BK525+BK531+BK543+BK550+BK579+BK600+BK611</f>
        <v>0</v>
      </c>
    </row>
    <row r="491" s="11" customFormat="1" ht="19.92" customHeight="1">
      <c r="B491" s="221"/>
      <c r="C491" s="222"/>
      <c r="D491" s="223" t="s">
        <v>75</v>
      </c>
      <c r="E491" s="235" t="s">
        <v>648</v>
      </c>
      <c r="F491" s="235" t="s">
        <v>649</v>
      </c>
      <c r="G491" s="222"/>
      <c r="H491" s="222"/>
      <c r="I491" s="225"/>
      <c r="J491" s="236">
        <f>BK491</f>
        <v>0</v>
      </c>
      <c r="K491" s="222"/>
      <c r="L491" s="227"/>
      <c r="M491" s="228"/>
      <c r="N491" s="229"/>
      <c r="O491" s="229"/>
      <c r="P491" s="230">
        <f>SUM(P492:P496)</f>
        <v>0</v>
      </c>
      <c r="Q491" s="229"/>
      <c r="R491" s="230">
        <f>SUM(R492:R496)</f>
        <v>0</v>
      </c>
      <c r="S491" s="229"/>
      <c r="T491" s="231">
        <f>SUM(T492:T496)</f>
        <v>0.16200000000000001</v>
      </c>
      <c r="AR491" s="232" t="s">
        <v>85</v>
      </c>
      <c r="AT491" s="233" t="s">
        <v>75</v>
      </c>
      <c r="AU491" s="233" t="s">
        <v>83</v>
      </c>
      <c r="AY491" s="232" t="s">
        <v>171</v>
      </c>
      <c r="BK491" s="234">
        <f>SUM(BK492:BK496)</f>
        <v>0</v>
      </c>
    </row>
    <row r="492" s="1" customFormat="1" ht="16.5" customHeight="1">
      <c r="B492" s="47"/>
      <c r="C492" s="237" t="s">
        <v>650</v>
      </c>
      <c r="D492" s="237" t="s">
        <v>174</v>
      </c>
      <c r="E492" s="238" t="s">
        <v>651</v>
      </c>
      <c r="F492" s="239" t="s">
        <v>652</v>
      </c>
      <c r="G492" s="240" t="s">
        <v>235</v>
      </c>
      <c r="H492" s="241">
        <v>40.5</v>
      </c>
      <c r="I492" s="242"/>
      <c r="J492" s="243">
        <f>ROUND(I492*H492,2)</f>
        <v>0</v>
      </c>
      <c r="K492" s="239" t="s">
        <v>236</v>
      </c>
      <c r="L492" s="73"/>
      <c r="M492" s="244" t="s">
        <v>21</v>
      </c>
      <c r="N492" s="245" t="s">
        <v>47</v>
      </c>
      <c r="O492" s="48"/>
      <c r="P492" s="246">
        <f>O492*H492</f>
        <v>0</v>
      </c>
      <c r="Q492" s="246">
        <v>0</v>
      </c>
      <c r="R492" s="246">
        <f>Q492*H492</f>
        <v>0</v>
      </c>
      <c r="S492" s="246">
        <v>0.0040000000000000001</v>
      </c>
      <c r="T492" s="247">
        <f>S492*H492</f>
        <v>0.16200000000000001</v>
      </c>
      <c r="AR492" s="25" t="s">
        <v>314</v>
      </c>
      <c r="AT492" s="25" t="s">
        <v>174</v>
      </c>
      <c r="AU492" s="25" t="s">
        <v>85</v>
      </c>
      <c r="AY492" s="25" t="s">
        <v>171</v>
      </c>
      <c r="BE492" s="248">
        <f>IF(N492="základní",J492,0)</f>
        <v>0</v>
      </c>
      <c r="BF492" s="248">
        <f>IF(N492="snížená",J492,0)</f>
        <v>0</v>
      </c>
      <c r="BG492" s="248">
        <f>IF(N492="zákl. přenesená",J492,0)</f>
        <v>0</v>
      </c>
      <c r="BH492" s="248">
        <f>IF(N492="sníž. přenesená",J492,0)</f>
        <v>0</v>
      </c>
      <c r="BI492" s="248">
        <f>IF(N492="nulová",J492,0)</f>
        <v>0</v>
      </c>
      <c r="BJ492" s="25" t="s">
        <v>83</v>
      </c>
      <c r="BK492" s="248">
        <f>ROUND(I492*H492,2)</f>
        <v>0</v>
      </c>
      <c r="BL492" s="25" t="s">
        <v>314</v>
      </c>
      <c r="BM492" s="25" t="s">
        <v>653</v>
      </c>
    </row>
    <row r="493" s="12" customFormat="1">
      <c r="B493" s="256"/>
      <c r="C493" s="257"/>
      <c r="D493" s="249" t="s">
        <v>238</v>
      </c>
      <c r="E493" s="258" t="s">
        <v>21</v>
      </c>
      <c r="F493" s="259" t="s">
        <v>239</v>
      </c>
      <c r="G493" s="257"/>
      <c r="H493" s="258" t="s">
        <v>21</v>
      </c>
      <c r="I493" s="260"/>
      <c r="J493" s="257"/>
      <c r="K493" s="257"/>
      <c r="L493" s="261"/>
      <c r="M493" s="262"/>
      <c r="N493" s="263"/>
      <c r="O493" s="263"/>
      <c r="P493" s="263"/>
      <c r="Q493" s="263"/>
      <c r="R493" s="263"/>
      <c r="S493" s="263"/>
      <c r="T493" s="264"/>
      <c r="AT493" s="265" t="s">
        <v>238</v>
      </c>
      <c r="AU493" s="265" t="s">
        <v>85</v>
      </c>
      <c r="AV493" s="12" t="s">
        <v>83</v>
      </c>
      <c r="AW493" s="12" t="s">
        <v>39</v>
      </c>
      <c r="AX493" s="12" t="s">
        <v>76</v>
      </c>
      <c r="AY493" s="265" t="s">
        <v>171</v>
      </c>
    </row>
    <row r="494" s="12" customFormat="1">
      <c r="B494" s="256"/>
      <c r="C494" s="257"/>
      <c r="D494" s="249" t="s">
        <v>238</v>
      </c>
      <c r="E494" s="258" t="s">
        <v>21</v>
      </c>
      <c r="F494" s="259" t="s">
        <v>260</v>
      </c>
      <c r="G494" s="257"/>
      <c r="H494" s="258" t="s">
        <v>21</v>
      </c>
      <c r="I494" s="260"/>
      <c r="J494" s="257"/>
      <c r="K494" s="257"/>
      <c r="L494" s="261"/>
      <c r="M494" s="262"/>
      <c r="N494" s="263"/>
      <c r="O494" s="263"/>
      <c r="P494" s="263"/>
      <c r="Q494" s="263"/>
      <c r="R494" s="263"/>
      <c r="S494" s="263"/>
      <c r="T494" s="264"/>
      <c r="AT494" s="265" t="s">
        <v>238</v>
      </c>
      <c r="AU494" s="265" t="s">
        <v>85</v>
      </c>
      <c r="AV494" s="12" t="s">
        <v>83</v>
      </c>
      <c r="AW494" s="12" t="s">
        <v>39</v>
      </c>
      <c r="AX494" s="12" t="s">
        <v>76</v>
      </c>
      <c r="AY494" s="265" t="s">
        <v>171</v>
      </c>
    </row>
    <row r="495" s="13" customFormat="1">
      <c r="B495" s="266"/>
      <c r="C495" s="267"/>
      <c r="D495" s="249" t="s">
        <v>238</v>
      </c>
      <c r="E495" s="268" t="s">
        <v>21</v>
      </c>
      <c r="F495" s="269" t="s">
        <v>654</v>
      </c>
      <c r="G495" s="267"/>
      <c r="H495" s="270">
        <v>40.5</v>
      </c>
      <c r="I495" s="271"/>
      <c r="J495" s="267"/>
      <c r="K495" s="267"/>
      <c r="L495" s="272"/>
      <c r="M495" s="273"/>
      <c r="N495" s="274"/>
      <c r="O495" s="274"/>
      <c r="P495" s="274"/>
      <c r="Q495" s="274"/>
      <c r="R495" s="274"/>
      <c r="S495" s="274"/>
      <c r="T495" s="275"/>
      <c r="AT495" s="276" t="s">
        <v>238</v>
      </c>
      <c r="AU495" s="276" t="s">
        <v>85</v>
      </c>
      <c r="AV495" s="13" t="s">
        <v>85</v>
      </c>
      <c r="AW495" s="13" t="s">
        <v>39</v>
      </c>
      <c r="AX495" s="13" t="s">
        <v>76</v>
      </c>
      <c r="AY495" s="276" t="s">
        <v>171</v>
      </c>
    </row>
    <row r="496" s="14" customFormat="1">
      <c r="B496" s="277"/>
      <c r="C496" s="278"/>
      <c r="D496" s="249" t="s">
        <v>238</v>
      </c>
      <c r="E496" s="279" t="s">
        <v>21</v>
      </c>
      <c r="F496" s="280" t="s">
        <v>242</v>
      </c>
      <c r="G496" s="278"/>
      <c r="H496" s="281">
        <v>40.5</v>
      </c>
      <c r="I496" s="282"/>
      <c r="J496" s="278"/>
      <c r="K496" s="278"/>
      <c r="L496" s="283"/>
      <c r="M496" s="284"/>
      <c r="N496" s="285"/>
      <c r="O496" s="285"/>
      <c r="P496" s="285"/>
      <c r="Q496" s="285"/>
      <c r="R496" s="285"/>
      <c r="S496" s="285"/>
      <c r="T496" s="286"/>
      <c r="AT496" s="287" t="s">
        <v>238</v>
      </c>
      <c r="AU496" s="287" t="s">
        <v>85</v>
      </c>
      <c r="AV496" s="14" t="s">
        <v>194</v>
      </c>
      <c r="AW496" s="14" t="s">
        <v>39</v>
      </c>
      <c r="AX496" s="14" t="s">
        <v>83</v>
      </c>
      <c r="AY496" s="287" t="s">
        <v>171</v>
      </c>
    </row>
    <row r="497" s="11" customFormat="1" ht="29.88" customHeight="1">
      <c r="B497" s="221"/>
      <c r="C497" s="222"/>
      <c r="D497" s="223" t="s">
        <v>75</v>
      </c>
      <c r="E497" s="235" t="s">
        <v>655</v>
      </c>
      <c r="F497" s="235" t="s">
        <v>656</v>
      </c>
      <c r="G497" s="222"/>
      <c r="H497" s="222"/>
      <c r="I497" s="225"/>
      <c r="J497" s="236">
        <f>BK497</f>
        <v>0</v>
      </c>
      <c r="K497" s="222"/>
      <c r="L497" s="227"/>
      <c r="M497" s="228"/>
      <c r="N497" s="229"/>
      <c r="O497" s="229"/>
      <c r="P497" s="230">
        <f>SUM(P498:P524)</f>
        <v>0</v>
      </c>
      <c r="Q497" s="229"/>
      <c r="R497" s="230">
        <f>SUM(R498:R524)</f>
        <v>0</v>
      </c>
      <c r="S497" s="229"/>
      <c r="T497" s="231">
        <f>SUM(T498:T524)</f>
        <v>0.17537</v>
      </c>
      <c r="AR497" s="232" t="s">
        <v>85</v>
      </c>
      <c r="AT497" s="233" t="s">
        <v>75</v>
      </c>
      <c r="AU497" s="233" t="s">
        <v>83</v>
      </c>
      <c r="AY497" s="232" t="s">
        <v>171</v>
      </c>
      <c r="BK497" s="234">
        <f>SUM(BK498:BK524)</f>
        <v>0</v>
      </c>
    </row>
    <row r="498" s="1" customFormat="1" ht="16.5" customHeight="1">
      <c r="B498" s="47"/>
      <c r="C498" s="237" t="s">
        <v>657</v>
      </c>
      <c r="D498" s="237" t="s">
        <v>174</v>
      </c>
      <c r="E498" s="238" t="s">
        <v>658</v>
      </c>
      <c r="F498" s="239" t="s">
        <v>659</v>
      </c>
      <c r="G498" s="240" t="s">
        <v>660</v>
      </c>
      <c r="H498" s="241">
        <v>3</v>
      </c>
      <c r="I498" s="242"/>
      <c r="J498" s="243">
        <f>ROUND(I498*H498,2)</f>
        <v>0</v>
      </c>
      <c r="K498" s="239" t="s">
        <v>236</v>
      </c>
      <c r="L498" s="73"/>
      <c r="M498" s="244" t="s">
        <v>21</v>
      </c>
      <c r="N498" s="245" t="s">
        <v>47</v>
      </c>
      <c r="O498" s="48"/>
      <c r="P498" s="246">
        <f>O498*H498</f>
        <v>0</v>
      </c>
      <c r="Q498" s="246">
        <v>0</v>
      </c>
      <c r="R498" s="246">
        <f>Q498*H498</f>
        <v>0</v>
      </c>
      <c r="S498" s="246">
        <v>0.034200000000000001</v>
      </c>
      <c r="T498" s="247">
        <f>S498*H498</f>
        <v>0.1026</v>
      </c>
      <c r="AR498" s="25" t="s">
        <v>314</v>
      </c>
      <c r="AT498" s="25" t="s">
        <v>174</v>
      </c>
      <c r="AU498" s="25" t="s">
        <v>85</v>
      </c>
      <c r="AY498" s="25" t="s">
        <v>171</v>
      </c>
      <c r="BE498" s="248">
        <f>IF(N498="základní",J498,0)</f>
        <v>0</v>
      </c>
      <c r="BF498" s="248">
        <f>IF(N498="snížená",J498,0)</f>
        <v>0</v>
      </c>
      <c r="BG498" s="248">
        <f>IF(N498="zákl. přenesená",J498,0)</f>
        <v>0</v>
      </c>
      <c r="BH498" s="248">
        <f>IF(N498="sníž. přenesená",J498,0)</f>
        <v>0</v>
      </c>
      <c r="BI498" s="248">
        <f>IF(N498="nulová",J498,0)</f>
        <v>0</v>
      </c>
      <c r="BJ498" s="25" t="s">
        <v>83</v>
      </c>
      <c r="BK498" s="248">
        <f>ROUND(I498*H498,2)</f>
        <v>0</v>
      </c>
      <c r="BL498" s="25" t="s">
        <v>314</v>
      </c>
      <c r="BM498" s="25" t="s">
        <v>661</v>
      </c>
    </row>
    <row r="499" s="12" customFormat="1">
      <c r="B499" s="256"/>
      <c r="C499" s="257"/>
      <c r="D499" s="249" t="s">
        <v>238</v>
      </c>
      <c r="E499" s="258" t="s">
        <v>21</v>
      </c>
      <c r="F499" s="259" t="s">
        <v>239</v>
      </c>
      <c r="G499" s="257"/>
      <c r="H499" s="258" t="s">
        <v>21</v>
      </c>
      <c r="I499" s="260"/>
      <c r="J499" s="257"/>
      <c r="K499" s="257"/>
      <c r="L499" s="261"/>
      <c r="M499" s="262"/>
      <c r="N499" s="263"/>
      <c r="O499" s="263"/>
      <c r="P499" s="263"/>
      <c r="Q499" s="263"/>
      <c r="R499" s="263"/>
      <c r="S499" s="263"/>
      <c r="T499" s="264"/>
      <c r="AT499" s="265" t="s">
        <v>238</v>
      </c>
      <c r="AU499" s="265" t="s">
        <v>85</v>
      </c>
      <c r="AV499" s="12" t="s">
        <v>83</v>
      </c>
      <c r="AW499" s="12" t="s">
        <v>39</v>
      </c>
      <c r="AX499" s="12" t="s">
        <v>76</v>
      </c>
      <c r="AY499" s="265" t="s">
        <v>171</v>
      </c>
    </row>
    <row r="500" s="12" customFormat="1">
      <c r="B500" s="256"/>
      <c r="C500" s="257"/>
      <c r="D500" s="249" t="s">
        <v>238</v>
      </c>
      <c r="E500" s="258" t="s">
        <v>21</v>
      </c>
      <c r="F500" s="259" t="s">
        <v>339</v>
      </c>
      <c r="G500" s="257"/>
      <c r="H500" s="258" t="s">
        <v>21</v>
      </c>
      <c r="I500" s="260"/>
      <c r="J500" s="257"/>
      <c r="K500" s="257"/>
      <c r="L500" s="261"/>
      <c r="M500" s="262"/>
      <c r="N500" s="263"/>
      <c r="O500" s="263"/>
      <c r="P500" s="263"/>
      <c r="Q500" s="263"/>
      <c r="R500" s="263"/>
      <c r="S500" s="263"/>
      <c r="T500" s="264"/>
      <c r="AT500" s="265" t="s">
        <v>238</v>
      </c>
      <c r="AU500" s="265" t="s">
        <v>85</v>
      </c>
      <c r="AV500" s="12" t="s">
        <v>83</v>
      </c>
      <c r="AW500" s="12" t="s">
        <v>39</v>
      </c>
      <c r="AX500" s="12" t="s">
        <v>76</v>
      </c>
      <c r="AY500" s="265" t="s">
        <v>171</v>
      </c>
    </row>
    <row r="501" s="13" customFormat="1">
      <c r="B501" s="266"/>
      <c r="C501" s="267"/>
      <c r="D501" s="249" t="s">
        <v>238</v>
      </c>
      <c r="E501" s="268" t="s">
        <v>21</v>
      </c>
      <c r="F501" s="269" t="s">
        <v>662</v>
      </c>
      <c r="G501" s="267"/>
      <c r="H501" s="270">
        <v>3</v>
      </c>
      <c r="I501" s="271"/>
      <c r="J501" s="267"/>
      <c r="K501" s="267"/>
      <c r="L501" s="272"/>
      <c r="M501" s="273"/>
      <c r="N501" s="274"/>
      <c r="O501" s="274"/>
      <c r="P501" s="274"/>
      <c r="Q501" s="274"/>
      <c r="R501" s="274"/>
      <c r="S501" s="274"/>
      <c r="T501" s="275"/>
      <c r="AT501" s="276" t="s">
        <v>238</v>
      </c>
      <c r="AU501" s="276" t="s">
        <v>85</v>
      </c>
      <c r="AV501" s="13" t="s">
        <v>85</v>
      </c>
      <c r="AW501" s="13" t="s">
        <v>39</v>
      </c>
      <c r="AX501" s="13" t="s">
        <v>76</v>
      </c>
      <c r="AY501" s="276" t="s">
        <v>171</v>
      </c>
    </row>
    <row r="502" s="14" customFormat="1">
      <c r="B502" s="277"/>
      <c r="C502" s="278"/>
      <c r="D502" s="249" t="s">
        <v>238</v>
      </c>
      <c r="E502" s="279" t="s">
        <v>21</v>
      </c>
      <c r="F502" s="280" t="s">
        <v>242</v>
      </c>
      <c r="G502" s="278"/>
      <c r="H502" s="281">
        <v>3</v>
      </c>
      <c r="I502" s="282"/>
      <c r="J502" s="278"/>
      <c r="K502" s="278"/>
      <c r="L502" s="283"/>
      <c r="M502" s="284"/>
      <c r="N502" s="285"/>
      <c r="O502" s="285"/>
      <c r="P502" s="285"/>
      <c r="Q502" s="285"/>
      <c r="R502" s="285"/>
      <c r="S502" s="285"/>
      <c r="T502" s="286"/>
      <c r="AT502" s="287" t="s">
        <v>238</v>
      </c>
      <c r="AU502" s="287" t="s">
        <v>85</v>
      </c>
      <c r="AV502" s="14" t="s">
        <v>194</v>
      </c>
      <c r="AW502" s="14" t="s">
        <v>39</v>
      </c>
      <c r="AX502" s="14" t="s">
        <v>83</v>
      </c>
      <c r="AY502" s="287" t="s">
        <v>171</v>
      </c>
    </row>
    <row r="503" s="1" customFormat="1" ht="16.5" customHeight="1">
      <c r="B503" s="47"/>
      <c r="C503" s="237" t="s">
        <v>663</v>
      </c>
      <c r="D503" s="237" t="s">
        <v>174</v>
      </c>
      <c r="E503" s="238" t="s">
        <v>664</v>
      </c>
      <c r="F503" s="239" t="s">
        <v>665</v>
      </c>
      <c r="G503" s="240" t="s">
        <v>660</v>
      </c>
      <c r="H503" s="241">
        <v>3</v>
      </c>
      <c r="I503" s="242"/>
      <c r="J503" s="243">
        <f>ROUND(I503*H503,2)</f>
        <v>0</v>
      </c>
      <c r="K503" s="239" t="s">
        <v>236</v>
      </c>
      <c r="L503" s="73"/>
      <c r="M503" s="244" t="s">
        <v>21</v>
      </c>
      <c r="N503" s="245" t="s">
        <v>47</v>
      </c>
      <c r="O503" s="48"/>
      <c r="P503" s="246">
        <f>O503*H503</f>
        <v>0</v>
      </c>
      <c r="Q503" s="246">
        <v>0</v>
      </c>
      <c r="R503" s="246">
        <f>Q503*H503</f>
        <v>0</v>
      </c>
      <c r="S503" s="246">
        <v>0.019460000000000002</v>
      </c>
      <c r="T503" s="247">
        <f>S503*H503</f>
        <v>0.058380000000000001</v>
      </c>
      <c r="AR503" s="25" t="s">
        <v>314</v>
      </c>
      <c r="AT503" s="25" t="s">
        <v>174</v>
      </c>
      <c r="AU503" s="25" t="s">
        <v>85</v>
      </c>
      <c r="AY503" s="25" t="s">
        <v>171</v>
      </c>
      <c r="BE503" s="248">
        <f>IF(N503="základní",J503,0)</f>
        <v>0</v>
      </c>
      <c r="BF503" s="248">
        <f>IF(N503="snížená",J503,0)</f>
        <v>0</v>
      </c>
      <c r="BG503" s="248">
        <f>IF(N503="zákl. přenesená",J503,0)</f>
        <v>0</v>
      </c>
      <c r="BH503" s="248">
        <f>IF(N503="sníž. přenesená",J503,0)</f>
        <v>0</v>
      </c>
      <c r="BI503" s="248">
        <f>IF(N503="nulová",J503,0)</f>
        <v>0</v>
      </c>
      <c r="BJ503" s="25" t="s">
        <v>83</v>
      </c>
      <c r="BK503" s="248">
        <f>ROUND(I503*H503,2)</f>
        <v>0</v>
      </c>
      <c r="BL503" s="25" t="s">
        <v>314</v>
      </c>
      <c r="BM503" s="25" t="s">
        <v>666</v>
      </c>
    </row>
    <row r="504" s="12" customFormat="1">
      <c r="B504" s="256"/>
      <c r="C504" s="257"/>
      <c r="D504" s="249" t="s">
        <v>238</v>
      </c>
      <c r="E504" s="258" t="s">
        <v>21</v>
      </c>
      <c r="F504" s="259" t="s">
        <v>239</v>
      </c>
      <c r="G504" s="257"/>
      <c r="H504" s="258" t="s">
        <v>21</v>
      </c>
      <c r="I504" s="260"/>
      <c r="J504" s="257"/>
      <c r="K504" s="257"/>
      <c r="L504" s="261"/>
      <c r="M504" s="262"/>
      <c r="N504" s="263"/>
      <c r="O504" s="263"/>
      <c r="P504" s="263"/>
      <c r="Q504" s="263"/>
      <c r="R504" s="263"/>
      <c r="S504" s="263"/>
      <c r="T504" s="264"/>
      <c r="AT504" s="265" t="s">
        <v>238</v>
      </c>
      <c r="AU504" s="265" t="s">
        <v>85</v>
      </c>
      <c r="AV504" s="12" t="s">
        <v>83</v>
      </c>
      <c r="AW504" s="12" t="s">
        <v>39</v>
      </c>
      <c r="AX504" s="12" t="s">
        <v>76</v>
      </c>
      <c r="AY504" s="265" t="s">
        <v>171</v>
      </c>
    </row>
    <row r="505" s="12" customFormat="1">
      <c r="B505" s="256"/>
      <c r="C505" s="257"/>
      <c r="D505" s="249" t="s">
        <v>238</v>
      </c>
      <c r="E505" s="258" t="s">
        <v>21</v>
      </c>
      <c r="F505" s="259" t="s">
        <v>339</v>
      </c>
      <c r="G505" s="257"/>
      <c r="H505" s="258" t="s">
        <v>21</v>
      </c>
      <c r="I505" s="260"/>
      <c r="J505" s="257"/>
      <c r="K505" s="257"/>
      <c r="L505" s="261"/>
      <c r="M505" s="262"/>
      <c r="N505" s="263"/>
      <c r="O505" s="263"/>
      <c r="P505" s="263"/>
      <c r="Q505" s="263"/>
      <c r="R505" s="263"/>
      <c r="S505" s="263"/>
      <c r="T505" s="264"/>
      <c r="AT505" s="265" t="s">
        <v>238</v>
      </c>
      <c r="AU505" s="265" t="s">
        <v>85</v>
      </c>
      <c r="AV505" s="12" t="s">
        <v>83</v>
      </c>
      <c r="AW505" s="12" t="s">
        <v>39</v>
      </c>
      <c r="AX505" s="12" t="s">
        <v>76</v>
      </c>
      <c r="AY505" s="265" t="s">
        <v>171</v>
      </c>
    </row>
    <row r="506" s="13" customFormat="1">
      <c r="B506" s="266"/>
      <c r="C506" s="267"/>
      <c r="D506" s="249" t="s">
        <v>238</v>
      </c>
      <c r="E506" s="268" t="s">
        <v>21</v>
      </c>
      <c r="F506" s="269" t="s">
        <v>667</v>
      </c>
      <c r="G506" s="267"/>
      <c r="H506" s="270">
        <v>3</v>
      </c>
      <c r="I506" s="271"/>
      <c r="J506" s="267"/>
      <c r="K506" s="267"/>
      <c r="L506" s="272"/>
      <c r="M506" s="273"/>
      <c r="N506" s="274"/>
      <c r="O506" s="274"/>
      <c r="P506" s="274"/>
      <c r="Q506" s="274"/>
      <c r="R506" s="274"/>
      <c r="S506" s="274"/>
      <c r="T506" s="275"/>
      <c r="AT506" s="276" t="s">
        <v>238</v>
      </c>
      <c r="AU506" s="276" t="s">
        <v>85</v>
      </c>
      <c r="AV506" s="13" t="s">
        <v>85</v>
      </c>
      <c r="AW506" s="13" t="s">
        <v>39</v>
      </c>
      <c r="AX506" s="13" t="s">
        <v>76</v>
      </c>
      <c r="AY506" s="276" t="s">
        <v>171</v>
      </c>
    </row>
    <row r="507" s="14" customFormat="1">
      <c r="B507" s="277"/>
      <c r="C507" s="278"/>
      <c r="D507" s="249" t="s">
        <v>238</v>
      </c>
      <c r="E507" s="279" t="s">
        <v>21</v>
      </c>
      <c r="F507" s="280" t="s">
        <v>242</v>
      </c>
      <c r="G507" s="278"/>
      <c r="H507" s="281">
        <v>3</v>
      </c>
      <c r="I507" s="282"/>
      <c r="J507" s="278"/>
      <c r="K507" s="278"/>
      <c r="L507" s="283"/>
      <c r="M507" s="284"/>
      <c r="N507" s="285"/>
      <c r="O507" s="285"/>
      <c r="P507" s="285"/>
      <c r="Q507" s="285"/>
      <c r="R507" s="285"/>
      <c r="S507" s="285"/>
      <c r="T507" s="286"/>
      <c r="AT507" s="287" t="s">
        <v>238</v>
      </c>
      <c r="AU507" s="287" t="s">
        <v>85</v>
      </c>
      <c r="AV507" s="14" t="s">
        <v>194</v>
      </c>
      <c r="AW507" s="14" t="s">
        <v>39</v>
      </c>
      <c r="AX507" s="14" t="s">
        <v>83</v>
      </c>
      <c r="AY507" s="287" t="s">
        <v>171</v>
      </c>
    </row>
    <row r="508" s="1" customFormat="1" ht="16.5" customHeight="1">
      <c r="B508" s="47"/>
      <c r="C508" s="237" t="s">
        <v>668</v>
      </c>
      <c r="D508" s="237" t="s">
        <v>174</v>
      </c>
      <c r="E508" s="238" t="s">
        <v>669</v>
      </c>
      <c r="F508" s="239" t="s">
        <v>670</v>
      </c>
      <c r="G508" s="240" t="s">
        <v>660</v>
      </c>
      <c r="H508" s="241">
        <v>1</v>
      </c>
      <c r="I508" s="242"/>
      <c r="J508" s="243">
        <f>ROUND(I508*H508,2)</f>
        <v>0</v>
      </c>
      <c r="K508" s="239" t="s">
        <v>236</v>
      </c>
      <c r="L508" s="73"/>
      <c r="M508" s="244" t="s">
        <v>21</v>
      </c>
      <c r="N508" s="245" t="s">
        <v>47</v>
      </c>
      <c r="O508" s="48"/>
      <c r="P508" s="246">
        <f>O508*H508</f>
        <v>0</v>
      </c>
      <c r="Q508" s="246">
        <v>0</v>
      </c>
      <c r="R508" s="246">
        <f>Q508*H508</f>
        <v>0</v>
      </c>
      <c r="S508" s="246">
        <v>0.0066</v>
      </c>
      <c r="T508" s="247">
        <f>S508*H508</f>
        <v>0.0066</v>
      </c>
      <c r="AR508" s="25" t="s">
        <v>314</v>
      </c>
      <c r="AT508" s="25" t="s">
        <v>174</v>
      </c>
      <c r="AU508" s="25" t="s">
        <v>85</v>
      </c>
      <c r="AY508" s="25" t="s">
        <v>171</v>
      </c>
      <c r="BE508" s="248">
        <f>IF(N508="základní",J508,0)</f>
        <v>0</v>
      </c>
      <c r="BF508" s="248">
        <f>IF(N508="snížená",J508,0)</f>
        <v>0</v>
      </c>
      <c r="BG508" s="248">
        <f>IF(N508="zákl. přenesená",J508,0)</f>
        <v>0</v>
      </c>
      <c r="BH508" s="248">
        <f>IF(N508="sníž. přenesená",J508,0)</f>
        <v>0</v>
      </c>
      <c r="BI508" s="248">
        <f>IF(N508="nulová",J508,0)</f>
        <v>0</v>
      </c>
      <c r="BJ508" s="25" t="s">
        <v>83</v>
      </c>
      <c r="BK508" s="248">
        <f>ROUND(I508*H508,2)</f>
        <v>0</v>
      </c>
      <c r="BL508" s="25" t="s">
        <v>314</v>
      </c>
      <c r="BM508" s="25" t="s">
        <v>671</v>
      </c>
    </row>
    <row r="509" s="12" customFormat="1">
      <c r="B509" s="256"/>
      <c r="C509" s="257"/>
      <c r="D509" s="249" t="s">
        <v>238</v>
      </c>
      <c r="E509" s="258" t="s">
        <v>21</v>
      </c>
      <c r="F509" s="259" t="s">
        <v>239</v>
      </c>
      <c r="G509" s="257"/>
      <c r="H509" s="258" t="s">
        <v>21</v>
      </c>
      <c r="I509" s="260"/>
      <c r="J509" s="257"/>
      <c r="K509" s="257"/>
      <c r="L509" s="261"/>
      <c r="M509" s="262"/>
      <c r="N509" s="263"/>
      <c r="O509" s="263"/>
      <c r="P509" s="263"/>
      <c r="Q509" s="263"/>
      <c r="R509" s="263"/>
      <c r="S509" s="263"/>
      <c r="T509" s="264"/>
      <c r="AT509" s="265" t="s">
        <v>238</v>
      </c>
      <c r="AU509" s="265" t="s">
        <v>85</v>
      </c>
      <c r="AV509" s="12" t="s">
        <v>83</v>
      </c>
      <c r="AW509" s="12" t="s">
        <v>39</v>
      </c>
      <c r="AX509" s="12" t="s">
        <v>76</v>
      </c>
      <c r="AY509" s="265" t="s">
        <v>171</v>
      </c>
    </row>
    <row r="510" s="12" customFormat="1">
      <c r="B510" s="256"/>
      <c r="C510" s="257"/>
      <c r="D510" s="249" t="s">
        <v>238</v>
      </c>
      <c r="E510" s="258" t="s">
        <v>21</v>
      </c>
      <c r="F510" s="259" t="s">
        <v>339</v>
      </c>
      <c r="G510" s="257"/>
      <c r="H510" s="258" t="s">
        <v>21</v>
      </c>
      <c r="I510" s="260"/>
      <c r="J510" s="257"/>
      <c r="K510" s="257"/>
      <c r="L510" s="261"/>
      <c r="M510" s="262"/>
      <c r="N510" s="263"/>
      <c r="O510" s="263"/>
      <c r="P510" s="263"/>
      <c r="Q510" s="263"/>
      <c r="R510" s="263"/>
      <c r="S510" s="263"/>
      <c r="T510" s="264"/>
      <c r="AT510" s="265" t="s">
        <v>238</v>
      </c>
      <c r="AU510" s="265" t="s">
        <v>85</v>
      </c>
      <c r="AV510" s="12" t="s">
        <v>83</v>
      </c>
      <c r="AW510" s="12" t="s">
        <v>39</v>
      </c>
      <c r="AX510" s="12" t="s">
        <v>76</v>
      </c>
      <c r="AY510" s="265" t="s">
        <v>171</v>
      </c>
    </row>
    <row r="511" s="13" customFormat="1">
      <c r="B511" s="266"/>
      <c r="C511" s="267"/>
      <c r="D511" s="249" t="s">
        <v>238</v>
      </c>
      <c r="E511" s="268" t="s">
        <v>21</v>
      </c>
      <c r="F511" s="269" t="s">
        <v>672</v>
      </c>
      <c r="G511" s="267"/>
      <c r="H511" s="270">
        <v>1</v>
      </c>
      <c r="I511" s="271"/>
      <c r="J511" s="267"/>
      <c r="K511" s="267"/>
      <c r="L511" s="272"/>
      <c r="M511" s="273"/>
      <c r="N511" s="274"/>
      <c r="O511" s="274"/>
      <c r="P511" s="274"/>
      <c r="Q511" s="274"/>
      <c r="R511" s="274"/>
      <c r="S511" s="274"/>
      <c r="T511" s="275"/>
      <c r="AT511" s="276" t="s">
        <v>238</v>
      </c>
      <c r="AU511" s="276" t="s">
        <v>85</v>
      </c>
      <c r="AV511" s="13" t="s">
        <v>85</v>
      </c>
      <c r="AW511" s="13" t="s">
        <v>39</v>
      </c>
      <c r="AX511" s="13" t="s">
        <v>76</v>
      </c>
      <c r="AY511" s="276" t="s">
        <v>171</v>
      </c>
    </row>
    <row r="512" s="14" customFormat="1">
      <c r="B512" s="277"/>
      <c r="C512" s="278"/>
      <c r="D512" s="249" t="s">
        <v>238</v>
      </c>
      <c r="E512" s="279" t="s">
        <v>21</v>
      </c>
      <c r="F512" s="280" t="s">
        <v>242</v>
      </c>
      <c r="G512" s="278"/>
      <c r="H512" s="281">
        <v>1</v>
      </c>
      <c r="I512" s="282"/>
      <c r="J512" s="278"/>
      <c r="K512" s="278"/>
      <c r="L512" s="283"/>
      <c r="M512" s="284"/>
      <c r="N512" s="285"/>
      <c r="O512" s="285"/>
      <c r="P512" s="285"/>
      <c r="Q512" s="285"/>
      <c r="R512" s="285"/>
      <c r="S512" s="285"/>
      <c r="T512" s="286"/>
      <c r="AT512" s="287" t="s">
        <v>238</v>
      </c>
      <c r="AU512" s="287" t="s">
        <v>85</v>
      </c>
      <c r="AV512" s="14" t="s">
        <v>194</v>
      </c>
      <c r="AW512" s="14" t="s">
        <v>39</v>
      </c>
      <c r="AX512" s="14" t="s">
        <v>83</v>
      </c>
      <c r="AY512" s="287" t="s">
        <v>171</v>
      </c>
    </row>
    <row r="513" s="1" customFormat="1" ht="25.5" customHeight="1">
      <c r="B513" s="47"/>
      <c r="C513" s="237" t="s">
        <v>673</v>
      </c>
      <c r="D513" s="237" t="s">
        <v>174</v>
      </c>
      <c r="E513" s="238" t="s">
        <v>674</v>
      </c>
      <c r="F513" s="239" t="s">
        <v>675</v>
      </c>
      <c r="G513" s="240" t="s">
        <v>291</v>
      </c>
      <c r="H513" s="241">
        <v>0.17499999999999999</v>
      </c>
      <c r="I513" s="242"/>
      <c r="J513" s="243">
        <f>ROUND(I513*H513,2)</f>
        <v>0</v>
      </c>
      <c r="K513" s="239" t="s">
        <v>236</v>
      </c>
      <c r="L513" s="73"/>
      <c r="M513" s="244" t="s">
        <v>21</v>
      </c>
      <c r="N513" s="245" t="s">
        <v>47</v>
      </c>
      <c r="O513" s="48"/>
      <c r="P513" s="246">
        <f>O513*H513</f>
        <v>0</v>
      </c>
      <c r="Q513" s="246">
        <v>0</v>
      </c>
      <c r="R513" s="246">
        <f>Q513*H513</f>
        <v>0</v>
      </c>
      <c r="S513" s="246">
        <v>0</v>
      </c>
      <c r="T513" s="247">
        <f>S513*H513</f>
        <v>0</v>
      </c>
      <c r="AR513" s="25" t="s">
        <v>314</v>
      </c>
      <c r="AT513" s="25" t="s">
        <v>174</v>
      </c>
      <c r="AU513" s="25" t="s">
        <v>85</v>
      </c>
      <c r="AY513" s="25" t="s">
        <v>171</v>
      </c>
      <c r="BE513" s="248">
        <f>IF(N513="základní",J513,0)</f>
        <v>0</v>
      </c>
      <c r="BF513" s="248">
        <f>IF(N513="snížená",J513,0)</f>
        <v>0</v>
      </c>
      <c r="BG513" s="248">
        <f>IF(N513="zákl. přenesená",J513,0)</f>
        <v>0</v>
      </c>
      <c r="BH513" s="248">
        <f>IF(N513="sníž. přenesená",J513,0)</f>
        <v>0</v>
      </c>
      <c r="BI513" s="248">
        <f>IF(N513="nulová",J513,0)</f>
        <v>0</v>
      </c>
      <c r="BJ513" s="25" t="s">
        <v>83</v>
      </c>
      <c r="BK513" s="248">
        <f>ROUND(I513*H513,2)</f>
        <v>0</v>
      </c>
      <c r="BL513" s="25" t="s">
        <v>314</v>
      </c>
      <c r="BM513" s="25" t="s">
        <v>676</v>
      </c>
    </row>
    <row r="514" s="1" customFormat="1" ht="16.5" customHeight="1">
      <c r="B514" s="47"/>
      <c r="C514" s="237" t="s">
        <v>677</v>
      </c>
      <c r="D514" s="237" t="s">
        <v>174</v>
      </c>
      <c r="E514" s="238" t="s">
        <v>678</v>
      </c>
      <c r="F514" s="239" t="s">
        <v>679</v>
      </c>
      <c r="G514" s="240" t="s">
        <v>660</v>
      </c>
      <c r="H514" s="241">
        <v>3</v>
      </c>
      <c r="I514" s="242"/>
      <c r="J514" s="243">
        <f>ROUND(I514*H514,2)</f>
        <v>0</v>
      </c>
      <c r="K514" s="239" t="s">
        <v>236</v>
      </c>
      <c r="L514" s="73"/>
      <c r="M514" s="244" t="s">
        <v>21</v>
      </c>
      <c r="N514" s="245" t="s">
        <v>47</v>
      </c>
      <c r="O514" s="48"/>
      <c r="P514" s="246">
        <f>O514*H514</f>
        <v>0</v>
      </c>
      <c r="Q514" s="246">
        <v>0</v>
      </c>
      <c r="R514" s="246">
        <f>Q514*H514</f>
        <v>0</v>
      </c>
      <c r="S514" s="246">
        <v>0.00156</v>
      </c>
      <c r="T514" s="247">
        <f>S514*H514</f>
        <v>0.0046800000000000001</v>
      </c>
      <c r="AR514" s="25" t="s">
        <v>314</v>
      </c>
      <c r="AT514" s="25" t="s">
        <v>174</v>
      </c>
      <c r="AU514" s="25" t="s">
        <v>85</v>
      </c>
      <c r="AY514" s="25" t="s">
        <v>171</v>
      </c>
      <c r="BE514" s="248">
        <f>IF(N514="základní",J514,0)</f>
        <v>0</v>
      </c>
      <c r="BF514" s="248">
        <f>IF(N514="snížená",J514,0)</f>
        <v>0</v>
      </c>
      <c r="BG514" s="248">
        <f>IF(N514="zákl. přenesená",J514,0)</f>
        <v>0</v>
      </c>
      <c r="BH514" s="248">
        <f>IF(N514="sníž. přenesená",J514,0)</f>
        <v>0</v>
      </c>
      <c r="BI514" s="248">
        <f>IF(N514="nulová",J514,0)</f>
        <v>0</v>
      </c>
      <c r="BJ514" s="25" t="s">
        <v>83</v>
      </c>
      <c r="BK514" s="248">
        <f>ROUND(I514*H514,2)</f>
        <v>0</v>
      </c>
      <c r="BL514" s="25" t="s">
        <v>314</v>
      </c>
      <c r="BM514" s="25" t="s">
        <v>680</v>
      </c>
    </row>
    <row r="515" s="12" customFormat="1">
      <c r="B515" s="256"/>
      <c r="C515" s="257"/>
      <c r="D515" s="249" t="s">
        <v>238</v>
      </c>
      <c r="E515" s="258" t="s">
        <v>21</v>
      </c>
      <c r="F515" s="259" t="s">
        <v>239</v>
      </c>
      <c r="G515" s="257"/>
      <c r="H515" s="258" t="s">
        <v>21</v>
      </c>
      <c r="I515" s="260"/>
      <c r="J515" s="257"/>
      <c r="K515" s="257"/>
      <c r="L515" s="261"/>
      <c r="M515" s="262"/>
      <c r="N515" s="263"/>
      <c r="O515" s="263"/>
      <c r="P515" s="263"/>
      <c r="Q515" s="263"/>
      <c r="R515" s="263"/>
      <c r="S515" s="263"/>
      <c r="T515" s="264"/>
      <c r="AT515" s="265" t="s">
        <v>238</v>
      </c>
      <c r="AU515" s="265" t="s">
        <v>85</v>
      </c>
      <c r="AV515" s="12" t="s">
        <v>83</v>
      </c>
      <c r="AW515" s="12" t="s">
        <v>39</v>
      </c>
      <c r="AX515" s="12" t="s">
        <v>76</v>
      </c>
      <c r="AY515" s="265" t="s">
        <v>171</v>
      </c>
    </row>
    <row r="516" s="12" customFormat="1">
      <c r="B516" s="256"/>
      <c r="C516" s="257"/>
      <c r="D516" s="249" t="s">
        <v>238</v>
      </c>
      <c r="E516" s="258" t="s">
        <v>21</v>
      </c>
      <c r="F516" s="259" t="s">
        <v>339</v>
      </c>
      <c r="G516" s="257"/>
      <c r="H516" s="258" t="s">
        <v>21</v>
      </c>
      <c r="I516" s="260"/>
      <c r="J516" s="257"/>
      <c r="K516" s="257"/>
      <c r="L516" s="261"/>
      <c r="M516" s="262"/>
      <c r="N516" s="263"/>
      <c r="O516" s="263"/>
      <c r="P516" s="263"/>
      <c r="Q516" s="263"/>
      <c r="R516" s="263"/>
      <c r="S516" s="263"/>
      <c r="T516" s="264"/>
      <c r="AT516" s="265" t="s">
        <v>238</v>
      </c>
      <c r="AU516" s="265" t="s">
        <v>85</v>
      </c>
      <c r="AV516" s="12" t="s">
        <v>83</v>
      </c>
      <c r="AW516" s="12" t="s">
        <v>39</v>
      </c>
      <c r="AX516" s="12" t="s">
        <v>76</v>
      </c>
      <c r="AY516" s="265" t="s">
        <v>171</v>
      </c>
    </row>
    <row r="517" s="13" customFormat="1">
      <c r="B517" s="266"/>
      <c r="C517" s="267"/>
      <c r="D517" s="249" t="s">
        <v>238</v>
      </c>
      <c r="E517" s="268" t="s">
        <v>21</v>
      </c>
      <c r="F517" s="269" t="s">
        <v>667</v>
      </c>
      <c r="G517" s="267"/>
      <c r="H517" s="270">
        <v>3</v>
      </c>
      <c r="I517" s="271"/>
      <c r="J517" s="267"/>
      <c r="K517" s="267"/>
      <c r="L517" s="272"/>
      <c r="M517" s="273"/>
      <c r="N517" s="274"/>
      <c r="O517" s="274"/>
      <c r="P517" s="274"/>
      <c r="Q517" s="274"/>
      <c r="R517" s="274"/>
      <c r="S517" s="274"/>
      <c r="T517" s="275"/>
      <c r="AT517" s="276" t="s">
        <v>238</v>
      </c>
      <c r="AU517" s="276" t="s">
        <v>85</v>
      </c>
      <c r="AV517" s="13" t="s">
        <v>85</v>
      </c>
      <c r="AW517" s="13" t="s">
        <v>39</v>
      </c>
      <c r="AX517" s="13" t="s">
        <v>76</v>
      </c>
      <c r="AY517" s="276" t="s">
        <v>171</v>
      </c>
    </row>
    <row r="518" s="14" customFormat="1">
      <c r="B518" s="277"/>
      <c r="C518" s="278"/>
      <c r="D518" s="249" t="s">
        <v>238</v>
      </c>
      <c r="E518" s="279" t="s">
        <v>21</v>
      </c>
      <c r="F518" s="280" t="s">
        <v>242</v>
      </c>
      <c r="G518" s="278"/>
      <c r="H518" s="281">
        <v>3</v>
      </c>
      <c r="I518" s="282"/>
      <c r="J518" s="278"/>
      <c r="K518" s="278"/>
      <c r="L518" s="283"/>
      <c r="M518" s="284"/>
      <c r="N518" s="285"/>
      <c r="O518" s="285"/>
      <c r="P518" s="285"/>
      <c r="Q518" s="285"/>
      <c r="R518" s="285"/>
      <c r="S518" s="285"/>
      <c r="T518" s="286"/>
      <c r="AT518" s="287" t="s">
        <v>238</v>
      </c>
      <c r="AU518" s="287" t="s">
        <v>85</v>
      </c>
      <c r="AV518" s="14" t="s">
        <v>194</v>
      </c>
      <c r="AW518" s="14" t="s">
        <v>39</v>
      </c>
      <c r="AX518" s="14" t="s">
        <v>83</v>
      </c>
      <c r="AY518" s="287" t="s">
        <v>171</v>
      </c>
    </row>
    <row r="519" s="1" customFormat="1" ht="16.5" customHeight="1">
      <c r="B519" s="47"/>
      <c r="C519" s="237" t="s">
        <v>681</v>
      </c>
      <c r="D519" s="237" t="s">
        <v>174</v>
      </c>
      <c r="E519" s="238" t="s">
        <v>682</v>
      </c>
      <c r="F519" s="239" t="s">
        <v>683</v>
      </c>
      <c r="G519" s="240" t="s">
        <v>660</v>
      </c>
      <c r="H519" s="241">
        <v>1</v>
      </c>
      <c r="I519" s="242"/>
      <c r="J519" s="243">
        <f>ROUND(I519*H519,2)</f>
        <v>0</v>
      </c>
      <c r="K519" s="239" t="s">
        <v>236</v>
      </c>
      <c r="L519" s="73"/>
      <c r="M519" s="244" t="s">
        <v>21</v>
      </c>
      <c r="N519" s="245" t="s">
        <v>47</v>
      </c>
      <c r="O519" s="48"/>
      <c r="P519" s="246">
        <f>O519*H519</f>
        <v>0</v>
      </c>
      <c r="Q519" s="246">
        <v>0</v>
      </c>
      <c r="R519" s="246">
        <f>Q519*H519</f>
        <v>0</v>
      </c>
      <c r="S519" s="246">
        <v>0.00085999999999999998</v>
      </c>
      <c r="T519" s="247">
        <f>S519*H519</f>
        <v>0.00085999999999999998</v>
      </c>
      <c r="AR519" s="25" t="s">
        <v>314</v>
      </c>
      <c r="AT519" s="25" t="s">
        <v>174</v>
      </c>
      <c r="AU519" s="25" t="s">
        <v>85</v>
      </c>
      <c r="AY519" s="25" t="s">
        <v>171</v>
      </c>
      <c r="BE519" s="248">
        <f>IF(N519="základní",J519,0)</f>
        <v>0</v>
      </c>
      <c r="BF519" s="248">
        <f>IF(N519="snížená",J519,0)</f>
        <v>0</v>
      </c>
      <c r="BG519" s="248">
        <f>IF(N519="zákl. přenesená",J519,0)</f>
        <v>0</v>
      </c>
      <c r="BH519" s="248">
        <f>IF(N519="sníž. přenesená",J519,0)</f>
        <v>0</v>
      </c>
      <c r="BI519" s="248">
        <f>IF(N519="nulová",J519,0)</f>
        <v>0</v>
      </c>
      <c r="BJ519" s="25" t="s">
        <v>83</v>
      </c>
      <c r="BK519" s="248">
        <f>ROUND(I519*H519,2)</f>
        <v>0</v>
      </c>
      <c r="BL519" s="25" t="s">
        <v>314</v>
      </c>
      <c r="BM519" s="25" t="s">
        <v>684</v>
      </c>
    </row>
    <row r="520" s="12" customFormat="1">
      <c r="B520" s="256"/>
      <c r="C520" s="257"/>
      <c r="D520" s="249" t="s">
        <v>238</v>
      </c>
      <c r="E520" s="258" t="s">
        <v>21</v>
      </c>
      <c r="F520" s="259" t="s">
        <v>239</v>
      </c>
      <c r="G520" s="257"/>
      <c r="H520" s="258" t="s">
        <v>21</v>
      </c>
      <c r="I520" s="260"/>
      <c r="J520" s="257"/>
      <c r="K520" s="257"/>
      <c r="L520" s="261"/>
      <c r="M520" s="262"/>
      <c r="N520" s="263"/>
      <c r="O520" s="263"/>
      <c r="P520" s="263"/>
      <c r="Q520" s="263"/>
      <c r="R520" s="263"/>
      <c r="S520" s="263"/>
      <c r="T520" s="264"/>
      <c r="AT520" s="265" t="s">
        <v>238</v>
      </c>
      <c r="AU520" s="265" t="s">
        <v>85</v>
      </c>
      <c r="AV520" s="12" t="s">
        <v>83</v>
      </c>
      <c r="AW520" s="12" t="s">
        <v>39</v>
      </c>
      <c r="AX520" s="12" t="s">
        <v>76</v>
      </c>
      <c r="AY520" s="265" t="s">
        <v>171</v>
      </c>
    </row>
    <row r="521" s="12" customFormat="1">
      <c r="B521" s="256"/>
      <c r="C521" s="257"/>
      <c r="D521" s="249" t="s">
        <v>238</v>
      </c>
      <c r="E521" s="258" t="s">
        <v>21</v>
      </c>
      <c r="F521" s="259" t="s">
        <v>339</v>
      </c>
      <c r="G521" s="257"/>
      <c r="H521" s="258" t="s">
        <v>21</v>
      </c>
      <c r="I521" s="260"/>
      <c r="J521" s="257"/>
      <c r="K521" s="257"/>
      <c r="L521" s="261"/>
      <c r="M521" s="262"/>
      <c r="N521" s="263"/>
      <c r="O521" s="263"/>
      <c r="P521" s="263"/>
      <c r="Q521" s="263"/>
      <c r="R521" s="263"/>
      <c r="S521" s="263"/>
      <c r="T521" s="264"/>
      <c r="AT521" s="265" t="s">
        <v>238</v>
      </c>
      <c r="AU521" s="265" t="s">
        <v>85</v>
      </c>
      <c r="AV521" s="12" t="s">
        <v>83</v>
      </c>
      <c r="AW521" s="12" t="s">
        <v>39</v>
      </c>
      <c r="AX521" s="12" t="s">
        <v>76</v>
      </c>
      <c r="AY521" s="265" t="s">
        <v>171</v>
      </c>
    </row>
    <row r="522" s="13" customFormat="1">
      <c r="B522" s="266"/>
      <c r="C522" s="267"/>
      <c r="D522" s="249" t="s">
        <v>238</v>
      </c>
      <c r="E522" s="268" t="s">
        <v>21</v>
      </c>
      <c r="F522" s="269" t="s">
        <v>672</v>
      </c>
      <c r="G522" s="267"/>
      <c r="H522" s="270">
        <v>1</v>
      </c>
      <c r="I522" s="271"/>
      <c r="J522" s="267"/>
      <c r="K522" s="267"/>
      <c r="L522" s="272"/>
      <c r="M522" s="273"/>
      <c r="N522" s="274"/>
      <c r="O522" s="274"/>
      <c r="P522" s="274"/>
      <c r="Q522" s="274"/>
      <c r="R522" s="274"/>
      <c r="S522" s="274"/>
      <c r="T522" s="275"/>
      <c r="AT522" s="276" t="s">
        <v>238</v>
      </c>
      <c r="AU522" s="276" t="s">
        <v>85</v>
      </c>
      <c r="AV522" s="13" t="s">
        <v>85</v>
      </c>
      <c r="AW522" s="13" t="s">
        <v>39</v>
      </c>
      <c r="AX522" s="13" t="s">
        <v>76</v>
      </c>
      <c r="AY522" s="276" t="s">
        <v>171</v>
      </c>
    </row>
    <row r="523" s="14" customFormat="1">
      <c r="B523" s="277"/>
      <c r="C523" s="278"/>
      <c r="D523" s="249" t="s">
        <v>238</v>
      </c>
      <c r="E523" s="279" t="s">
        <v>21</v>
      </c>
      <c r="F523" s="280" t="s">
        <v>242</v>
      </c>
      <c r="G523" s="278"/>
      <c r="H523" s="281">
        <v>1</v>
      </c>
      <c r="I523" s="282"/>
      <c r="J523" s="278"/>
      <c r="K523" s="278"/>
      <c r="L523" s="283"/>
      <c r="M523" s="284"/>
      <c r="N523" s="285"/>
      <c r="O523" s="285"/>
      <c r="P523" s="285"/>
      <c r="Q523" s="285"/>
      <c r="R523" s="285"/>
      <c r="S523" s="285"/>
      <c r="T523" s="286"/>
      <c r="AT523" s="287" t="s">
        <v>238</v>
      </c>
      <c r="AU523" s="287" t="s">
        <v>85</v>
      </c>
      <c r="AV523" s="14" t="s">
        <v>194</v>
      </c>
      <c r="AW523" s="14" t="s">
        <v>39</v>
      </c>
      <c r="AX523" s="14" t="s">
        <v>83</v>
      </c>
      <c r="AY523" s="287" t="s">
        <v>171</v>
      </c>
    </row>
    <row r="524" s="1" customFormat="1" ht="16.5" customHeight="1">
      <c r="B524" s="47"/>
      <c r="C524" s="237" t="s">
        <v>685</v>
      </c>
      <c r="D524" s="237" t="s">
        <v>174</v>
      </c>
      <c r="E524" s="238" t="s">
        <v>686</v>
      </c>
      <c r="F524" s="239" t="s">
        <v>687</v>
      </c>
      <c r="G524" s="240" t="s">
        <v>367</v>
      </c>
      <c r="H524" s="241">
        <v>1</v>
      </c>
      <c r="I524" s="242"/>
      <c r="J524" s="243">
        <f>ROUND(I524*H524,2)</f>
        <v>0</v>
      </c>
      <c r="K524" s="239" t="s">
        <v>236</v>
      </c>
      <c r="L524" s="73"/>
      <c r="M524" s="244" t="s">
        <v>21</v>
      </c>
      <c r="N524" s="245" t="s">
        <v>47</v>
      </c>
      <c r="O524" s="48"/>
      <c r="P524" s="246">
        <f>O524*H524</f>
        <v>0</v>
      </c>
      <c r="Q524" s="246">
        <v>0</v>
      </c>
      <c r="R524" s="246">
        <f>Q524*H524</f>
        <v>0</v>
      </c>
      <c r="S524" s="246">
        <v>0.0022499999999999998</v>
      </c>
      <c r="T524" s="247">
        <f>S524*H524</f>
        <v>0.0022499999999999998</v>
      </c>
      <c r="AR524" s="25" t="s">
        <v>314</v>
      </c>
      <c r="AT524" s="25" t="s">
        <v>174</v>
      </c>
      <c r="AU524" s="25" t="s">
        <v>85</v>
      </c>
      <c r="AY524" s="25" t="s">
        <v>171</v>
      </c>
      <c r="BE524" s="248">
        <f>IF(N524="základní",J524,0)</f>
        <v>0</v>
      </c>
      <c r="BF524" s="248">
        <f>IF(N524="snížená",J524,0)</f>
        <v>0</v>
      </c>
      <c r="BG524" s="248">
        <f>IF(N524="zákl. přenesená",J524,0)</f>
        <v>0</v>
      </c>
      <c r="BH524" s="248">
        <f>IF(N524="sníž. přenesená",J524,0)</f>
        <v>0</v>
      </c>
      <c r="BI524" s="248">
        <f>IF(N524="nulová",J524,0)</f>
        <v>0</v>
      </c>
      <c r="BJ524" s="25" t="s">
        <v>83</v>
      </c>
      <c r="BK524" s="248">
        <f>ROUND(I524*H524,2)</f>
        <v>0</v>
      </c>
      <c r="BL524" s="25" t="s">
        <v>314</v>
      </c>
      <c r="BM524" s="25" t="s">
        <v>688</v>
      </c>
    </row>
    <row r="525" s="11" customFormat="1" ht="29.88" customHeight="1">
      <c r="B525" s="221"/>
      <c r="C525" s="222"/>
      <c r="D525" s="223" t="s">
        <v>75</v>
      </c>
      <c r="E525" s="235" t="s">
        <v>689</v>
      </c>
      <c r="F525" s="235" t="s">
        <v>690</v>
      </c>
      <c r="G525" s="222"/>
      <c r="H525" s="222"/>
      <c r="I525" s="225"/>
      <c r="J525" s="236">
        <f>BK525</f>
        <v>0</v>
      </c>
      <c r="K525" s="222"/>
      <c r="L525" s="227"/>
      <c r="M525" s="228"/>
      <c r="N525" s="229"/>
      <c r="O525" s="229"/>
      <c r="P525" s="230">
        <f>SUM(P526:P530)</f>
        <v>0</v>
      </c>
      <c r="Q525" s="229"/>
      <c r="R525" s="230">
        <f>SUM(R526:R530)</f>
        <v>0.00024000000000000003</v>
      </c>
      <c r="S525" s="229"/>
      <c r="T525" s="231">
        <f>SUM(T526:T530)</f>
        <v>0.074789999999999995</v>
      </c>
      <c r="AR525" s="232" t="s">
        <v>85</v>
      </c>
      <c r="AT525" s="233" t="s">
        <v>75</v>
      </c>
      <c r="AU525" s="233" t="s">
        <v>83</v>
      </c>
      <c r="AY525" s="232" t="s">
        <v>171</v>
      </c>
      <c r="BK525" s="234">
        <f>SUM(BK526:BK530)</f>
        <v>0</v>
      </c>
    </row>
    <row r="526" s="1" customFormat="1" ht="25.5" customHeight="1">
      <c r="B526" s="47"/>
      <c r="C526" s="237" t="s">
        <v>691</v>
      </c>
      <c r="D526" s="237" t="s">
        <v>174</v>
      </c>
      <c r="E526" s="238" t="s">
        <v>692</v>
      </c>
      <c r="F526" s="239" t="s">
        <v>693</v>
      </c>
      <c r="G526" s="240" t="s">
        <v>367</v>
      </c>
      <c r="H526" s="241">
        <v>3</v>
      </c>
      <c r="I526" s="242"/>
      <c r="J526" s="243">
        <f>ROUND(I526*H526,2)</f>
        <v>0</v>
      </c>
      <c r="K526" s="239" t="s">
        <v>236</v>
      </c>
      <c r="L526" s="73"/>
      <c r="M526" s="244" t="s">
        <v>21</v>
      </c>
      <c r="N526" s="245" t="s">
        <v>47</v>
      </c>
      <c r="O526" s="48"/>
      <c r="P526" s="246">
        <f>O526*H526</f>
        <v>0</v>
      </c>
      <c r="Q526" s="246">
        <v>8.0000000000000007E-05</v>
      </c>
      <c r="R526" s="246">
        <f>Q526*H526</f>
        <v>0.00024000000000000003</v>
      </c>
      <c r="S526" s="246">
        <v>0.024930000000000001</v>
      </c>
      <c r="T526" s="247">
        <f>S526*H526</f>
        <v>0.074789999999999995</v>
      </c>
      <c r="AR526" s="25" t="s">
        <v>314</v>
      </c>
      <c r="AT526" s="25" t="s">
        <v>174</v>
      </c>
      <c r="AU526" s="25" t="s">
        <v>85</v>
      </c>
      <c r="AY526" s="25" t="s">
        <v>171</v>
      </c>
      <c r="BE526" s="248">
        <f>IF(N526="základní",J526,0)</f>
        <v>0</v>
      </c>
      <c r="BF526" s="248">
        <f>IF(N526="snížená",J526,0)</f>
        <v>0</v>
      </c>
      <c r="BG526" s="248">
        <f>IF(N526="zákl. přenesená",J526,0)</f>
        <v>0</v>
      </c>
      <c r="BH526" s="248">
        <f>IF(N526="sníž. přenesená",J526,0)</f>
        <v>0</v>
      </c>
      <c r="BI526" s="248">
        <f>IF(N526="nulová",J526,0)</f>
        <v>0</v>
      </c>
      <c r="BJ526" s="25" t="s">
        <v>83</v>
      </c>
      <c r="BK526" s="248">
        <f>ROUND(I526*H526,2)</f>
        <v>0</v>
      </c>
      <c r="BL526" s="25" t="s">
        <v>314</v>
      </c>
      <c r="BM526" s="25" t="s">
        <v>694</v>
      </c>
    </row>
    <row r="527" s="12" customFormat="1">
      <c r="B527" s="256"/>
      <c r="C527" s="257"/>
      <c r="D527" s="249" t="s">
        <v>238</v>
      </c>
      <c r="E527" s="258" t="s">
        <v>21</v>
      </c>
      <c r="F527" s="259" t="s">
        <v>239</v>
      </c>
      <c r="G527" s="257"/>
      <c r="H527" s="258" t="s">
        <v>21</v>
      </c>
      <c r="I527" s="260"/>
      <c r="J527" s="257"/>
      <c r="K527" s="257"/>
      <c r="L527" s="261"/>
      <c r="M527" s="262"/>
      <c r="N527" s="263"/>
      <c r="O527" s="263"/>
      <c r="P527" s="263"/>
      <c r="Q527" s="263"/>
      <c r="R527" s="263"/>
      <c r="S527" s="263"/>
      <c r="T527" s="264"/>
      <c r="AT527" s="265" t="s">
        <v>238</v>
      </c>
      <c r="AU527" s="265" t="s">
        <v>85</v>
      </c>
      <c r="AV527" s="12" t="s">
        <v>83</v>
      </c>
      <c r="AW527" s="12" t="s">
        <v>39</v>
      </c>
      <c r="AX527" s="12" t="s">
        <v>76</v>
      </c>
      <c r="AY527" s="265" t="s">
        <v>171</v>
      </c>
    </row>
    <row r="528" s="12" customFormat="1">
      <c r="B528" s="256"/>
      <c r="C528" s="257"/>
      <c r="D528" s="249" t="s">
        <v>238</v>
      </c>
      <c r="E528" s="258" t="s">
        <v>21</v>
      </c>
      <c r="F528" s="259" t="s">
        <v>339</v>
      </c>
      <c r="G528" s="257"/>
      <c r="H528" s="258" t="s">
        <v>21</v>
      </c>
      <c r="I528" s="260"/>
      <c r="J528" s="257"/>
      <c r="K528" s="257"/>
      <c r="L528" s="261"/>
      <c r="M528" s="262"/>
      <c r="N528" s="263"/>
      <c r="O528" s="263"/>
      <c r="P528" s="263"/>
      <c r="Q528" s="263"/>
      <c r="R528" s="263"/>
      <c r="S528" s="263"/>
      <c r="T528" s="264"/>
      <c r="AT528" s="265" t="s">
        <v>238</v>
      </c>
      <c r="AU528" s="265" t="s">
        <v>85</v>
      </c>
      <c r="AV528" s="12" t="s">
        <v>83</v>
      </c>
      <c r="AW528" s="12" t="s">
        <v>39</v>
      </c>
      <c r="AX528" s="12" t="s">
        <v>76</v>
      </c>
      <c r="AY528" s="265" t="s">
        <v>171</v>
      </c>
    </row>
    <row r="529" s="13" customFormat="1">
      <c r="B529" s="266"/>
      <c r="C529" s="267"/>
      <c r="D529" s="249" t="s">
        <v>238</v>
      </c>
      <c r="E529" s="268" t="s">
        <v>21</v>
      </c>
      <c r="F529" s="269" t="s">
        <v>695</v>
      </c>
      <c r="G529" s="267"/>
      <c r="H529" s="270">
        <v>3</v>
      </c>
      <c r="I529" s="271"/>
      <c r="J529" s="267"/>
      <c r="K529" s="267"/>
      <c r="L529" s="272"/>
      <c r="M529" s="273"/>
      <c r="N529" s="274"/>
      <c r="O529" s="274"/>
      <c r="P529" s="274"/>
      <c r="Q529" s="274"/>
      <c r="R529" s="274"/>
      <c r="S529" s="274"/>
      <c r="T529" s="275"/>
      <c r="AT529" s="276" t="s">
        <v>238</v>
      </c>
      <c r="AU529" s="276" t="s">
        <v>85</v>
      </c>
      <c r="AV529" s="13" t="s">
        <v>85</v>
      </c>
      <c r="AW529" s="13" t="s">
        <v>39</v>
      </c>
      <c r="AX529" s="13" t="s">
        <v>76</v>
      </c>
      <c r="AY529" s="276" t="s">
        <v>171</v>
      </c>
    </row>
    <row r="530" s="14" customFormat="1">
      <c r="B530" s="277"/>
      <c r="C530" s="278"/>
      <c r="D530" s="249" t="s">
        <v>238</v>
      </c>
      <c r="E530" s="279" t="s">
        <v>21</v>
      </c>
      <c r="F530" s="280" t="s">
        <v>242</v>
      </c>
      <c r="G530" s="278"/>
      <c r="H530" s="281">
        <v>3</v>
      </c>
      <c r="I530" s="282"/>
      <c r="J530" s="278"/>
      <c r="K530" s="278"/>
      <c r="L530" s="283"/>
      <c r="M530" s="284"/>
      <c r="N530" s="285"/>
      <c r="O530" s="285"/>
      <c r="P530" s="285"/>
      <c r="Q530" s="285"/>
      <c r="R530" s="285"/>
      <c r="S530" s="285"/>
      <c r="T530" s="286"/>
      <c r="AT530" s="287" t="s">
        <v>238</v>
      </c>
      <c r="AU530" s="287" t="s">
        <v>85</v>
      </c>
      <c r="AV530" s="14" t="s">
        <v>194</v>
      </c>
      <c r="AW530" s="14" t="s">
        <v>39</v>
      </c>
      <c r="AX530" s="14" t="s">
        <v>83</v>
      </c>
      <c r="AY530" s="287" t="s">
        <v>171</v>
      </c>
    </row>
    <row r="531" s="11" customFormat="1" ht="29.88" customHeight="1">
      <c r="B531" s="221"/>
      <c r="C531" s="222"/>
      <c r="D531" s="223" t="s">
        <v>75</v>
      </c>
      <c r="E531" s="235" t="s">
        <v>696</v>
      </c>
      <c r="F531" s="235" t="s">
        <v>697</v>
      </c>
      <c r="G531" s="222"/>
      <c r="H531" s="222"/>
      <c r="I531" s="225"/>
      <c r="J531" s="236">
        <f>BK531</f>
        <v>0</v>
      </c>
      <c r="K531" s="222"/>
      <c r="L531" s="227"/>
      <c r="M531" s="228"/>
      <c r="N531" s="229"/>
      <c r="O531" s="229"/>
      <c r="P531" s="230">
        <f>SUM(P532:P542)</f>
        <v>0</v>
      </c>
      <c r="Q531" s="229"/>
      <c r="R531" s="230">
        <f>SUM(R532:R542)</f>
        <v>0</v>
      </c>
      <c r="S531" s="229"/>
      <c r="T531" s="231">
        <f>SUM(T532:T542)</f>
        <v>0.43660749999999998</v>
      </c>
      <c r="AR531" s="232" t="s">
        <v>85</v>
      </c>
      <c r="AT531" s="233" t="s">
        <v>75</v>
      </c>
      <c r="AU531" s="233" t="s">
        <v>83</v>
      </c>
      <c r="AY531" s="232" t="s">
        <v>171</v>
      </c>
      <c r="BK531" s="234">
        <f>SUM(BK532:BK542)</f>
        <v>0</v>
      </c>
    </row>
    <row r="532" s="1" customFormat="1" ht="25.5" customHeight="1">
      <c r="B532" s="47"/>
      <c r="C532" s="237" t="s">
        <v>698</v>
      </c>
      <c r="D532" s="237" t="s">
        <v>174</v>
      </c>
      <c r="E532" s="238" t="s">
        <v>699</v>
      </c>
      <c r="F532" s="239" t="s">
        <v>700</v>
      </c>
      <c r="G532" s="240" t="s">
        <v>235</v>
      </c>
      <c r="H532" s="241">
        <v>6.8739999999999997</v>
      </c>
      <c r="I532" s="242"/>
      <c r="J532" s="243">
        <f>ROUND(I532*H532,2)</f>
        <v>0</v>
      </c>
      <c r="K532" s="239" t="s">
        <v>236</v>
      </c>
      <c r="L532" s="73"/>
      <c r="M532" s="244" t="s">
        <v>21</v>
      </c>
      <c r="N532" s="245" t="s">
        <v>47</v>
      </c>
      <c r="O532" s="48"/>
      <c r="P532" s="246">
        <f>O532*H532</f>
        <v>0</v>
      </c>
      <c r="Q532" s="246">
        <v>0</v>
      </c>
      <c r="R532" s="246">
        <f>Q532*H532</f>
        <v>0</v>
      </c>
      <c r="S532" s="246">
        <v>0.03175</v>
      </c>
      <c r="T532" s="247">
        <f>S532*H532</f>
        <v>0.21824949999999999</v>
      </c>
      <c r="AR532" s="25" t="s">
        <v>314</v>
      </c>
      <c r="AT532" s="25" t="s">
        <v>174</v>
      </c>
      <c r="AU532" s="25" t="s">
        <v>85</v>
      </c>
      <c r="AY532" s="25" t="s">
        <v>171</v>
      </c>
      <c r="BE532" s="248">
        <f>IF(N532="základní",J532,0)</f>
        <v>0</v>
      </c>
      <c r="BF532" s="248">
        <f>IF(N532="snížená",J532,0)</f>
        <v>0</v>
      </c>
      <c r="BG532" s="248">
        <f>IF(N532="zákl. přenesená",J532,0)</f>
        <v>0</v>
      </c>
      <c r="BH532" s="248">
        <f>IF(N532="sníž. přenesená",J532,0)</f>
        <v>0</v>
      </c>
      <c r="BI532" s="248">
        <f>IF(N532="nulová",J532,0)</f>
        <v>0</v>
      </c>
      <c r="BJ532" s="25" t="s">
        <v>83</v>
      </c>
      <c r="BK532" s="248">
        <f>ROUND(I532*H532,2)</f>
        <v>0</v>
      </c>
      <c r="BL532" s="25" t="s">
        <v>314</v>
      </c>
      <c r="BM532" s="25" t="s">
        <v>701</v>
      </c>
    </row>
    <row r="533" s="12" customFormat="1">
      <c r="B533" s="256"/>
      <c r="C533" s="257"/>
      <c r="D533" s="249" t="s">
        <v>238</v>
      </c>
      <c r="E533" s="258" t="s">
        <v>21</v>
      </c>
      <c r="F533" s="259" t="s">
        <v>239</v>
      </c>
      <c r="G533" s="257"/>
      <c r="H533" s="258" t="s">
        <v>21</v>
      </c>
      <c r="I533" s="260"/>
      <c r="J533" s="257"/>
      <c r="K533" s="257"/>
      <c r="L533" s="261"/>
      <c r="M533" s="262"/>
      <c r="N533" s="263"/>
      <c r="O533" s="263"/>
      <c r="P533" s="263"/>
      <c r="Q533" s="263"/>
      <c r="R533" s="263"/>
      <c r="S533" s="263"/>
      <c r="T533" s="264"/>
      <c r="AT533" s="265" t="s">
        <v>238</v>
      </c>
      <c r="AU533" s="265" t="s">
        <v>85</v>
      </c>
      <c r="AV533" s="12" t="s">
        <v>83</v>
      </c>
      <c r="AW533" s="12" t="s">
        <v>39</v>
      </c>
      <c r="AX533" s="12" t="s">
        <v>76</v>
      </c>
      <c r="AY533" s="265" t="s">
        <v>171</v>
      </c>
    </row>
    <row r="534" s="12" customFormat="1">
      <c r="B534" s="256"/>
      <c r="C534" s="257"/>
      <c r="D534" s="249" t="s">
        <v>238</v>
      </c>
      <c r="E534" s="258" t="s">
        <v>21</v>
      </c>
      <c r="F534" s="259" t="s">
        <v>339</v>
      </c>
      <c r="G534" s="257"/>
      <c r="H534" s="258" t="s">
        <v>21</v>
      </c>
      <c r="I534" s="260"/>
      <c r="J534" s="257"/>
      <c r="K534" s="257"/>
      <c r="L534" s="261"/>
      <c r="M534" s="262"/>
      <c r="N534" s="263"/>
      <c r="O534" s="263"/>
      <c r="P534" s="263"/>
      <c r="Q534" s="263"/>
      <c r="R534" s="263"/>
      <c r="S534" s="263"/>
      <c r="T534" s="264"/>
      <c r="AT534" s="265" t="s">
        <v>238</v>
      </c>
      <c r="AU534" s="265" t="s">
        <v>85</v>
      </c>
      <c r="AV534" s="12" t="s">
        <v>83</v>
      </c>
      <c r="AW534" s="12" t="s">
        <v>39</v>
      </c>
      <c r="AX534" s="12" t="s">
        <v>76</v>
      </c>
      <c r="AY534" s="265" t="s">
        <v>171</v>
      </c>
    </row>
    <row r="535" s="13" customFormat="1">
      <c r="B535" s="266"/>
      <c r="C535" s="267"/>
      <c r="D535" s="249" t="s">
        <v>238</v>
      </c>
      <c r="E535" s="268" t="s">
        <v>21</v>
      </c>
      <c r="F535" s="269" t="s">
        <v>702</v>
      </c>
      <c r="G535" s="267"/>
      <c r="H535" s="270">
        <v>6.8739999999999997</v>
      </c>
      <c r="I535" s="271"/>
      <c r="J535" s="267"/>
      <c r="K535" s="267"/>
      <c r="L535" s="272"/>
      <c r="M535" s="273"/>
      <c r="N535" s="274"/>
      <c r="O535" s="274"/>
      <c r="P535" s="274"/>
      <c r="Q535" s="274"/>
      <c r="R535" s="274"/>
      <c r="S535" s="274"/>
      <c r="T535" s="275"/>
      <c r="AT535" s="276" t="s">
        <v>238</v>
      </c>
      <c r="AU535" s="276" t="s">
        <v>85</v>
      </c>
      <c r="AV535" s="13" t="s">
        <v>85</v>
      </c>
      <c r="AW535" s="13" t="s">
        <v>39</v>
      </c>
      <c r="AX535" s="13" t="s">
        <v>76</v>
      </c>
      <c r="AY535" s="276" t="s">
        <v>171</v>
      </c>
    </row>
    <row r="536" s="14" customFormat="1">
      <c r="B536" s="277"/>
      <c r="C536" s="278"/>
      <c r="D536" s="249" t="s">
        <v>238</v>
      </c>
      <c r="E536" s="279" t="s">
        <v>21</v>
      </c>
      <c r="F536" s="280" t="s">
        <v>242</v>
      </c>
      <c r="G536" s="278"/>
      <c r="H536" s="281">
        <v>6.8739999999999997</v>
      </c>
      <c r="I536" s="282"/>
      <c r="J536" s="278"/>
      <c r="K536" s="278"/>
      <c r="L536" s="283"/>
      <c r="M536" s="284"/>
      <c r="N536" s="285"/>
      <c r="O536" s="285"/>
      <c r="P536" s="285"/>
      <c r="Q536" s="285"/>
      <c r="R536" s="285"/>
      <c r="S536" s="285"/>
      <c r="T536" s="286"/>
      <c r="AT536" s="287" t="s">
        <v>238</v>
      </c>
      <c r="AU536" s="287" t="s">
        <v>85</v>
      </c>
      <c r="AV536" s="14" t="s">
        <v>194</v>
      </c>
      <c r="AW536" s="14" t="s">
        <v>39</v>
      </c>
      <c r="AX536" s="14" t="s">
        <v>83</v>
      </c>
      <c r="AY536" s="287" t="s">
        <v>171</v>
      </c>
    </row>
    <row r="537" s="1" customFormat="1" ht="16.5" customHeight="1">
      <c r="B537" s="47"/>
      <c r="C537" s="237" t="s">
        <v>703</v>
      </c>
      <c r="D537" s="237" t="s">
        <v>174</v>
      </c>
      <c r="E537" s="238" t="s">
        <v>704</v>
      </c>
      <c r="F537" s="239" t="s">
        <v>705</v>
      </c>
      <c r="G537" s="240" t="s">
        <v>235</v>
      </c>
      <c r="H537" s="241">
        <v>103.98</v>
      </c>
      <c r="I537" s="242"/>
      <c r="J537" s="243">
        <f>ROUND(I537*H537,2)</f>
        <v>0</v>
      </c>
      <c r="K537" s="239" t="s">
        <v>236</v>
      </c>
      <c r="L537" s="73"/>
      <c r="M537" s="244" t="s">
        <v>21</v>
      </c>
      <c r="N537" s="245" t="s">
        <v>47</v>
      </c>
      <c r="O537" s="48"/>
      <c r="P537" s="246">
        <f>O537*H537</f>
        <v>0</v>
      </c>
      <c r="Q537" s="246">
        <v>0</v>
      </c>
      <c r="R537" s="246">
        <f>Q537*H537</f>
        <v>0</v>
      </c>
      <c r="S537" s="246">
        <v>0.0020999999999999999</v>
      </c>
      <c r="T537" s="247">
        <f>S537*H537</f>
        <v>0.218358</v>
      </c>
      <c r="AR537" s="25" t="s">
        <v>314</v>
      </c>
      <c r="AT537" s="25" t="s">
        <v>174</v>
      </c>
      <c r="AU537" s="25" t="s">
        <v>85</v>
      </c>
      <c r="AY537" s="25" t="s">
        <v>171</v>
      </c>
      <c r="BE537" s="248">
        <f>IF(N537="základní",J537,0)</f>
        <v>0</v>
      </c>
      <c r="BF537" s="248">
        <f>IF(N537="snížená",J537,0)</f>
        <v>0</v>
      </c>
      <c r="BG537" s="248">
        <f>IF(N537="zákl. přenesená",J537,0)</f>
        <v>0</v>
      </c>
      <c r="BH537" s="248">
        <f>IF(N537="sníž. přenesená",J537,0)</f>
        <v>0</v>
      </c>
      <c r="BI537" s="248">
        <f>IF(N537="nulová",J537,0)</f>
        <v>0</v>
      </c>
      <c r="BJ537" s="25" t="s">
        <v>83</v>
      </c>
      <c r="BK537" s="248">
        <f>ROUND(I537*H537,2)</f>
        <v>0</v>
      </c>
      <c r="BL537" s="25" t="s">
        <v>314</v>
      </c>
      <c r="BM537" s="25" t="s">
        <v>706</v>
      </c>
    </row>
    <row r="538" s="12" customFormat="1">
      <c r="B538" s="256"/>
      <c r="C538" s="257"/>
      <c r="D538" s="249" t="s">
        <v>238</v>
      </c>
      <c r="E538" s="258" t="s">
        <v>21</v>
      </c>
      <c r="F538" s="259" t="s">
        <v>239</v>
      </c>
      <c r="G538" s="257"/>
      <c r="H538" s="258" t="s">
        <v>21</v>
      </c>
      <c r="I538" s="260"/>
      <c r="J538" s="257"/>
      <c r="K538" s="257"/>
      <c r="L538" s="261"/>
      <c r="M538" s="262"/>
      <c r="N538" s="263"/>
      <c r="O538" s="263"/>
      <c r="P538" s="263"/>
      <c r="Q538" s="263"/>
      <c r="R538" s="263"/>
      <c r="S538" s="263"/>
      <c r="T538" s="264"/>
      <c r="AT538" s="265" t="s">
        <v>238</v>
      </c>
      <c r="AU538" s="265" t="s">
        <v>85</v>
      </c>
      <c r="AV538" s="12" t="s">
        <v>83</v>
      </c>
      <c r="AW538" s="12" t="s">
        <v>39</v>
      </c>
      <c r="AX538" s="12" t="s">
        <v>76</v>
      </c>
      <c r="AY538" s="265" t="s">
        <v>171</v>
      </c>
    </row>
    <row r="539" s="12" customFormat="1">
      <c r="B539" s="256"/>
      <c r="C539" s="257"/>
      <c r="D539" s="249" t="s">
        <v>238</v>
      </c>
      <c r="E539" s="258" t="s">
        <v>21</v>
      </c>
      <c r="F539" s="259" t="s">
        <v>339</v>
      </c>
      <c r="G539" s="257"/>
      <c r="H539" s="258" t="s">
        <v>21</v>
      </c>
      <c r="I539" s="260"/>
      <c r="J539" s="257"/>
      <c r="K539" s="257"/>
      <c r="L539" s="261"/>
      <c r="M539" s="262"/>
      <c r="N539" s="263"/>
      <c r="O539" s="263"/>
      <c r="P539" s="263"/>
      <c r="Q539" s="263"/>
      <c r="R539" s="263"/>
      <c r="S539" s="263"/>
      <c r="T539" s="264"/>
      <c r="AT539" s="265" t="s">
        <v>238</v>
      </c>
      <c r="AU539" s="265" t="s">
        <v>85</v>
      </c>
      <c r="AV539" s="12" t="s">
        <v>83</v>
      </c>
      <c r="AW539" s="12" t="s">
        <v>39</v>
      </c>
      <c r="AX539" s="12" t="s">
        <v>76</v>
      </c>
      <c r="AY539" s="265" t="s">
        <v>171</v>
      </c>
    </row>
    <row r="540" s="13" customFormat="1">
      <c r="B540" s="266"/>
      <c r="C540" s="267"/>
      <c r="D540" s="249" t="s">
        <v>238</v>
      </c>
      <c r="E540" s="268" t="s">
        <v>21</v>
      </c>
      <c r="F540" s="269" t="s">
        <v>707</v>
      </c>
      <c r="G540" s="267"/>
      <c r="H540" s="270">
        <v>35.579999999999998</v>
      </c>
      <c r="I540" s="271"/>
      <c r="J540" s="267"/>
      <c r="K540" s="267"/>
      <c r="L540" s="272"/>
      <c r="M540" s="273"/>
      <c r="N540" s="274"/>
      <c r="O540" s="274"/>
      <c r="P540" s="274"/>
      <c r="Q540" s="274"/>
      <c r="R540" s="274"/>
      <c r="S540" s="274"/>
      <c r="T540" s="275"/>
      <c r="AT540" s="276" t="s">
        <v>238</v>
      </c>
      <c r="AU540" s="276" t="s">
        <v>85</v>
      </c>
      <c r="AV540" s="13" t="s">
        <v>85</v>
      </c>
      <c r="AW540" s="13" t="s">
        <v>39</v>
      </c>
      <c r="AX540" s="13" t="s">
        <v>76</v>
      </c>
      <c r="AY540" s="276" t="s">
        <v>171</v>
      </c>
    </row>
    <row r="541" s="13" customFormat="1">
      <c r="B541" s="266"/>
      <c r="C541" s="267"/>
      <c r="D541" s="249" t="s">
        <v>238</v>
      </c>
      <c r="E541" s="268" t="s">
        <v>21</v>
      </c>
      <c r="F541" s="269" t="s">
        <v>708</v>
      </c>
      <c r="G541" s="267"/>
      <c r="H541" s="270">
        <v>68.400000000000006</v>
      </c>
      <c r="I541" s="271"/>
      <c r="J541" s="267"/>
      <c r="K541" s="267"/>
      <c r="L541" s="272"/>
      <c r="M541" s="273"/>
      <c r="N541" s="274"/>
      <c r="O541" s="274"/>
      <c r="P541" s="274"/>
      <c r="Q541" s="274"/>
      <c r="R541" s="274"/>
      <c r="S541" s="274"/>
      <c r="T541" s="275"/>
      <c r="AT541" s="276" t="s">
        <v>238</v>
      </c>
      <c r="AU541" s="276" t="s">
        <v>85</v>
      </c>
      <c r="AV541" s="13" t="s">
        <v>85</v>
      </c>
      <c r="AW541" s="13" t="s">
        <v>39</v>
      </c>
      <c r="AX541" s="13" t="s">
        <v>76</v>
      </c>
      <c r="AY541" s="276" t="s">
        <v>171</v>
      </c>
    </row>
    <row r="542" s="14" customFormat="1">
      <c r="B542" s="277"/>
      <c r="C542" s="278"/>
      <c r="D542" s="249" t="s">
        <v>238</v>
      </c>
      <c r="E542" s="279" t="s">
        <v>21</v>
      </c>
      <c r="F542" s="280" t="s">
        <v>242</v>
      </c>
      <c r="G542" s="278"/>
      <c r="H542" s="281">
        <v>103.98</v>
      </c>
      <c r="I542" s="282"/>
      <c r="J542" s="278"/>
      <c r="K542" s="278"/>
      <c r="L542" s="283"/>
      <c r="M542" s="284"/>
      <c r="N542" s="285"/>
      <c r="O542" s="285"/>
      <c r="P542" s="285"/>
      <c r="Q542" s="285"/>
      <c r="R542" s="285"/>
      <c r="S542" s="285"/>
      <c r="T542" s="286"/>
      <c r="AT542" s="287" t="s">
        <v>238</v>
      </c>
      <c r="AU542" s="287" t="s">
        <v>85</v>
      </c>
      <c r="AV542" s="14" t="s">
        <v>194</v>
      </c>
      <c r="AW542" s="14" t="s">
        <v>39</v>
      </c>
      <c r="AX542" s="14" t="s">
        <v>83</v>
      </c>
      <c r="AY542" s="287" t="s">
        <v>171</v>
      </c>
    </row>
    <row r="543" s="11" customFormat="1" ht="29.88" customHeight="1">
      <c r="B543" s="221"/>
      <c r="C543" s="222"/>
      <c r="D543" s="223" t="s">
        <v>75</v>
      </c>
      <c r="E543" s="235" t="s">
        <v>709</v>
      </c>
      <c r="F543" s="235" t="s">
        <v>710</v>
      </c>
      <c r="G543" s="222"/>
      <c r="H543" s="222"/>
      <c r="I543" s="225"/>
      <c r="J543" s="236">
        <f>BK543</f>
        <v>0</v>
      </c>
      <c r="K543" s="222"/>
      <c r="L543" s="227"/>
      <c r="M543" s="228"/>
      <c r="N543" s="229"/>
      <c r="O543" s="229"/>
      <c r="P543" s="230">
        <f>SUM(P544:P549)</f>
        <v>0</v>
      </c>
      <c r="Q543" s="229"/>
      <c r="R543" s="230">
        <f>SUM(R544:R549)</f>
        <v>0</v>
      </c>
      <c r="S543" s="229"/>
      <c r="T543" s="231">
        <f>SUM(T544:T549)</f>
        <v>0</v>
      </c>
      <c r="AR543" s="232" t="s">
        <v>85</v>
      </c>
      <c r="AT543" s="233" t="s">
        <v>75</v>
      </c>
      <c r="AU543" s="233" t="s">
        <v>83</v>
      </c>
      <c r="AY543" s="232" t="s">
        <v>171</v>
      </c>
      <c r="BK543" s="234">
        <f>SUM(BK544:BK549)</f>
        <v>0</v>
      </c>
    </row>
    <row r="544" s="1" customFormat="1" ht="25.5" customHeight="1">
      <c r="B544" s="47"/>
      <c r="C544" s="237" t="s">
        <v>711</v>
      </c>
      <c r="D544" s="237" t="s">
        <v>174</v>
      </c>
      <c r="E544" s="238" t="s">
        <v>712</v>
      </c>
      <c r="F544" s="239" t="s">
        <v>713</v>
      </c>
      <c r="G544" s="240" t="s">
        <v>235</v>
      </c>
      <c r="H544" s="241">
        <v>6.7199999999999998</v>
      </c>
      <c r="I544" s="242"/>
      <c r="J544" s="243">
        <f>ROUND(I544*H544,2)</f>
        <v>0</v>
      </c>
      <c r="K544" s="239" t="s">
        <v>236</v>
      </c>
      <c r="L544" s="73"/>
      <c r="M544" s="244" t="s">
        <v>21</v>
      </c>
      <c r="N544" s="245" t="s">
        <v>47</v>
      </c>
      <c r="O544" s="48"/>
      <c r="P544" s="246">
        <f>O544*H544</f>
        <v>0</v>
      </c>
      <c r="Q544" s="246">
        <v>0</v>
      </c>
      <c r="R544" s="246">
        <f>Q544*H544</f>
        <v>0</v>
      </c>
      <c r="S544" s="246">
        <v>0</v>
      </c>
      <c r="T544" s="247">
        <f>S544*H544</f>
        <v>0</v>
      </c>
      <c r="AR544" s="25" t="s">
        <v>314</v>
      </c>
      <c r="AT544" s="25" t="s">
        <v>174</v>
      </c>
      <c r="AU544" s="25" t="s">
        <v>85</v>
      </c>
      <c r="AY544" s="25" t="s">
        <v>171</v>
      </c>
      <c r="BE544" s="248">
        <f>IF(N544="základní",J544,0)</f>
        <v>0</v>
      </c>
      <c r="BF544" s="248">
        <f>IF(N544="snížená",J544,0)</f>
        <v>0</v>
      </c>
      <c r="BG544" s="248">
        <f>IF(N544="zákl. přenesená",J544,0)</f>
        <v>0</v>
      </c>
      <c r="BH544" s="248">
        <f>IF(N544="sníž. přenesená",J544,0)</f>
        <v>0</v>
      </c>
      <c r="BI544" s="248">
        <f>IF(N544="nulová",J544,0)</f>
        <v>0</v>
      </c>
      <c r="BJ544" s="25" t="s">
        <v>83</v>
      </c>
      <c r="BK544" s="248">
        <f>ROUND(I544*H544,2)</f>
        <v>0</v>
      </c>
      <c r="BL544" s="25" t="s">
        <v>314</v>
      </c>
      <c r="BM544" s="25" t="s">
        <v>714</v>
      </c>
    </row>
    <row r="545" s="12" customFormat="1">
      <c r="B545" s="256"/>
      <c r="C545" s="257"/>
      <c r="D545" s="249" t="s">
        <v>238</v>
      </c>
      <c r="E545" s="258" t="s">
        <v>21</v>
      </c>
      <c r="F545" s="259" t="s">
        <v>239</v>
      </c>
      <c r="G545" s="257"/>
      <c r="H545" s="258" t="s">
        <v>21</v>
      </c>
      <c r="I545" s="260"/>
      <c r="J545" s="257"/>
      <c r="K545" s="257"/>
      <c r="L545" s="261"/>
      <c r="M545" s="262"/>
      <c r="N545" s="263"/>
      <c r="O545" s="263"/>
      <c r="P545" s="263"/>
      <c r="Q545" s="263"/>
      <c r="R545" s="263"/>
      <c r="S545" s="263"/>
      <c r="T545" s="264"/>
      <c r="AT545" s="265" t="s">
        <v>238</v>
      </c>
      <c r="AU545" s="265" t="s">
        <v>85</v>
      </c>
      <c r="AV545" s="12" t="s">
        <v>83</v>
      </c>
      <c r="AW545" s="12" t="s">
        <v>39</v>
      </c>
      <c r="AX545" s="12" t="s">
        <v>76</v>
      </c>
      <c r="AY545" s="265" t="s">
        <v>171</v>
      </c>
    </row>
    <row r="546" s="12" customFormat="1">
      <c r="B546" s="256"/>
      <c r="C546" s="257"/>
      <c r="D546" s="249" t="s">
        <v>238</v>
      </c>
      <c r="E546" s="258" t="s">
        <v>21</v>
      </c>
      <c r="F546" s="259" t="s">
        <v>339</v>
      </c>
      <c r="G546" s="257"/>
      <c r="H546" s="258" t="s">
        <v>21</v>
      </c>
      <c r="I546" s="260"/>
      <c r="J546" s="257"/>
      <c r="K546" s="257"/>
      <c r="L546" s="261"/>
      <c r="M546" s="262"/>
      <c r="N546" s="263"/>
      <c r="O546" s="263"/>
      <c r="P546" s="263"/>
      <c r="Q546" s="263"/>
      <c r="R546" s="263"/>
      <c r="S546" s="263"/>
      <c r="T546" s="264"/>
      <c r="AT546" s="265" t="s">
        <v>238</v>
      </c>
      <c r="AU546" s="265" t="s">
        <v>85</v>
      </c>
      <c r="AV546" s="12" t="s">
        <v>83</v>
      </c>
      <c r="AW546" s="12" t="s">
        <v>39</v>
      </c>
      <c r="AX546" s="12" t="s">
        <v>76</v>
      </c>
      <c r="AY546" s="265" t="s">
        <v>171</v>
      </c>
    </row>
    <row r="547" s="13" customFormat="1">
      <c r="B547" s="266"/>
      <c r="C547" s="267"/>
      <c r="D547" s="249" t="s">
        <v>238</v>
      </c>
      <c r="E547" s="268" t="s">
        <v>21</v>
      </c>
      <c r="F547" s="269" t="s">
        <v>715</v>
      </c>
      <c r="G547" s="267"/>
      <c r="H547" s="270">
        <v>3.3599999999999999</v>
      </c>
      <c r="I547" s="271"/>
      <c r="J547" s="267"/>
      <c r="K547" s="267"/>
      <c r="L547" s="272"/>
      <c r="M547" s="273"/>
      <c r="N547" s="274"/>
      <c r="O547" s="274"/>
      <c r="P547" s="274"/>
      <c r="Q547" s="274"/>
      <c r="R547" s="274"/>
      <c r="S547" s="274"/>
      <c r="T547" s="275"/>
      <c r="AT547" s="276" t="s">
        <v>238</v>
      </c>
      <c r="AU547" s="276" t="s">
        <v>85</v>
      </c>
      <c r="AV547" s="13" t="s">
        <v>85</v>
      </c>
      <c r="AW547" s="13" t="s">
        <v>39</v>
      </c>
      <c r="AX547" s="13" t="s">
        <v>76</v>
      </c>
      <c r="AY547" s="276" t="s">
        <v>171</v>
      </c>
    </row>
    <row r="548" s="13" customFormat="1">
      <c r="B548" s="266"/>
      <c r="C548" s="267"/>
      <c r="D548" s="249" t="s">
        <v>238</v>
      </c>
      <c r="E548" s="268" t="s">
        <v>21</v>
      </c>
      <c r="F548" s="269" t="s">
        <v>716</v>
      </c>
      <c r="G548" s="267"/>
      <c r="H548" s="270">
        <v>3.3599999999999999</v>
      </c>
      <c r="I548" s="271"/>
      <c r="J548" s="267"/>
      <c r="K548" s="267"/>
      <c r="L548" s="272"/>
      <c r="M548" s="273"/>
      <c r="N548" s="274"/>
      <c r="O548" s="274"/>
      <c r="P548" s="274"/>
      <c r="Q548" s="274"/>
      <c r="R548" s="274"/>
      <c r="S548" s="274"/>
      <c r="T548" s="275"/>
      <c r="AT548" s="276" t="s">
        <v>238</v>
      </c>
      <c r="AU548" s="276" t="s">
        <v>85</v>
      </c>
      <c r="AV548" s="13" t="s">
        <v>85</v>
      </c>
      <c r="AW548" s="13" t="s">
        <v>39</v>
      </c>
      <c r="AX548" s="13" t="s">
        <v>76</v>
      </c>
      <c r="AY548" s="276" t="s">
        <v>171</v>
      </c>
    </row>
    <row r="549" s="14" customFormat="1">
      <c r="B549" s="277"/>
      <c r="C549" s="278"/>
      <c r="D549" s="249" t="s">
        <v>238</v>
      </c>
      <c r="E549" s="279" t="s">
        <v>21</v>
      </c>
      <c r="F549" s="280" t="s">
        <v>242</v>
      </c>
      <c r="G549" s="278"/>
      <c r="H549" s="281">
        <v>6.7199999999999998</v>
      </c>
      <c r="I549" s="282"/>
      <c r="J549" s="278"/>
      <c r="K549" s="278"/>
      <c r="L549" s="283"/>
      <c r="M549" s="284"/>
      <c r="N549" s="285"/>
      <c r="O549" s="285"/>
      <c r="P549" s="285"/>
      <c r="Q549" s="285"/>
      <c r="R549" s="285"/>
      <c r="S549" s="285"/>
      <c r="T549" s="286"/>
      <c r="AT549" s="287" t="s">
        <v>238</v>
      </c>
      <c r="AU549" s="287" t="s">
        <v>85</v>
      </c>
      <c r="AV549" s="14" t="s">
        <v>194</v>
      </c>
      <c r="AW549" s="14" t="s">
        <v>39</v>
      </c>
      <c r="AX549" s="14" t="s">
        <v>83</v>
      </c>
      <c r="AY549" s="287" t="s">
        <v>171</v>
      </c>
    </row>
    <row r="550" s="11" customFormat="1" ht="29.88" customHeight="1">
      <c r="B550" s="221"/>
      <c r="C550" s="222"/>
      <c r="D550" s="223" t="s">
        <v>75</v>
      </c>
      <c r="E550" s="235" t="s">
        <v>717</v>
      </c>
      <c r="F550" s="235" t="s">
        <v>718</v>
      </c>
      <c r="G550" s="222"/>
      <c r="H550" s="222"/>
      <c r="I550" s="225"/>
      <c r="J550" s="236">
        <f>BK550</f>
        <v>0</v>
      </c>
      <c r="K550" s="222"/>
      <c r="L550" s="227"/>
      <c r="M550" s="228"/>
      <c r="N550" s="229"/>
      <c r="O550" s="229"/>
      <c r="P550" s="230">
        <f>SUM(P551:P578)</f>
        <v>0</v>
      </c>
      <c r="Q550" s="229"/>
      <c r="R550" s="230">
        <f>SUM(R551:R578)</f>
        <v>0</v>
      </c>
      <c r="S550" s="229"/>
      <c r="T550" s="231">
        <f>SUM(T551:T578)</f>
        <v>14.015716000000003</v>
      </c>
      <c r="AR550" s="232" t="s">
        <v>85</v>
      </c>
      <c r="AT550" s="233" t="s">
        <v>75</v>
      </c>
      <c r="AU550" s="233" t="s">
        <v>83</v>
      </c>
      <c r="AY550" s="232" t="s">
        <v>171</v>
      </c>
      <c r="BK550" s="234">
        <f>SUM(BK551:BK578)</f>
        <v>0</v>
      </c>
    </row>
    <row r="551" s="1" customFormat="1" ht="16.5" customHeight="1">
      <c r="B551" s="47"/>
      <c r="C551" s="237" t="s">
        <v>719</v>
      </c>
      <c r="D551" s="237" t="s">
        <v>174</v>
      </c>
      <c r="E551" s="238" t="s">
        <v>720</v>
      </c>
      <c r="F551" s="239" t="s">
        <v>721</v>
      </c>
      <c r="G551" s="240" t="s">
        <v>235</v>
      </c>
      <c r="H551" s="241">
        <v>181.24000000000001</v>
      </c>
      <c r="I551" s="242"/>
      <c r="J551" s="243">
        <f>ROUND(I551*H551,2)</f>
        <v>0</v>
      </c>
      <c r="K551" s="239" t="s">
        <v>21</v>
      </c>
      <c r="L551" s="73"/>
      <c r="M551" s="244" t="s">
        <v>21</v>
      </c>
      <c r="N551" s="245" t="s">
        <v>47</v>
      </c>
      <c r="O551" s="48"/>
      <c r="P551" s="246">
        <f>O551*H551</f>
        <v>0</v>
      </c>
      <c r="Q551" s="246">
        <v>0</v>
      </c>
      <c r="R551" s="246">
        <f>Q551*H551</f>
        <v>0</v>
      </c>
      <c r="S551" s="246">
        <v>0.070000000000000007</v>
      </c>
      <c r="T551" s="247">
        <f>S551*H551</f>
        <v>12.686800000000002</v>
      </c>
      <c r="AR551" s="25" t="s">
        <v>314</v>
      </c>
      <c r="AT551" s="25" t="s">
        <v>174</v>
      </c>
      <c r="AU551" s="25" t="s">
        <v>85</v>
      </c>
      <c r="AY551" s="25" t="s">
        <v>171</v>
      </c>
      <c r="BE551" s="248">
        <f>IF(N551="základní",J551,0)</f>
        <v>0</v>
      </c>
      <c r="BF551" s="248">
        <f>IF(N551="snížená",J551,0)</f>
        <v>0</v>
      </c>
      <c r="BG551" s="248">
        <f>IF(N551="zákl. přenesená",J551,0)</f>
        <v>0</v>
      </c>
      <c r="BH551" s="248">
        <f>IF(N551="sníž. přenesená",J551,0)</f>
        <v>0</v>
      </c>
      <c r="BI551" s="248">
        <f>IF(N551="nulová",J551,0)</f>
        <v>0</v>
      </c>
      <c r="BJ551" s="25" t="s">
        <v>83</v>
      </c>
      <c r="BK551" s="248">
        <f>ROUND(I551*H551,2)</f>
        <v>0</v>
      </c>
      <c r="BL551" s="25" t="s">
        <v>314</v>
      </c>
      <c r="BM551" s="25" t="s">
        <v>722</v>
      </c>
    </row>
    <row r="552" s="12" customFormat="1">
      <c r="B552" s="256"/>
      <c r="C552" s="257"/>
      <c r="D552" s="249" t="s">
        <v>238</v>
      </c>
      <c r="E552" s="258" t="s">
        <v>21</v>
      </c>
      <c r="F552" s="259" t="s">
        <v>239</v>
      </c>
      <c r="G552" s="257"/>
      <c r="H552" s="258" t="s">
        <v>21</v>
      </c>
      <c r="I552" s="260"/>
      <c r="J552" s="257"/>
      <c r="K552" s="257"/>
      <c r="L552" s="261"/>
      <c r="M552" s="262"/>
      <c r="N552" s="263"/>
      <c r="O552" s="263"/>
      <c r="P552" s="263"/>
      <c r="Q552" s="263"/>
      <c r="R552" s="263"/>
      <c r="S552" s="263"/>
      <c r="T552" s="264"/>
      <c r="AT552" s="265" t="s">
        <v>238</v>
      </c>
      <c r="AU552" s="265" t="s">
        <v>85</v>
      </c>
      <c r="AV552" s="12" t="s">
        <v>83</v>
      </c>
      <c r="AW552" s="12" t="s">
        <v>39</v>
      </c>
      <c r="AX552" s="12" t="s">
        <v>76</v>
      </c>
      <c r="AY552" s="265" t="s">
        <v>171</v>
      </c>
    </row>
    <row r="553" s="12" customFormat="1">
      <c r="B553" s="256"/>
      <c r="C553" s="257"/>
      <c r="D553" s="249" t="s">
        <v>238</v>
      </c>
      <c r="E553" s="258" t="s">
        <v>21</v>
      </c>
      <c r="F553" s="259" t="s">
        <v>337</v>
      </c>
      <c r="G553" s="257"/>
      <c r="H553" s="258" t="s">
        <v>21</v>
      </c>
      <c r="I553" s="260"/>
      <c r="J553" s="257"/>
      <c r="K553" s="257"/>
      <c r="L553" s="261"/>
      <c r="M553" s="262"/>
      <c r="N553" s="263"/>
      <c r="O553" s="263"/>
      <c r="P553" s="263"/>
      <c r="Q553" s="263"/>
      <c r="R553" s="263"/>
      <c r="S553" s="263"/>
      <c r="T553" s="264"/>
      <c r="AT553" s="265" t="s">
        <v>238</v>
      </c>
      <c r="AU553" s="265" t="s">
        <v>85</v>
      </c>
      <c r="AV553" s="12" t="s">
        <v>83</v>
      </c>
      <c r="AW553" s="12" t="s">
        <v>39</v>
      </c>
      <c r="AX553" s="12" t="s">
        <v>76</v>
      </c>
      <c r="AY553" s="265" t="s">
        <v>171</v>
      </c>
    </row>
    <row r="554" s="13" customFormat="1">
      <c r="B554" s="266"/>
      <c r="C554" s="267"/>
      <c r="D554" s="249" t="s">
        <v>238</v>
      </c>
      <c r="E554" s="268" t="s">
        <v>21</v>
      </c>
      <c r="F554" s="269" t="s">
        <v>723</v>
      </c>
      <c r="G554" s="267"/>
      <c r="H554" s="270">
        <v>115</v>
      </c>
      <c r="I554" s="271"/>
      <c r="J554" s="267"/>
      <c r="K554" s="267"/>
      <c r="L554" s="272"/>
      <c r="M554" s="273"/>
      <c r="N554" s="274"/>
      <c r="O554" s="274"/>
      <c r="P554" s="274"/>
      <c r="Q554" s="274"/>
      <c r="R554" s="274"/>
      <c r="S554" s="274"/>
      <c r="T554" s="275"/>
      <c r="AT554" s="276" t="s">
        <v>238</v>
      </c>
      <c r="AU554" s="276" t="s">
        <v>85</v>
      </c>
      <c r="AV554" s="13" t="s">
        <v>85</v>
      </c>
      <c r="AW554" s="13" t="s">
        <v>39</v>
      </c>
      <c r="AX554" s="13" t="s">
        <v>76</v>
      </c>
      <c r="AY554" s="276" t="s">
        <v>171</v>
      </c>
    </row>
    <row r="555" s="13" customFormat="1">
      <c r="B555" s="266"/>
      <c r="C555" s="267"/>
      <c r="D555" s="249" t="s">
        <v>238</v>
      </c>
      <c r="E555" s="268" t="s">
        <v>21</v>
      </c>
      <c r="F555" s="269" t="s">
        <v>724</v>
      </c>
      <c r="G555" s="267"/>
      <c r="H555" s="270">
        <v>66.239999999999995</v>
      </c>
      <c r="I555" s="271"/>
      <c r="J555" s="267"/>
      <c r="K555" s="267"/>
      <c r="L555" s="272"/>
      <c r="M555" s="273"/>
      <c r="N555" s="274"/>
      <c r="O555" s="274"/>
      <c r="P555" s="274"/>
      <c r="Q555" s="274"/>
      <c r="R555" s="274"/>
      <c r="S555" s="274"/>
      <c r="T555" s="275"/>
      <c r="AT555" s="276" t="s">
        <v>238</v>
      </c>
      <c r="AU555" s="276" t="s">
        <v>85</v>
      </c>
      <c r="AV555" s="13" t="s">
        <v>85</v>
      </c>
      <c r="AW555" s="13" t="s">
        <v>39</v>
      </c>
      <c r="AX555" s="13" t="s">
        <v>76</v>
      </c>
      <c r="AY555" s="276" t="s">
        <v>171</v>
      </c>
    </row>
    <row r="556" s="14" customFormat="1">
      <c r="B556" s="277"/>
      <c r="C556" s="278"/>
      <c r="D556" s="249" t="s">
        <v>238</v>
      </c>
      <c r="E556" s="279" t="s">
        <v>21</v>
      </c>
      <c r="F556" s="280" t="s">
        <v>242</v>
      </c>
      <c r="G556" s="278"/>
      <c r="H556" s="281">
        <v>181.24000000000001</v>
      </c>
      <c r="I556" s="282"/>
      <c r="J556" s="278"/>
      <c r="K556" s="278"/>
      <c r="L556" s="283"/>
      <c r="M556" s="284"/>
      <c r="N556" s="285"/>
      <c r="O556" s="285"/>
      <c r="P556" s="285"/>
      <c r="Q556" s="285"/>
      <c r="R556" s="285"/>
      <c r="S556" s="285"/>
      <c r="T556" s="286"/>
      <c r="AT556" s="287" t="s">
        <v>238</v>
      </c>
      <c r="AU556" s="287" t="s">
        <v>85</v>
      </c>
      <c r="AV556" s="14" t="s">
        <v>194</v>
      </c>
      <c r="AW556" s="14" t="s">
        <v>39</v>
      </c>
      <c r="AX556" s="14" t="s">
        <v>83</v>
      </c>
      <c r="AY556" s="287" t="s">
        <v>171</v>
      </c>
    </row>
    <row r="557" s="1" customFormat="1" ht="16.5" customHeight="1">
      <c r="B557" s="47"/>
      <c r="C557" s="237" t="s">
        <v>725</v>
      </c>
      <c r="D557" s="237" t="s">
        <v>174</v>
      </c>
      <c r="E557" s="238" t="s">
        <v>726</v>
      </c>
      <c r="F557" s="239" t="s">
        <v>727</v>
      </c>
      <c r="G557" s="240" t="s">
        <v>235</v>
      </c>
      <c r="H557" s="241">
        <v>37.212000000000003</v>
      </c>
      <c r="I557" s="242"/>
      <c r="J557" s="243">
        <f>ROUND(I557*H557,2)</f>
        <v>0</v>
      </c>
      <c r="K557" s="239" t="s">
        <v>236</v>
      </c>
      <c r="L557" s="73"/>
      <c r="M557" s="244" t="s">
        <v>21</v>
      </c>
      <c r="N557" s="245" t="s">
        <v>47</v>
      </c>
      <c r="O557" s="48"/>
      <c r="P557" s="246">
        <f>O557*H557</f>
        <v>0</v>
      </c>
      <c r="Q557" s="246">
        <v>0</v>
      </c>
      <c r="R557" s="246">
        <f>Q557*H557</f>
        <v>0</v>
      </c>
      <c r="S557" s="246">
        <v>0.033000000000000002</v>
      </c>
      <c r="T557" s="247">
        <f>S557*H557</f>
        <v>1.2279960000000001</v>
      </c>
      <c r="AR557" s="25" t="s">
        <v>314</v>
      </c>
      <c r="AT557" s="25" t="s">
        <v>174</v>
      </c>
      <c r="AU557" s="25" t="s">
        <v>85</v>
      </c>
      <c r="AY557" s="25" t="s">
        <v>171</v>
      </c>
      <c r="BE557" s="248">
        <f>IF(N557="základní",J557,0)</f>
        <v>0</v>
      </c>
      <c r="BF557" s="248">
        <f>IF(N557="snížená",J557,0)</f>
        <v>0</v>
      </c>
      <c r="BG557" s="248">
        <f>IF(N557="zákl. přenesená",J557,0)</f>
        <v>0</v>
      </c>
      <c r="BH557" s="248">
        <f>IF(N557="sníž. přenesená",J557,0)</f>
        <v>0</v>
      </c>
      <c r="BI557" s="248">
        <f>IF(N557="nulová",J557,0)</f>
        <v>0</v>
      </c>
      <c r="BJ557" s="25" t="s">
        <v>83</v>
      </c>
      <c r="BK557" s="248">
        <f>ROUND(I557*H557,2)</f>
        <v>0</v>
      </c>
      <c r="BL557" s="25" t="s">
        <v>314</v>
      </c>
      <c r="BM557" s="25" t="s">
        <v>728</v>
      </c>
    </row>
    <row r="558" s="12" customFormat="1">
      <c r="B558" s="256"/>
      <c r="C558" s="257"/>
      <c r="D558" s="249" t="s">
        <v>238</v>
      </c>
      <c r="E558" s="258" t="s">
        <v>21</v>
      </c>
      <c r="F558" s="259" t="s">
        <v>239</v>
      </c>
      <c r="G558" s="257"/>
      <c r="H558" s="258" t="s">
        <v>21</v>
      </c>
      <c r="I558" s="260"/>
      <c r="J558" s="257"/>
      <c r="K558" s="257"/>
      <c r="L558" s="261"/>
      <c r="M558" s="262"/>
      <c r="N558" s="263"/>
      <c r="O558" s="263"/>
      <c r="P558" s="263"/>
      <c r="Q558" s="263"/>
      <c r="R558" s="263"/>
      <c r="S558" s="263"/>
      <c r="T558" s="264"/>
      <c r="AT558" s="265" t="s">
        <v>238</v>
      </c>
      <c r="AU558" s="265" t="s">
        <v>85</v>
      </c>
      <c r="AV558" s="12" t="s">
        <v>83</v>
      </c>
      <c r="AW558" s="12" t="s">
        <v>39</v>
      </c>
      <c r="AX558" s="12" t="s">
        <v>76</v>
      </c>
      <c r="AY558" s="265" t="s">
        <v>171</v>
      </c>
    </row>
    <row r="559" s="12" customFormat="1">
      <c r="B559" s="256"/>
      <c r="C559" s="257"/>
      <c r="D559" s="249" t="s">
        <v>238</v>
      </c>
      <c r="E559" s="258" t="s">
        <v>21</v>
      </c>
      <c r="F559" s="259" t="s">
        <v>339</v>
      </c>
      <c r="G559" s="257"/>
      <c r="H559" s="258" t="s">
        <v>21</v>
      </c>
      <c r="I559" s="260"/>
      <c r="J559" s="257"/>
      <c r="K559" s="257"/>
      <c r="L559" s="261"/>
      <c r="M559" s="262"/>
      <c r="N559" s="263"/>
      <c r="O559" s="263"/>
      <c r="P559" s="263"/>
      <c r="Q559" s="263"/>
      <c r="R559" s="263"/>
      <c r="S559" s="263"/>
      <c r="T559" s="264"/>
      <c r="AT559" s="265" t="s">
        <v>238</v>
      </c>
      <c r="AU559" s="265" t="s">
        <v>85</v>
      </c>
      <c r="AV559" s="12" t="s">
        <v>83</v>
      </c>
      <c r="AW559" s="12" t="s">
        <v>39</v>
      </c>
      <c r="AX559" s="12" t="s">
        <v>76</v>
      </c>
      <c r="AY559" s="265" t="s">
        <v>171</v>
      </c>
    </row>
    <row r="560" s="13" customFormat="1">
      <c r="B560" s="266"/>
      <c r="C560" s="267"/>
      <c r="D560" s="249" t="s">
        <v>238</v>
      </c>
      <c r="E560" s="268" t="s">
        <v>21</v>
      </c>
      <c r="F560" s="269" t="s">
        <v>729</v>
      </c>
      <c r="G560" s="267"/>
      <c r="H560" s="270">
        <v>15.231999999999999</v>
      </c>
      <c r="I560" s="271"/>
      <c r="J560" s="267"/>
      <c r="K560" s="267"/>
      <c r="L560" s="272"/>
      <c r="M560" s="273"/>
      <c r="N560" s="274"/>
      <c r="O560" s="274"/>
      <c r="P560" s="274"/>
      <c r="Q560" s="274"/>
      <c r="R560" s="274"/>
      <c r="S560" s="274"/>
      <c r="T560" s="275"/>
      <c r="AT560" s="276" t="s">
        <v>238</v>
      </c>
      <c r="AU560" s="276" t="s">
        <v>85</v>
      </c>
      <c r="AV560" s="13" t="s">
        <v>85</v>
      </c>
      <c r="AW560" s="13" t="s">
        <v>39</v>
      </c>
      <c r="AX560" s="13" t="s">
        <v>76</v>
      </c>
      <c r="AY560" s="276" t="s">
        <v>171</v>
      </c>
    </row>
    <row r="561" s="13" customFormat="1">
      <c r="B561" s="266"/>
      <c r="C561" s="267"/>
      <c r="D561" s="249" t="s">
        <v>238</v>
      </c>
      <c r="E561" s="268" t="s">
        <v>21</v>
      </c>
      <c r="F561" s="269" t="s">
        <v>730</v>
      </c>
      <c r="G561" s="267"/>
      <c r="H561" s="270">
        <v>13.58</v>
      </c>
      <c r="I561" s="271"/>
      <c r="J561" s="267"/>
      <c r="K561" s="267"/>
      <c r="L561" s="272"/>
      <c r="M561" s="273"/>
      <c r="N561" s="274"/>
      <c r="O561" s="274"/>
      <c r="P561" s="274"/>
      <c r="Q561" s="274"/>
      <c r="R561" s="274"/>
      <c r="S561" s="274"/>
      <c r="T561" s="275"/>
      <c r="AT561" s="276" t="s">
        <v>238</v>
      </c>
      <c r="AU561" s="276" t="s">
        <v>85</v>
      </c>
      <c r="AV561" s="13" t="s">
        <v>85</v>
      </c>
      <c r="AW561" s="13" t="s">
        <v>39</v>
      </c>
      <c r="AX561" s="13" t="s">
        <v>76</v>
      </c>
      <c r="AY561" s="276" t="s">
        <v>171</v>
      </c>
    </row>
    <row r="562" s="13" customFormat="1">
      <c r="B562" s="266"/>
      <c r="C562" s="267"/>
      <c r="D562" s="249" t="s">
        <v>238</v>
      </c>
      <c r="E562" s="268" t="s">
        <v>21</v>
      </c>
      <c r="F562" s="269" t="s">
        <v>731</v>
      </c>
      <c r="G562" s="267"/>
      <c r="H562" s="270">
        <v>8.4000000000000004</v>
      </c>
      <c r="I562" s="271"/>
      <c r="J562" s="267"/>
      <c r="K562" s="267"/>
      <c r="L562" s="272"/>
      <c r="M562" s="273"/>
      <c r="N562" s="274"/>
      <c r="O562" s="274"/>
      <c r="P562" s="274"/>
      <c r="Q562" s="274"/>
      <c r="R562" s="274"/>
      <c r="S562" s="274"/>
      <c r="T562" s="275"/>
      <c r="AT562" s="276" t="s">
        <v>238</v>
      </c>
      <c r="AU562" s="276" t="s">
        <v>85</v>
      </c>
      <c r="AV562" s="13" t="s">
        <v>85</v>
      </c>
      <c r="AW562" s="13" t="s">
        <v>39</v>
      </c>
      <c r="AX562" s="13" t="s">
        <v>76</v>
      </c>
      <c r="AY562" s="276" t="s">
        <v>171</v>
      </c>
    </row>
    <row r="563" s="14" customFormat="1">
      <c r="B563" s="277"/>
      <c r="C563" s="278"/>
      <c r="D563" s="249" t="s">
        <v>238</v>
      </c>
      <c r="E563" s="279" t="s">
        <v>21</v>
      </c>
      <c r="F563" s="280" t="s">
        <v>242</v>
      </c>
      <c r="G563" s="278"/>
      <c r="H563" s="281">
        <v>37.212000000000003</v>
      </c>
      <c r="I563" s="282"/>
      <c r="J563" s="278"/>
      <c r="K563" s="278"/>
      <c r="L563" s="283"/>
      <c r="M563" s="284"/>
      <c r="N563" s="285"/>
      <c r="O563" s="285"/>
      <c r="P563" s="285"/>
      <c r="Q563" s="285"/>
      <c r="R563" s="285"/>
      <c r="S563" s="285"/>
      <c r="T563" s="286"/>
      <c r="AT563" s="287" t="s">
        <v>238</v>
      </c>
      <c r="AU563" s="287" t="s">
        <v>85</v>
      </c>
      <c r="AV563" s="14" t="s">
        <v>194</v>
      </c>
      <c r="AW563" s="14" t="s">
        <v>39</v>
      </c>
      <c r="AX563" s="14" t="s">
        <v>83</v>
      </c>
      <c r="AY563" s="287" t="s">
        <v>171</v>
      </c>
    </row>
    <row r="564" s="1" customFormat="1" ht="16.5" customHeight="1">
      <c r="B564" s="47"/>
      <c r="C564" s="237" t="s">
        <v>732</v>
      </c>
      <c r="D564" s="237" t="s">
        <v>174</v>
      </c>
      <c r="E564" s="238" t="s">
        <v>733</v>
      </c>
      <c r="F564" s="239" t="s">
        <v>734</v>
      </c>
      <c r="G564" s="240" t="s">
        <v>235</v>
      </c>
      <c r="H564" s="241">
        <v>13.98</v>
      </c>
      <c r="I564" s="242"/>
      <c r="J564" s="243">
        <f>ROUND(I564*H564,2)</f>
        <v>0</v>
      </c>
      <c r="K564" s="239" t="s">
        <v>236</v>
      </c>
      <c r="L564" s="73"/>
      <c r="M564" s="244" t="s">
        <v>21</v>
      </c>
      <c r="N564" s="245" t="s">
        <v>47</v>
      </c>
      <c r="O564" s="48"/>
      <c r="P564" s="246">
        <f>O564*H564</f>
        <v>0</v>
      </c>
      <c r="Q564" s="246">
        <v>0</v>
      </c>
      <c r="R564" s="246">
        <f>Q564*H564</f>
        <v>0</v>
      </c>
      <c r="S564" s="246">
        <v>0.0040000000000000001</v>
      </c>
      <c r="T564" s="247">
        <f>S564*H564</f>
        <v>0.055920000000000004</v>
      </c>
      <c r="AR564" s="25" t="s">
        <v>194</v>
      </c>
      <c r="AT564" s="25" t="s">
        <v>174</v>
      </c>
      <c r="AU564" s="25" t="s">
        <v>85</v>
      </c>
      <c r="AY564" s="25" t="s">
        <v>171</v>
      </c>
      <c r="BE564" s="248">
        <f>IF(N564="základní",J564,0)</f>
        <v>0</v>
      </c>
      <c r="BF564" s="248">
        <f>IF(N564="snížená",J564,0)</f>
        <v>0</v>
      </c>
      <c r="BG564" s="248">
        <f>IF(N564="zákl. přenesená",J564,0)</f>
        <v>0</v>
      </c>
      <c r="BH564" s="248">
        <f>IF(N564="sníž. přenesená",J564,0)</f>
        <v>0</v>
      </c>
      <c r="BI564" s="248">
        <f>IF(N564="nulová",J564,0)</f>
        <v>0</v>
      </c>
      <c r="BJ564" s="25" t="s">
        <v>83</v>
      </c>
      <c r="BK564" s="248">
        <f>ROUND(I564*H564,2)</f>
        <v>0</v>
      </c>
      <c r="BL564" s="25" t="s">
        <v>194</v>
      </c>
      <c r="BM564" s="25" t="s">
        <v>735</v>
      </c>
    </row>
    <row r="565" s="12" customFormat="1">
      <c r="B565" s="256"/>
      <c r="C565" s="257"/>
      <c r="D565" s="249" t="s">
        <v>238</v>
      </c>
      <c r="E565" s="258" t="s">
        <v>21</v>
      </c>
      <c r="F565" s="259" t="s">
        <v>239</v>
      </c>
      <c r="G565" s="257"/>
      <c r="H565" s="258" t="s">
        <v>21</v>
      </c>
      <c r="I565" s="260"/>
      <c r="J565" s="257"/>
      <c r="K565" s="257"/>
      <c r="L565" s="261"/>
      <c r="M565" s="262"/>
      <c r="N565" s="263"/>
      <c r="O565" s="263"/>
      <c r="P565" s="263"/>
      <c r="Q565" s="263"/>
      <c r="R565" s="263"/>
      <c r="S565" s="263"/>
      <c r="T565" s="264"/>
      <c r="AT565" s="265" t="s">
        <v>238</v>
      </c>
      <c r="AU565" s="265" t="s">
        <v>85</v>
      </c>
      <c r="AV565" s="12" t="s">
        <v>83</v>
      </c>
      <c r="AW565" s="12" t="s">
        <v>39</v>
      </c>
      <c r="AX565" s="12" t="s">
        <v>76</v>
      </c>
      <c r="AY565" s="265" t="s">
        <v>171</v>
      </c>
    </row>
    <row r="566" s="12" customFormat="1">
      <c r="B566" s="256"/>
      <c r="C566" s="257"/>
      <c r="D566" s="249" t="s">
        <v>238</v>
      </c>
      <c r="E566" s="258" t="s">
        <v>21</v>
      </c>
      <c r="F566" s="259" t="s">
        <v>339</v>
      </c>
      <c r="G566" s="257"/>
      <c r="H566" s="258" t="s">
        <v>21</v>
      </c>
      <c r="I566" s="260"/>
      <c r="J566" s="257"/>
      <c r="K566" s="257"/>
      <c r="L566" s="261"/>
      <c r="M566" s="262"/>
      <c r="N566" s="263"/>
      <c r="O566" s="263"/>
      <c r="P566" s="263"/>
      <c r="Q566" s="263"/>
      <c r="R566" s="263"/>
      <c r="S566" s="263"/>
      <c r="T566" s="264"/>
      <c r="AT566" s="265" t="s">
        <v>238</v>
      </c>
      <c r="AU566" s="265" t="s">
        <v>85</v>
      </c>
      <c r="AV566" s="12" t="s">
        <v>83</v>
      </c>
      <c r="AW566" s="12" t="s">
        <v>39</v>
      </c>
      <c r="AX566" s="12" t="s">
        <v>76</v>
      </c>
      <c r="AY566" s="265" t="s">
        <v>171</v>
      </c>
    </row>
    <row r="567" s="12" customFormat="1">
      <c r="B567" s="256"/>
      <c r="C567" s="257"/>
      <c r="D567" s="249" t="s">
        <v>238</v>
      </c>
      <c r="E567" s="258" t="s">
        <v>21</v>
      </c>
      <c r="F567" s="259" t="s">
        <v>736</v>
      </c>
      <c r="G567" s="257"/>
      <c r="H567" s="258" t="s">
        <v>21</v>
      </c>
      <c r="I567" s="260"/>
      <c r="J567" s="257"/>
      <c r="K567" s="257"/>
      <c r="L567" s="261"/>
      <c r="M567" s="262"/>
      <c r="N567" s="263"/>
      <c r="O567" s="263"/>
      <c r="P567" s="263"/>
      <c r="Q567" s="263"/>
      <c r="R567" s="263"/>
      <c r="S567" s="263"/>
      <c r="T567" s="264"/>
      <c r="AT567" s="265" t="s">
        <v>238</v>
      </c>
      <c r="AU567" s="265" t="s">
        <v>85</v>
      </c>
      <c r="AV567" s="12" t="s">
        <v>83</v>
      </c>
      <c r="AW567" s="12" t="s">
        <v>39</v>
      </c>
      <c r="AX567" s="12" t="s">
        <v>76</v>
      </c>
      <c r="AY567" s="265" t="s">
        <v>171</v>
      </c>
    </row>
    <row r="568" s="13" customFormat="1">
      <c r="B568" s="266"/>
      <c r="C568" s="267"/>
      <c r="D568" s="249" t="s">
        <v>238</v>
      </c>
      <c r="E568" s="268" t="s">
        <v>21</v>
      </c>
      <c r="F568" s="269" t="s">
        <v>737</v>
      </c>
      <c r="G568" s="267"/>
      <c r="H568" s="270">
        <v>12.99</v>
      </c>
      <c r="I568" s="271"/>
      <c r="J568" s="267"/>
      <c r="K568" s="267"/>
      <c r="L568" s="272"/>
      <c r="M568" s="273"/>
      <c r="N568" s="274"/>
      <c r="O568" s="274"/>
      <c r="P568" s="274"/>
      <c r="Q568" s="274"/>
      <c r="R568" s="274"/>
      <c r="S568" s="274"/>
      <c r="T568" s="275"/>
      <c r="AT568" s="276" t="s">
        <v>238</v>
      </c>
      <c r="AU568" s="276" t="s">
        <v>85</v>
      </c>
      <c r="AV568" s="13" t="s">
        <v>85</v>
      </c>
      <c r="AW568" s="13" t="s">
        <v>39</v>
      </c>
      <c r="AX568" s="13" t="s">
        <v>76</v>
      </c>
      <c r="AY568" s="276" t="s">
        <v>171</v>
      </c>
    </row>
    <row r="569" s="13" customFormat="1">
      <c r="B569" s="266"/>
      <c r="C569" s="267"/>
      <c r="D569" s="249" t="s">
        <v>238</v>
      </c>
      <c r="E569" s="268" t="s">
        <v>21</v>
      </c>
      <c r="F569" s="269" t="s">
        <v>738</v>
      </c>
      <c r="G569" s="267"/>
      <c r="H569" s="270">
        <v>0.98999999999999999</v>
      </c>
      <c r="I569" s="271"/>
      <c r="J569" s="267"/>
      <c r="K569" s="267"/>
      <c r="L569" s="272"/>
      <c r="M569" s="273"/>
      <c r="N569" s="274"/>
      <c r="O569" s="274"/>
      <c r="P569" s="274"/>
      <c r="Q569" s="274"/>
      <c r="R569" s="274"/>
      <c r="S569" s="274"/>
      <c r="T569" s="275"/>
      <c r="AT569" s="276" t="s">
        <v>238</v>
      </c>
      <c r="AU569" s="276" t="s">
        <v>85</v>
      </c>
      <c r="AV569" s="13" t="s">
        <v>85</v>
      </c>
      <c r="AW569" s="13" t="s">
        <v>39</v>
      </c>
      <c r="AX569" s="13" t="s">
        <v>76</v>
      </c>
      <c r="AY569" s="276" t="s">
        <v>171</v>
      </c>
    </row>
    <row r="570" s="15" customFormat="1">
      <c r="B570" s="288"/>
      <c r="C570" s="289"/>
      <c r="D570" s="249" t="s">
        <v>238</v>
      </c>
      <c r="E570" s="290" t="s">
        <v>21</v>
      </c>
      <c r="F570" s="291" t="s">
        <v>259</v>
      </c>
      <c r="G570" s="289"/>
      <c r="H570" s="292">
        <v>13.98</v>
      </c>
      <c r="I570" s="293"/>
      <c r="J570" s="289"/>
      <c r="K570" s="289"/>
      <c r="L570" s="294"/>
      <c r="M570" s="295"/>
      <c r="N570" s="296"/>
      <c r="O570" s="296"/>
      <c r="P570" s="296"/>
      <c r="Q570" s="296"/>
      <c r="R570" s="296"/>
      <c r="S570" s="296"/>
      <c r="T570" s="297"/>
      <c r="AT570" s="298" t="s">
        <v>238</v>
      </c>
      <c r="AU570" s="298" t="s">
        <v>85</v>
      </c>
      <c r="AV570" s="15" t="s">
        <v>96</v>
      </c>
      <c r="AW570" s="15" t="s">
        <v>39</v>
      </c>
      <c r="AX570" s="15" t="s">
        <v>76</v>
      </c>
      <c r="AY570" s="298" t="s">
        <v>171</v>
      </c>
    </row>
    <row r="571" s="14" customFormat="1">
      <c r="B571" s="277"/>
      <c r="C571" s="278"/>
      <c r="D571" s="249" t="s">
        <v>238</v>
      </c>
      <c r="E571" s="279" t="s">
        <v>21</v>
      </c>
      <c r="F571" s="280" t="s">
        <v>242</v>
      </c>
      <c r="G571" s="278"/>
      <c r="H571" s="281">
        <v>13.98</v>
      </c>
      <c r="I571" s="282"/>
      <c r="J571" s="278"/>
      <c r="K571" s="278"/>
      <c r="L571" s="283"/>
      <c r="M571" s="284"/>
      <c r="N571" s="285"/>
      <c r="O571" s="285"/>
      <c r="P571" s="285"/>
      <c r="Q571" s="285"/>
      <c r="R571" s="285"/>
      <c r="S571" s="285"/>
      <c r="T571" s="286"/>
      <c r="AT571" s="287" t="s">
        <v>238</v>
      </c>
      <c r="AU571" s="287" t="s">
        <v>85</v>
      </c>
      <c r="AV571" s="14" t="s">
        <v>194</v>
      </c>
      <c r="AW571" s="14" t="s">
        <v>39</v>
      </c>
      <c r="AX571" s="14" t="s">
        <v>83</v>
      </c>
      <c r="AY571" s="287" t="s">
        <v>171</v>
      </c>
    </row>
    <row r="572" s="1" customFormat="1" ht="25.5" customHeight="1">
      <c r="B572" s="47"/>
      <c r="C572" s="237" t="s">
        <v>739</v>
      </c>
      <c r="D572" s="237" t="s">
        <v>174</v>
      </c>
      <c r="E572" s="238" t="s">
        <v>740</v>
      </c>
      <c r="F572" s="239" t="s">
        <v>741</v>
      </c>
      <c r="G572" s="240" t="s">
        <v>367</v>
      </c>
      <c r="H572" s="241">
        <v>3</v>
      </c>
      <c r="I572" s="242"/>
      <c r="J572" s="243">
        <f>ROUND(I572*H572,2)</f>
        <v>0</v>
      </c>
      <c r="K572" s="239" t="s">
        <v>236</v>
      </c>
      <c r="L572" s="73"/>
      <c r="M572" s="244" t="s">
        <v>21</v>
      </c>
      <c r="N572" s="245" t="s">
        <v>47</v>
      </c>
      <c r="O572" s="48"/>
      <c r="P572" s="246">
        <f>O572*H572</f>
        <v>0</v>
      </c>
      <c r="Q572" s="246">
        <v>0</v>
      </c>
      <c r="R572" s="246">
        <f>Q572*H572</f>
        <v>0</v>
      </c>
      <c r="S572" s="246">
        <v>0.014999999999999999</v>
      </c>
      <c r="T572" s="247">
        <f>S572*H572</f>
        <v>0.044999999999999998</v>
      </c>
      <c r="AR572" s="25" t="s">
        <v>314</v>
      </c>
      <c r="AT572" s="25" t="s">
        <v>174</v>
      </c>
      <c r="AU572" s="25" t="s">
        <v>85</v>
      </c>
      <c r="AY572" s="25" t="s">
        <v>171</v>
      </c>
      <c r="BE572" s="248">
        <f>IF(N572="základní",J572,0)</f>
        <v>0</v>
      </c>
      <c r="BF572" s="248">
        <f>IF(N572="snížená",J572,0)</f>
        <v>0</v>
      </c>
      <c r="BG572" s="248">
        <f>IF(N572="zákl. přenesená",J572,0)</f>
        <v>0</v>
      </c>
      <c r="BH572" s="248">
        <f>IF(N572="sníž. přenesená",J572,0)</f>
        <v>0</v>
      </c>
      <c r="BI572" s="248">
        <f>IF(N572="nulová",J572,0)</f>
        <v>0</v>
      </c>
      <c r="BJ572" s="25" t="s">
        <v>83</v>
      </c>
      <c r="BK572" s="248">
        <f>ROUND(I572*H572,2)</f>
        <v>0</v>
      </c>
      <c r="BL572" s="25" t="s">
        <v>314</v>
      </c>
      <c r="BM572" s="25" t="s">
        <v>742</v>
      </c>
    </row>
    <row r="573" s="12" customFormat="1">
      <c r="B573" s="256"/>
      <c r="C573" s="257"/>
      <c r="D573" s="249" t="s">
        <v>238</v>
      </c>
      <c r="E573" s="258" t="s">
        <v>21</v>
      </c>
      <c r="F573" s="259" t="s">
        <v>239</v>
      </c>
      <c r="G573" s="257"/>
      <c r="H573" s="258" t="s">
        <v>21</v>
      </c>
      <c r="I573" s="260"/>
      <c r="J573" s="257"/>
      <c r="K573" s="257"/>
      <c r="L573" s="261"/>
      <c r="M573" s="262"/>
      <c r="N573" s="263"/>
      <c r="O573" s="263"/>
      <c r="P573" s="263"/>
      <c r="Q573" s="263"/>
      <c r="R573" s="263"/>
      <c r="S573" s="263"/>
      <c r="T573" s="264"/>
      <c r="AT573" s="265" t="s">
        <v>238</v>
      </c>
      <c r="AU573" s="265" t="s">
        <v>85</v>
      </c>
      <c r="AV573" s="12" t="s">
        <v>83</v>
      </c>
      <c r="AW573" s="12" t="s">
        <v>39</v>
      </c>
      <c r="AX573" s="12" t="s">
        <v>76</v>
      </c>
      <c r="AY573" s="265" t="s">
        <v>171</v>
      </c>
    </row>
    <row r="574" s="12" customFormat="1">
      <c r="B574" s="256"/>
      <c r="C574" s="257"/>
      <c r="D574" s="249" t="s">
        <v>238</v>
      </c>
      <c r="E574" s="258" t="s">
        <v>21</v>
      </c>
      <c r="F574" s="259" t="s">
        <v>339</v>
      </c>
      <c r="G574" s="257"/>
      <c r="H574" s="258" t="s">
        <v>21</v>
      </c>
      <c r="I574" s="260"/>
      <c r="J574" s="257"/>
      <c r="K574" s="257"/>
      <c r="L574" s="261"/>
      <c r="M574" s="262"/>
      <c r="N574" s="263"/>
      <c r="O574" s="263"/>
      <c r="P574" s="263"/>
      <c r="Q574" s="263"/>
      <c r="R574" s="263"/>
      <c r="S574" s="263"/>
      <c r="T574" s="264"/>
      <c r="AT574" s="265" t="s">
        <v>238</v>
      </c>
      <c r="AU574" s="265" t="s">
        <v>85</v>
      </c>
      <c r="AV574" s="12" t="s">
        <v>83</v>
      </c>
      <c r="AW574" s="12" t="s">
        <v>39</v>
      </c>
      <c r="AX574" s="12" t="s">
        <v>76</v>
      </c>
      <c r="AY574" s="265" t="s">
        <v>171</v>
      </c>
    </row>
    <row r="575" s="13" customFormat="1">
      <c r="B575" s="266"/>
      <c r="C575" s="267"/>
      <c r="D575" s="249" t="s">
        <v>238</v>
      </c>
      <c r="E575" s="268" t="s">
        <v>21</v>
      </c>
      <c r="F575" s="269" t="s">
        <v>743</v>
      </c>
      <c r="G575" s="267"/>
      <c r="H575" s="270">
        <v>1</v>
      </c>
      <c r="I575" s="271"/>
      <c r="J575" s="267"/>
      <c r="K575" s="267"/>
      <c r="L575" s="272"/>
      <c r="M575" s="273"/>
      <c r="N575" s="274"/>
      <c r="O575" s="274"/>
      <c r="P575" s="274"/>
      <c r="Q575" s="274"/>
      <c r="R575" s="274"/>
      <c r="S575" s="274"/>
      <c r="T575" s="275"/>
      <c r="AT575" s="276" t="s">
        <v>238</v>
      </c>
      <c r="AU575" s="276" t="s">
        <v>85</v>
      </c>
      <c r="AV575" s="13" t="s">
        <v>85</v>
      </c>
      <c r="AW575" s="13" t="s">
        <v>39</v>
      </c>
      <c r="AX575" s="13" t="s">
        <v>76</v>
      </c>
      <c r="AY575" s="276" t="s">
        <v>171</v>
      </c>
    </row>
    <row r="576" s="13" customFormat="1">
      <c r="B576" s="266"/>
      <c r="C576" s="267"/>
      <c r="D576" s="249" t="s">
        <v>238</v>
      </c>
      <c r="E576" s="268" t="s">
        <v>21</v>
      </c>
      <c r="F576" s="269" t="s">
        <v>744</v>
      </c>
      <c r="G576" s="267"/>
      <c r="H576" s="270">
        <v>1</v>
      </c>
      <c r="I576" s="271"/>
      <c r="J576" s="267"/>
      <c r="K576" s="267"/>
      <c r="L576" s="272"/>
      <c r="M576" s="273"/>
      <c r="N576" s="274"/>
      <c r="O576" s="274"/>
      <c r="P576" s="274"/>
      <c r="Q576" s="274"/>
      <c r="R576" s="274"/>
      <c r="S576" s="274"/>
      <c r="T576" s="275"/>
      <c r="AT576" s="276" t="s">
        <v>238</v>
      </c>
      <c r="AU576" s="276" t="s">
        <v>85</v>
      </c>
      <c r="AV576" s="13" t="s">
        <v>85</v>
      </c>
      <c r="AW576" s="13" t="s">
        <v>39</v>
      </c>
      <c r="AX576" s="13" t="s">
        <v>76</v>
      </c>
      <c r="AY576" s="276" t="s">
        <v>171</v>
      </c>
    </row>
    <row r="577" s="13" customFormat="1">
      <c r="B577" s="266"/>
      <c r="C577" s="267"/>
      <c r="D577" s="249" t="s">
        <v>238</v>
      </c>
      <c r="E577" s="268" t="s">
        <v>21</v>
      </c>
      <c r="F577" s="269" t="s">
        <v>745</v>
      </c>
      <c r="G577" s="267"/>
      <c r="H577" s="270">
        <v>1</v>
      </c>
      <c r="I577" s="271"/>
      <c r="J577" s="267"/>
      <c r="K577" s="267"/>
      <c r="L577" s="272"/>
      <c r="M577" s="273"/>
      <c r="N577" s="274"/>
      <c r="O577" s="274"/>
      <c r="P577" s="274"/>
      <c r="Q577" s="274"/>
      <c r="R577" s="274"/>
      <c r="S577" s="274"/>
      <c r="T577" s="275"/>
      <c r="AT577" s="276" t="s">
        <v>238</v>
      </c>
      <c r="AU577" s="276" t="s">
        <v>85</v>
      </c>
      <c r="AV577" s="13" t="s">
        <v>85</v>
      </c>
      <c r="AW577" s="13" t="s">
        <v>39</v>
      </c>
      <c r="AX577" s="13" t="s">
        <v>76</v>
      </c>
      <c r="AY577" s="276" t="s">
        <v>171</v>
      </c>
    </row>
    <row r="578" s="14" customFormat="1">
      <c r="B578" s="277"/>
      <c r="C578" s="278"/>
      <c r="D578" s="249" t="s">
        <v>238</v>
      </c>
      <c r="E578" s="279" t="s">
        <v>21</v>
      </c>
      <c r="F578" s="280" t="s">
        <v>242</v>
      </c>
      <c r="G578" s="278"/>
      <c r="H578" s="281">
        <v>3</v>
      </c>
      <c r="I578" s="282"/>
      <c r="J578" s="278"/>
      <c r="K578" s="278"/>
      <c r="L578" s="283"/>
      <c r="M578" s="284"/>
      <c r="N578" s="285"/>
      <c r="O578" s="285"/>
      <c r="P578" s="285"/>
      <c r="Q578" s="285"/>
      <c r="R578" s="285"/>
      <c r="S578" s="285"/>
      <c r="T578" s="286"/>
      <c r="AT578" s="287" t="s">
        <v>238</v>
      </c>
      <c r="AU578" s="287" t="s">
        <v>85</v>
      </c>
      <c r="AV578" s="14" t="s">
        <v>194</v>
      </c>
      <c r="AW578" s="14" t="s">
        <v>39</v>
      </c>
      <c r="AX578" s="14" t="s">
        <v>83</v>
      </c>
      <c r="AY578" s="287" t="s">
        <v>171</v>
      </c>
    </row>
    <row r="579" s="11" customFormat="1" ht="29.88" customHeight="1">
      <c r="B579" s="221"/>
      <c r="C579" s="222"/>
      <c r="D579" s="223" t="s">
        <v>75</v>
      </c>
      <c r="E579" s="235" t="s">
        <v>746</v>
      </c>
      <c r="F579" s="235" t="s">
        <v>747</v>
      </c>
      <c r="G579" s="222"/>
      <c r="H579" s="222"/>
      <c r="I579" s="225"/>
      <c r="J579" s="236">
        <f>BK579</f>
        <v>0</v>
      </c>
      <c r="K579" s="222"/>
      <c r="L579" s="227"/>
      <c r="M579" s="228"/>
      <c r="N579" s="229"/>
      <c r="O579" s="229"/>
      <c r="P579" s="230">
        <f>SUM(P580:P599)</f>
        <v>0</v>
      </c>
      <c r="Q579" s="229"/>
      <c r="R579" s="230">
        <f>SUM(R580:R599)</f>
        <v>0</v>
      </c>
      <c r="S579" s="229"/>
      <c r="T579" s="231">
        <f>SUM(T580:T599)</f>
        <v>12.796617700000001</v>
      </c>
      <c r="AR579" s="232" t="s">
        <v>85</v>
      </c>
      <c r="AT579" s="233" t="s">
        <v>75</v>
      </c>
      <c r="AU579" s="233" t="s">
        <v>83</v>
      </c>
      <c r="AY579" s="232" t="s">
        <v>171</v>
      </c>
      <c r="BK579" s="234">
        <f>SUM(BK580:BK599)</f>
        <v>0</v>
      </c>
    </row>
    <row r="580" s="1" customFormat="1" ht="16.5" customHeight="1">
      <c r="B580" s="47"/>
      <c r="C580" s="237" t="s">
        <v>748</v>
      </c>
      <c r="D580" s="237" t="s">
        <v>174</v>
      </c>
      <c r="E580" s="238" t="s">
        <v>749</v>
      </c>
      <c r="F580" s="239" t="s">
        <v>750</v>
      </c>
      <c r="G580" s="240" t="s">
        <v>235</v>
      </c>
      <c r="H580" s="241">
        <v>151.21000000000001</v>
      </c>
      <c r="I580" s="242"/>
      <c r="J580" s="243">
        <f>ROUND(I580*H580,2)</f>
        <v>0</v>
      </c>
      <c r="K580" s="239" t="s">
        <v>236</v>
      </c>
      <c r="L580" s="73"/>
      <c r="M580" s="244" t="s">
        <v>21</v>
      </c>
      <c r="N580" s="245" t="s">
        <v>47</v>
      </c>
      <c r="O580" s="48"/>
      <c r="P580" s="246">
        <f>O580*H580</f>
        <v>0</v>
      </c>
      <c r="Q580" s="246">
        <v>0</v>
      </c>
      <c r="R580" s="246">
        <f>Q580*H580</f>
        <v>0</v>
      </c>
      <c r="S580" s="246">
        <v>0.083169999999999994</v>
      </c>
      <c r="T580" s="247">
        <f>S580*H580</f>
        <v>12.5761357</v>
      </c>
      <c r="AR580" s="25" t="s">
        <v>314</v>
      </c>
      <c r="AT580" s="25" t="s">
        <v>174</v>
      </c>
      <c r="AU580" s="25" t="s">
        <v>85</v>
      </c>
      <c r="AY580" s="25" t="s">
        <v>171</v>
      </c>
      <c r="BE580" s="248">
        <f>IF(N580="základní",J580,0)</f>
        <v>0</v>
      </c>
      <c r="BF580" s="248">
        <f>IF(N580="snížená",J580,0)</f>
        <v>0</v>
      </c>
      <c r="BG580" s="248">
        <f>IF(N580="zákl. přenesená",J580,0)</f>
        <v>0</v>
      </c>
      <c r="BH580" s="248">
        <f>IF(N580="sníž. přenesená",J580,0)</f>
        <v>0</v>
      </c>
      <c r="BI580" s="248">
        <f>IF(N580="nulová",J580,0)</f>
        <v>0</v>
      </c>
      <c r="BJ580" s="25" t="s">
        <v>83</v>
      </c>
      <c r="BK580" s="248">
        <f>ROUND(I580*H580,2)</f>
        <v>0</v>
      </c>
      <c r="BL580" s="25" t="s">
        <v>314</v>
      </c>
      <c r="BM580" s="25" t="s">
        <v>751</v>
      </c>
    </row>
    <row r="581" s="12" customFormat="1">
      <c r="B581" s="256"/>
      <c r="C581" s="257"/>
      <c r="D581" s="249" t="s">
        <v>238</v>
      </c>
      <c r="E581" s="258" t="s">
        <v>21</v>
      </c>
      <c r="F581" s="259" t="s">
        <v>239</v>
      </c>
      <c r="G581" s="257"/>
      <c r="H581" s="258" t="s">
        <v>21</v>
      </c>
      <c r="I581" s="260"/>
      <c r="J581" s="257"/>
      <c r="K581" s="257"/>
      <c r="L581" s="261"/>
      <c r="M581" s="262"/>
      <c r="N581" s="263"/>
      <c r="O581" s="263"/>
      <c r="P581" s="263"/>
      <c r="Q581" s="263"/>
      <c r="R581" s="263"/>
      <c r="S581" s="263"/>
      <c r="T581" s="264"/>
      <c r="AT581" s="265" t="s">
        <v>238</v>
      </c>
      <c r="AU581" s="265" t="s">
        <v>85</v>
      </c>
      <c r="AV581" s="12" t="s">
        <v>83</v>
      </c>
      <c r="AW581" s="12" t="s">
        <v>39</v>
      </c>
      <c r="AX581" s="12" t="s">
        <v>76</v>
      </c>
      <c r="AY581" s="265" t="s">
        <v>171</v>
      </c>
    </row>
    <row r="582" s="12" customFormat="1">
      <c r="B582" s="256"/>
      <c r="C582" s="257"/>
      <c r="D582" s="249" t="s">
        <v>238</v>
      </c>
      <c r="E582" s="258" t="s">
        <v>21</v>
      </c>
      <c r="F582" s="259" t="s">
        <v>339</v>
      </c>
      <c r="G582" s="257"/>
      <c r="H582" s="258" t="s">
        <v>21</v>
      </c>
      <c r="I582" s="260"/>
      <c r="J582" s="257"/>
      <c r="K582" s="257"/>
      <c r="L582" s="261"/>
      <c r="M582" s="262"/>
      <c r="N582" s="263"/>
      <c r="O582" s="263"/>
      <c r="P582" s="263"/>
      <c r="Q582" s="263"/>
      <c r="R582" s="263"/>
      <c r="S582" s="263"/>
      <c r="T582" s="264"/>
      <c r="AT582" s="265" t="s">
        <v>238</v>
      </c>
      <c r="AU582" s="265" t="s">
        <v>85</v>
      </c>
      <c r="AV582" s="12" t="s">
        <v>83</v>
      </c>
      <c r="AW582" s="12" t="s">
        <v>39</v>
      </c>
      <c r="AX582" s="12" t="s">
        <v>76</v>
      </c>
      <c r="AY582" s="265" t="s">
        <v>171</v>
      </c>
    </row>
    <row r="583" s="13" customFormat="1">
      <c r="B583" s="266"/>
      <c r="C583" s="267"/>
      <c r="D583" s="249" t="s">
        <v>238</v>
      </c>
      <c r="E583" s="268" t="s">
        <v>21</v>
      </c>
      <c r="F583" s="269" t="s">
        <v>752</v>
      </c>
      <c r="G583" s="267"/>
      <c r="H583" s="270">
        <v>3.9100000000000001</v>
      </c>
      <c r="I583" s="271"/>
      <c r="J583" s="267"/>
      <c r="K583" s="267"/>
      <c r="L583" s="272"/>
      <c r="M583" s="273"/>
      <c r="N583" s="274"/>
      <c r="O583" s="274"/>
      <c r="P583" s="274"/>
      <c r="Q583" s="274"/>
      <c r="R583" s="274"/>
      <c r="S583" s="274"/>
      <c r="T583" s="275"/>
      <c r="AT583" s="276" t="s">
        <v>238</v>
      </c>
      <c r="AU583" s="276" t="s">
        <v>85</v>
      </c>
      <c r="AV583" s="13" t="s">
        <v>85</v>
      </c>
      <c r="AW583" s="13" t="s">
        <v>39</v>
      </c>
      <c r="AX583" s="13" t="s">
        <v>76</v>
      </c>
      <c r="AY583" s="276" t="s">
        <v>171</v>
      </c>
    </row>
    <row r="584" s="13" customFormat="1">
      <c r="B584" s="266"/>
      <c r="C584" s="267"/>
      <c r="D584" s="249" t="s">
        <v>238</v>
      </c>
      <c r="E584" s="268" t="s">
        <v>21</v>
      </c>
      <c r="F584" s="269" t="s">
        <v>753</v>
      </c>
      <c r="G584" s="267"/>
      <c r="H584" s="270">
        <v>5.6500000000000004</v>
      </c>
      <c r="I584" s="271"/>
      <c r="J584" s="267"/>
      <c r="K584" s="267"/>
      <c r="L584" s="272"/>
      <c r="M584" s="273"/>
      <c r="N584" s="274"/>
      <c r="O584" s="274"/>
      <c r="P584" s="274"/>
      <c r="Q584" s="274"/>
      <c r="R584" s="274"/>
      <c r="S584" s="274"/>
      <c r="T584" s="275"/>
      <c r="AT584" s="276" t="s">
        <v>238</v>
      </c>
      <c r="AU584" s="276" t="s">
        <v>85</v>
      </c>
      <c r="AV584" s="13" t="s">
        <v>85</v>
      </c>
      <c r="AW584" s="13" t="s">
        <v>39</v>
      </c>
      <c r="AX584" s="13" t="s">
        <v>76</v>
      </c>
      <c r="AY584" s="276" t="s">
        <v>171</v>
      </c>
    </row>
    <row r="585" s="13" customFormat="1">
      <c r="B585" s="266"/>
      <c r="C585" s="267"/>
      <c r="D585" s="249" t="s">
        <v>238</v>
      </c>
      <c r="E585" s="268" t="s">
        <v>21</v>
      </c>
      <c r="F585" s="269" t="s">
        <v>754</v>
      </c>
      <c r="G585" s="267"/>
      <c r="H585" s="270">
        <v>2.48</v>
      </c>
      <c r="I585" s="271"/>
      <c r="J585" s="267"/>
      <c r="K585" s="267"/>
      <c r="L585" s="272"/>
      <c r="M585" s="273"/>
      <c r="N585" s="274"/>
      <c r="O585" s="274"/>
      <c r="P585" s="274"/>
      <c r="Q585" s="274"/>
      <c r="R585" s="274"/>
      <c r="S585" s="274"/>
      <c r="T585" s="275"/>
      <c r="AT585" s="276" t="s">
        <v>238</v>
      </c>
      <c r="AU585" s="276" t="s">
        <v>85</v>
      </c>
      <c r="AV585" s="13" t="s">
        <v>85</v>
      </c>
      <c r="AW585" s="13" t="s">
        <v>39</v>
      </c>
      <c r="AX585" s="13" t="s">
        <v>76</v>
      </c>
      <c r="AY585" s="276" t="s">
        <v>171</v>
      </c>
    </row>
    <row r="586" s="13" customFormat="1">
      <c r="B586" s="266"/>
      <c r="C586" s="267"/>
      <c r="D586" s="249" t="s">
        <v>238</v>
      </c>
      <c r="E586" s="268" t="s">
        <v>21</v>
      </c>
      <c r="F586" s="269" t="s">
        <v>755</v>
      </c>
      <c r="G586" s="267"/>
      <c r="H586" s="270">
        <v>1.0800000000000001</v>
      </c>
      <c r="I586" s="271"/>
      <c r="J586" s="267"/>
      <c r="K586" s="267"/>
      <c r="L586" s="272"/>
      <c r="M586" s="273"/>
      <c r="N586" s="274"/>
      <c r="O586" s="274"/>
      <c r="P586" s="274"/>
      <c r="Q586" s="274"/>
      <c r="R586" s="274"/>
      <c r="S586" s="274"/>
      <c r="T586" s="275"/>
      <c r="AT586" s="276" t="s">
        <v>238</v>
      </c>
      <c r="AU586" s="276" t="s">
        <v>85</v>
      </c>
      <c r="AV586" s="13" t="s">
        <v>85</v>
      </c>
      <c r="AW586" s="13" t="s">
        <v>39</v>
      </c>
      <c r="AX586" s="13" t="s">
        <v>76</v>
      </c>
      <c r="AY586" s="276" t="s">
        <v>171</v>
      </c>
    </row>
    <row r="587" s="13" customFormat="1">
      <c r="B587" s="266"/>
      <c r="C587" s="267"/>
      <c r="D587" s="249" t="s">
        <v>238</v>
      </c>
      <c r="E587" s="268" t="s">
        <v>21</v>
      </c>
      <c r="F587" s="269" t="s">
        <v>756</v>
      </c>
      <c r="G587" s="267"/>
      <c r="H587" s="270">
        <v>1.0800000000000001</v>
      </c>
      <c r="I587" s="271"/>
      <c r="J587" s="267"/>
      <c r="K587" s="267"/>
      <c r="L587" s="272"/>
      <c r="M587" s="273"/>
      <c r="N587" s="274"/>
      <c r="O587" s="274"/>
      <c r="P587" s="274"/>
      <c r="Q587" s="274"/>
      <c r="R587" s="274"/>
      <c r="S587" s="274"/>
      <c r="T587" s="275"/>
      <c r="AT587" s="276" t="s">
        <v>238</v>
      </c>
      <c r="AU587" s="276" t="s">
        <v>85</v>
      </c>
      <c r="AV587" s="13" t="s">
        <v>85</v>
      </c>
      <c r="AW587" s="13" t="s">
        <v>39</v>
      </c>
      <c r="AX587" s="13" t="s">
        <v>76</v>
      </c>
      <c r="AY587" s="276" t="s">
        <v>171</v>
      </c>
    </row>
    <row r="588" s="13" customFormat="1">
      <c r="B588" s="266"/>
      <c r="C588" s="267"/>
      <c r="D588" s="249" t="s">
        <v>238</v>
      </c>
      <c r="E588" s="268" t="s">
        <v>21</v>
      </c>
      <c r="F588" s="269" t="s">
        <v>757</v>
      </c>
      <c r="G588" s="267"/>
      <c r="H588" s="270">
        <v>1.0800000000000001</v>
      </c>
      <c r="I588" s="271"/>
      <c r="J588" s="267"/>
      <c r="K588" s="267"/>
      <c r="L588" s="272"/>
      <c r="M588" s="273"/>
      <c r="N588" s="274"/>
      <c r="O588" s="274"/>
      <c r="P588" s="274"/>
      <c r="Q588" s="274"/>
      <c r="R588" s="274"/>
      <c r="S588" s="274"/>
      <c r="T588" s="275"/>
      <c r="AT588" s="276" t="s">
        <v>238</v>
      </c>
      <c r="AU588" s="276" t="s">
        <v>85</v>
      </c>
      <c r="AV588" s="13" t="s">
        <v>85</v>
      </c>
      <c r="AW588" s="13" t="s">
        <v>39</v>
      </c>
      <c r="AX588" s="13" t="s">
        <v>76</v>
      </c>
      <c r="AY588" s="276" t="s">
        <v>171</v>
      </c>
    </row>
    <row r="589" s="13" customFormat="1">
      <c r="B589" s="266"/>
      <c r="C589" s="267"/>
      <c r="D589" s="249" t="s">
        <v>238</v>
      </c>
      <c r="E589" s="268" t="s">
        <v>21</v>
      </c>
      <c r="F589" s="269" t="s">
        <v>707</v>
      </c>
      <c r="G589" s="267"/>
      <c r="H589" s="270">
        <v>35.579999999999998</v>
      </c>
      <c r="I589" s="271"/>
      <c r="J589" s="267"/>
      <c r="K589" s="267"/>
      <c r="L589" s="272"/>
      <c r="M589" s="273"/>
      <c r="N589" s="274"/>
      <c r="O589" s="274"/>
      <c r="P589" s="274"/>
      <c r="Q589" s="274"/>
      <c r="R589" s="274"/>
      <c r="S589" s="274"/>
      <c r="T589" s="275"/>
      <c r="AT589" s="276" t="s">
        <v>238</v>
      </c>
      <c r="AU589" s="276" t="s">
        <v>85</v>
      </c>
      <c r="AV589" s="13" t="s">
        <v>85</v>
      </c>
      <c r="AW589" s="13" t="s">
        <v>39</v>
      </c>
      <c r="AX589" s="13" t="s">
        <v>76</v>
      </c>
      <c r="AY589" s="276" t="s">
        <v>171</v>
      </c>
    </row>
    <row r="590" s="13" customFormat="1">
      <c r="B590" s="266"/>
      <c r="C590" s="267"/>
      <c r="D590" s="249" t="s">
        <v>238</v>
      </c>
      <c r="E590" s="268" t="s">
        <v>21</v>
      </c>
      <c r="F590" s="269" t="s">
        <v>708</v>
      </c>
      <c r="G590" s="267"/>
      <c r="H590" s="270">
        <v>68.400000000000006</v>
      </c>
      <c r="I590" s="271"/>
      <c r="J590" s="267"/>
      <c r="K590" s="267"/>
      <c r="L590" s="272"/>
      <c r="M590" s="273"/>
      <c r="N590" s="274"/>
      <c r="O590" s="274"/>
      <c r="P590" s="274"/>
      <c r="Q590" s="274"/>
      <c r="R590" s="274"/>
      <c r="S590" s="274"/>
      <c r="T590" s="275"/>
      <c r="AT590" s="276" t="s">
        <v>238</v>
      </c>
      <c r="AU590" s="276" t="s">
        <v>85</v>
      </c>
      <c r="AV590" s="13" t="s">
        <v>85</v>
      </c>
      <c r="AW590" s="13" t="s">
        <v>39</v>
      </c>
      <c r="AX590" s="13" t="s">
        <v>76</v>
      </c>
      <c r="AY590" s="276" t="s">
        <v>171</v>
      </c>
    </row>
    <row r="591" s="13" customFormat="1">
      <c r="B591" s="266"/>
      <c r="C591" s="267"/>
      <c r="D591" s="249" t="s">
        <v>238</v>
      </c>
      <c r="E591" s="268" t="s">
        <v>21</v>
      </c>
      <c r="F591" s="269" t="s">
        <v>758</v>
      </c>
      <c r="G591" s="267"/>
      <c r="H591" s="270">
        <v>11.810000000000001</v>
      </c>
      <c r="I591" s="271"/>
      <c r="J591" s="267"/>
      <c r="K591" s="267"/>
      <c r="L591" s="272"/>
      <c r="M591" s="273"/>
      <c r="N591" s="274"/>
      <c r="O591" s="274"/>
      <c r="P591" s="274"/>
      <c r="Q591" s="274"/>
      <c r="R591" s="274"/>
      <c r="S591" s="274"/>
      <c r="T591" s="275"/>
      <c r="AT591" s="276" t="s">
        <v>238</v>
      </c>
      <c r="AU591" s="276" t="s">
        <v>85</v>
      </c>
      <c r="AV591" s="13" t="s">
        <v>85</v>
      </c>
      <c r="AW591" s="13" t="s">
        <v>39</v>
      </c>
      <c r="AX591" s="13" t="s">
        <v>76</v>
      </c>
      <c r="AY591" s="276" t="s">
        <v>171</v>
      </c>
    </row>
    <row r="592" s="13" customFormat="1">
      <c r="B592" s="266"/>
      <c r="C592" s="267"/>
      <c r="D592" s="249" t="s">
        <v>238</v>
      </c>
      <c r="E592" s="268" t="s">
        <v>21</v>
      </c>
      <c r="F592" s="269" t="s">
        <v>759</v>
      </c>
      <c r="G592" s="267"/>
      <c r="H592" s="270">
        <v>16.010000000000002</v>
      </c>
      <c r="I592" s="271"/>
      <c r="J592" s="267"/>
      <c r="K592" s="267"/>
      <c r="L592" s="272"/>
      <c r="M592" s="273"/>
      <c r="N592" s="274"/>
      <c r="O592" s="274"/>
      <c r="P592" s="274"/>
      <c r="Q592" s="274"/>
      <c r="R592" s="274"/>
      <c r="S592" s="274"/>
      <c r="T592" s="275"/>
      <c r="AT592" s="276" t="s">
        <v>238</v>
      </c>
      <c r="AU592" s="276" t="s">
        <v>85</v>
      </c>
      <c r="AV592" s="13" t="s">
        <v>85</v>
      </c>
      <c r="AW592" s="13" t="s">
        <v>39</v>
      </c>
      <c r="AX592" s="13" t="s">
        <v>76</v>
      </c>
      <c r="AY592" s="276" t="s">
        <v>171</v>
      </c>
    </row>
    <row r="593" s="13" customFormat="1">
      <c r="B593" s="266"/>
      <c r="C593" s="267"/>
      <c r="D593" s="249" t="s">
        <v>238</v>
      </c>
      <c r="E593" s="268" t="s">
        <v>21</v>
      </c>
      <c r="F593" s="269" t="s">
        <v>760</v>
      </c>
      <c r="G593" s="267"/>
      <c r="H593" s="270">
        <v>4.1299999999999999</v>
      </c>
      <c r="I593" s="271"/>
      <c r="J593" s="267"/>
      <c r="K593" s="267"/>
      <c r="L593" s="272"/>
      <c r="M593" s="273"/>
      <c r="N593" s="274"/>
      <c r="O593" s="274"/>
      <c r="P593" s="274"/>
      <c r="Q593" s="274"/>
      <c r="R593" s="274"/>
      <c r="S593" s="274"/>
      <c r="T593" s="275"/>
      <c r="AT593" s="276" t="s">
        <v>238</v>
      </c>
      <c r="AU593" s="276" t="s">
        <v>85</v>
      </c>
      <c r="AV593" s="13" t="s">
        <v>85</v>
      </c>
      <c r="AW593" s="13" t="s">
        <v>39</v>
      </c>
      <c r="AX593" s="13" t="s">
        <v>76</v>
      </c>
      <c r="AY593" s="276" t="s">
        <v>171</v>
      </c>
    </row>
    <row r="594" s="14" customFormat="1">
      <c r="B594" s="277"/>
      <c r="C594" s="278"/>
      <c r="D594" s="249" t="s">
        <v>238</v>
      </c>
      <c r="E594" s="279" t="s">
        <v>21</v>
      </c>
      <c r="F594" s="280" t="s">
        <v>242</v>
      </c>
      <c r="G594" s="278"/>
      <c r="H594" s="281">
        <v>151.21000000000001</v>
      </c>
      <c r="I594" s="282"/>
      <c r="J594" s="278"/>
      <c r="K594" s="278"/>
      <c r="L594" s="283"/>
      <c r="M594" s="284"/>
      <c r="N594" s="285"/>
      <c r="O594" s="285"/>
      <c r="P594" s="285"/>
      <c r="Q594" s="285"/>
      <c r="R594" s="285"/>
      <c r="S594" s="285"/>
      <c r="T594" s="286"/>
      <c r="AT594" s="287" t="s">
        <v>238</v>
      </c>
      <c r="AU594" s="287" t="s">
        <v>85</v>
      </c>
      <c r="AV594" s="14" t="s">
        <v>194</v>
      </c>
      <c r="AW594" s="14" t="s">
        <v>39</v>
      </c>
      <c r="AX594" s="14" t="s">
        <v>83</v>
      </c>
      <c r="AY594" s="287" t="s">
        <v>171</v>
      </c>
    </row>
    <row r="595" s="1" customFormat="1" ht="16.5" customHeight="1">
      <c r="B595" s="47"/>
      <c r="C595" s="237" t="s">
        <v>761</v>
      </c>
      <c r="D595" s="237" t="s">
        <v>174</v>
      </c>
      <c r="E595" s="238" t="s">
        <v>762</v>
      </c>
      <c r="F595" s="239" t="s">
        <v>763</v>
      </c>
      <c r="G595" s="240" t="s">
        <v>235</v>
      </c>
      <c r="H595" s="241">
        <v>8.0999999999999996</v>
      </c>
      <c r="I595" s="242"/>
      <c r="J595" s="243">
        <f>ROUND(I595*H595,2)</f>
        <v>0</v>
      </c>
      <c r="K595" s="239" t="s">
        <v>236</v>
      </c>
      <c r="L595" s="73"/>
      <c r="M595" s="244" t="s">
        <v>21</v>
      </c>
      <c r="N595" s="245" t="s">
        <v>47</v>
      </c>
      <c r="O595" s="48"/>
      <c r="P595" s="246">
        <f>O595*H595</f>
        <v>0</v>
      </c>
      <c r="Q595" s="246">
        <v>0</v>
      </c>
      <c r="R595" s="246">
        <f>Q595*H595</f>
        <v>0</v>
      </c>
      <c r="S595" s="246">
        <v>0.027220000000000001</v>
      </c>
      <c r="T595" s="247">
        <f>S595*H595</f>
        <v>0.22048200000000001</v>
      </c>
      <c r="AR595" s="25" t="s">
        <v>314</v>
      </c>
      <c r="AT595" s="25" t="s">
        <v>174</v>
      </c>
      <c r="AU595" s="25" t="s">
        <v>85</v>
      </c>
      <c r="AY595" s="25" t="s">
        <v>171</v>
      </c>
      <c r="BE595" s="248">
        <f>IF(N595="základní",J595,0)</f>
        <v>0</v>
      </c>
      <c r="BF595" s="248">
        <f>IF(N595="snížená",J595,0)</f>
        <v>0</v>
      </c>
      <c r="BG595" s="248">
        <f>IF(N595="zákl. přenesená",J595,0)</f>
        <v>0</v>
      </c>
      <c r="BH595" s="248">
        <f>IF(N595="sníž. přenesená",J595,0)</f>
        <v>0</v>
      </c>
      <c r="BI595" s="248">
        <f>IF(N595="nulová",J595,0)</f>
        <v>0</v>
      </c>
      <c r="BJ595" s="25" t="s">
        <v>83</v>
      </c>
      <c r="BK595" s="248">
        <f>ROUND(I595*H595,2)</f>
        <v>0</v>
      </c>
      <c r="BL595" s="25" t="s">
        <v>314</v>
      </c>
      <c r="BM595" s="25" t="s">
        <v>764</v>
      </c>
    </row>
    <row r="596" s="12" customFormat="1">
      <c r="B596" s="256"/>
      <c r="C596" s="257"/>
      <c r="D596" s="249" t="s">
        <v>238</v>
      </c>
      <c r="E596" s="258" t="s">
        <v>21</v>
      </c>
      <c r="F596" s="259" t="s">
        <v>239</v>
      </c>
      <c r="G596" s="257"/>
      <c r="H596" s="258" t="s">
        <v>21</v>
      </c>
      <c r="I596" s="260"/>
      <c r="J596" s="257"/>
      <c r="K596" s="257"/>
      <c r="L596" s="261"/>
      <c r="M596" s="262"/>
      <c r="N596" s="263"/>
      <c r="O596" s="263"/>
      <c r="P596" s="263"/>
      <c r="Q596" s="263"/>
      <c r="R596" s="263"/>
      <c r="S596" s="263"/>
      <c r="T596" s="264"/>
      <c r="AT596" s="265" t="s">
        <v>238</v>
      </c>
      <c r="AU596" s="265" t="s">
        <v>85</v>
      </c>
      <c r="AV596" s="12" t="s">
        <v>83</v>
      </c>
      <c r="AW596" s="12" t="s">
        <v>39</v>
      </c>
      <c r="AX596" s="12" t="s">
        <v>76</v>
      </c>
      <c r="AY596" s="265" t="s">
        <v>171</v>
      </c>
    </row>
    <row r="597" s="12" customFormat="1">
      <c r="B597" s="256"/>
      <c r="C597" s="257"/>
      <c r="D597" s="249" t="s">
        <v>238</v>
      </c>
      <c r="E597" s="258" t="s">
        <v>21</v>
      </c>
      <c r="F597" s="259" t="s">
        <v>339</v>
      </c>
      <c r="G597" s="257"/>
      <c r="H597" s="258" t="s">
        <v>21</v>
      </c>
      <c r="I597" s="260"/>
      <c r="J597" s="257"/>
      <c r="K597" s="257"/>
      <c r="L597" s="261"/>
      <c r="M597" s="262"/>
      <c r="N597" s="263"/>
      <c r="O597" s="263"/>
      <c r="P597" s="263"/>
      <c r="Q597" s="263"/>
      <c r="R597" s="263"/>
      <c r="S597" s="263"/>
      <c r="T597" s="264"/>
      <c r="AT597" s="265" t="s">
        <v>238</v>
      </c>
      <c r="AU597" s="265" t="s">
        <v>85</v>
      </c>
      <c r="AV597" s="12" t="s">
        <v>83</v>
      </c>
      <c r="AW597" s="12" t="s">
        <v>39</v>
      </c>
      <c r="AX597" s="12" t="s">
        <v>76</v>
      </c>
      <c r="AY597" s="265" t="s">
        <v>171</v>
      </c>
    </row>
    <row r="598" s="13" customFormat="1">
      <c r="B598" s="266"/>
      <c r="C598" s="267"/>
      <c r="D598" s="249" t="s">
        <v>238</v>
      </c>
      <c r="E598" s="268" t="s">
        <v>21</v>
      </c>
      <c r="F598" s="269" t="s">
        <v>383</v>
      </c>
      <c r="G598" s="267"/>
      <c r="H598" s="270">
        <v>8.0999999999999996</v>
      </c>
      <c r="I598" s="271"/>
      <c r="J598" s="267"/>
      <c r="K598" s="267"/>
      <c r="L598" s="272"/>
      <c r="M598" s="273"/>
      <c r="N598" s="274"/>
      <c r="O598" s="274"/>
      <c r="P598" s="274"/>
      <c r="Q598" s="274"/>
      <c r="R598" s="274"/>
      <c r="S598" s="274"/>
      <c r="T598" s="275"/>
      <c r="AT598" s="276" t="s">
        <v>238</v>
      </c>
      <c r="AU598" s="276" t="s">
        <v>85</v>
      </c>
      <c r="AV598" s="13" t="s">
        <v>85</v>
      </c>
      <c r="AW598" s="13" t="s">
        <v>39</v>
      </c>
      <c r="AX598" s="13" t="s">
        <v>76</v>
      </c>
      <c r="AY598" s="276" t="s">
        <v>171</v>
      </c>
    </row>
    <row r="599" s="14" customFormat="1">
      <c r="B599" s="277"/>
      <c r="C599" s="278"/>
      <c r="D599" s="249" t="s">
        <v>238</v>
      </c>
      <c r="E599" s="279" t="s">
        <v>21</v>
      </c>
      <c r="F599" s="280" t="s">
        <v>242</v>
      </c>
      <c r="G599" s="278"/>
      <c r="H599" s="281">
        <v>8.0999999999999996</v>
      </c>
      <c r="I599" s="282"/>
      <c r="J599" s="278"/>
      <c r="K599" s="278"/>
      <c r="L599" s="283"/>
      <c r="M599" s="284"/>
      <c r="N599" s="285"/>
      <c r="O599" s="285"/>
      <c r="P599" s="285"/>
      <c r="Q599" s="285"/>
      <c r="R599" s="285"/>
      <c r="S599" s="285"/>
      <c r="T599" s="286"/>
      <c r="AT599" s="287" t="s">
        <v>238</v>
      </c>
      <c r="AU599" s="287" t="s">
        <v>85</v>
      </c>
      <c r="AV599" s="14" t="s">
        <v>194</v>
      </c>
      <c r="AW599" s="14" t="s">
        <v>39</v>
      </c>
      <c r="AX599" s="14" t="s">
        <v>83</v>
      </c>
      <c r="AY599" s="287" t="s">
        <v>171</v>
      </c>
    </row>
    <row r="600" s="11" customFormat="1" ht="29.88" customHeight="1">
      <c r="B600" s="221"/>
      <c r="C600" s="222"/>
      <c r="D600" s="223" t="s">
        <v>75</v>
      </c>
      <c r="E600" s="235" t="s">
        <v>765</v>
      </c>
      <c r="F600" s="235" t="s">
        <v>766</v>
      </c>
      <c r="G600" s="222"/>
      <c r="H600" s="222"/>
      <c r="I600" s="225"/>
      <c r="J600" s="236">
        <f>BK600</f>
        <v>0</v>
      </c>
      <c r="K600" s="222"/>
      <c r="L600" s="227"/>
      <c r="M600" s="228"/>
      <c r="N600" s="229"/>
      <c r="O600" s="229"/>
      <c r="P600" s="230">
        <f>SUM(P601:P610)</f>
        <v>0</v>
      </c>
      <c r="Q600" s="229"/>
      <c r="R600" s="230">
        <f>SUM(R601:R610)</f>
        <v>0</v>
      </c>
      <c r="S600" s="229"/>
      <c r="T600" s="231">
        <f>SUM(T601:T610)</f>
        <v>0</v>
      </c>
      <c r="AR600" s="232" t="s">
        <v>85</v>
      </c>
      <c r="AT600" s="233" t="s">
        <v>75</v>
      </c>
      <c r="AU600" s="233" t="s">
        <v>83</v>
      </c>
      <c r="AY600" s="232" t="s">
        <v>171</v>
      </c>
      <c r="BK600" s="234">
        <f>SUM(BK601:BK610)</f>
        <v>0</v>
      </c>
    </row>
    <row r="601" s="1" customFormat="1" ht="16.5" customHeight="1">
      <c r="B601" s="47"/>
      <c r="C601" s="237" t="s">
        <v>767</v>
      </c>
      <c r="D601" s="237" t="s">
        <v>174</v>
      </c>
      <c r="E601" s="238" t="s">
        <v>768</v>
      </c>
      <c r="F601" s="239" t="s">
        <v>769</v>
      </c>
      <c r="G601" s="240" t="s">
        <v>235</v>
      </c>
      <c r="H601" s="241">
        <v>58.784999999999997</v>
      </c>
      <c r="I601" s="242"/>
      <c r="J601" s="243">
        <f>ROUND(I601*H601,2)</f>
        <v>0</v>
      </c>
      <c r="K601" s="239" t="s">
        <v>236</v>
      </c>
      <c r="L601" s="73"/>
      <c r="M601" s="244" t="s">
        <v>21</v>
      </c>
      <c r="N601" s="245" t="s">
        <v>47</v>
      </c>
      <c r="O601" s="48"/>
      <c r="P601" s="246">
        <f>O601*H601</f>
        <v>0</v>
      </c>
      <c r="Q601" s="246">
        <v>0</v>
      </c>
      <c r="R601" s="246">
        <f>Q601*H601</f>
        <v>0</v>
      </c>
      <c r="S601" s="246">
        <v>0</v>
      </c>
      <c r="T601" s="247">
        <f>S601*H601</f>
        <v>0</v>
      </c>
      <c r="AR601" s="25" t="s">
        <v>314</v>
      </c>
      <c r="AT601" s="25" t="s">
        <v>174</v>
      </c>
      <c r="AU601" s="25" t="s">
        <v>85</v>
      </c>
      <c r="AY601" s="25" t="s">
        <v>171</v>
      </c>
      <c r="BE601" s="248">
        <f>IF(N601="základní",J601,0)</f>
        <v>0</v>
      </c>
      <c r="BF601" s="248">
        <f>IF(N601="snížená",J601,0)</f>
        <v>0</v>
      </c>
      <c r="BG601" s="248">
        <f>IF(N601="zákl. přenesená",J601,0)</f>
        <v>0</v>
      </c>
      <c r="BH601" s="248">
        <f>IF(N601="sníž. přenesená",J601,0)</f>
        <v>0</v>
      </c>
      <c r="BI601" s="248">
        <f>IF(N601="nulová",J601,0)</f>
        <v>0</v>
      </c>
      <c r="BJ601" s="25" t="s">
        <v>83</v>
      </c>
      <c r="BK601" s="248">
        <f>ROUND(I601*H601,2)</f>
        <v>0</v>
      </c>
      <c r="BL601" s="25" t="s">
        <v>314</v>
      </c>
      <c r="BM601" s="25" t="s">
        <v>770</v>
      </c>
    </row>
    <row r="602" s="12" customFormat="1">
      <c r="B602" s="256"/>
      <c r="C602" s="257"/>
      <c r="D602" s="249" t="s">
        <v>238</v>
      </c>
      <c r="E602" s="258" t="s">
        <v>21</v>
      </c>
      <c r="F602" s="259" t="s">
        <v>239</v>
      </c>
      <c r="G602" s="257"/>
      <c r="H602" s="258" t="s">
        <v>21</v>
      </c>
      <c r="I602" s="260"/>
      <c r="J602" s="257"/>
      <c r="K602" s="257"/>
      <c r="L602" s="261"/>
      <c r="M602" s="262"/>
      <c r="N602" s="263"/>
      <c r="O602" s="263"/>
      <c r="P602" s="263"/>
      <c r="Q602" s="263"/>
      <c r="R602" s="263"/>
      <c r="S602" s="263"/>
      <c r="T602" s="264"/>
      <c r="AT602" s="265" t="s">
        <v>238</v>
      </c>
      <c r="AU602" s="265" t="s">
        <v>85</v>
      </c>
      <c r="AV602" s="12" t="s">
        <v>83</v>
      </c>
      <c r="AW602" s="12" t="s">
        <v>39</v>
      </c>
      <c r="AX602" s="12" t="s">
        <v>76</v>
      </c>
      <c r="AY602" s="265" t="s">
        <v>171</v>
      </c>
    </row>
    <row r="603" s="12" customFormat="1">
      <c r="B603" s="256"/>
      <c r="C603" s="257"/>
      <c r="D603" s="249" t="s">
        <v>238</v>
      </c>
      <c r="E603" s="258" t="s">
        <v>21</v>
      </c>
      <c r="F603" s="259" t="s">
        <v>337</v>
      </c>
      <c r="G603" s="257"/>
      <c r="H603" s="258" t="s">
        <v>21</v>
      </c>
      <c r="I603" s="260"/>
      <c r="J603" s="257"/>
      <c r="K603" s="257"/>
      <c r="L603" s="261"/>
      <c r="M603" s="262"/>
      <c r="N603" s="263"/>
      <c r="O603" s="263"/>
      <c r="P603" s="263"/>
      <c r="Q603" s="263"/>
      <c r="R603" s="263"/>
      <c r="S603" s="263"/>
      <c r="T603" s="264"/>
      <c r="AT603" s="265" t="s">
        <v>238</v>
      </c>
      <c r="AU603" s="265" t="s">
        <v>85</v>
      </c>
      <c r="AV603" s="12" t="s">
        <v>83</v>
      </c>
      <c r="AW603" s="12" t="s">
        <v>39</v>
      </c>
      <c r="AX603" s="12" t="s">
        <v>76</v>
      </c>
      <c r="AY603" s="265" t="s">
        <v>171</v>
      </c>
    </row>
    <row r="604" s="13" customFormat="1">
      <c r="B604" s="266"/>
      <c r="C604" s="267"/>
      <c r="D604" s="249" t="s">
        <v>238</v>
      </c>
      <c r="E604" s="268" t="s">
        <v>21</v>
      </c>
      <c r="F604" s="269" t="s">
        <v>443</v>
      </c>
      <c r="G604" s="267"/>
      <c r="H604" s="270">
        <v>9.9000000000000004</v>
      </c>
      <c r="I604" s="271"/>
      <c r="J604" s="267"/>
      <c r="K604" s="267"/>
      <c r="L604" s="272"/>
      <c r="M604" s="273"/>
      <c r="N604" s="274"/>
      <c r="O604" s="274"/>
      <c r="P604" s="274"/>
      <c r="Q604" s="274"/>
      <c r="R604" s="274"/>
      <c r="S604" s="274"/>
      <c r="T604" s="275"/>
      <c r="AT604" s="276" t="s">
        <v>238</v>
      </c>
      <c r="AU604" s="276" t="s">
        <v>85</v>
      </c>
      <c r="AV604" s="13" t="s">
        <v>85</v>
      </c>
      <c r="AW604" s="13" t="s">
        <v>39</v>
      </c>
      <c r="AX604" s="13" t="s">
        <v>76</v>
      </c>
      <c r="AY604" s="276" t="s">
        <v>171</v>
      </c>
    </row>
    <row r="605" s="15" customFormat="1">
      <c r="B605" s="288"/>
      <c r="C605" s="289"/>
      <c r="D605" s="249" t="s">
        <v>238</v>
      </c>
      <c r="E605" s="290" t="s">
        <v>21</v>
      </c>
      <c r="F605" s="291" t="s">
        <v>259</v>
      </c>
      <c r="G605" s="289"/>
      <c r="H605" s="292">
        <v>9.9000000000000004</v>
      </c>
      <c r="I605" s="293"/>
      <c r="J605" s="289"/>
      <c r="K605" s="289"/>
      <c r="L605" s="294"/>
      <c r="M605" s="295"/>
      <c r="N605" s="296"/>
      <c r="O605" s="296"/>
      <c r="P605" s="296"/>
      <c r="Q605" s="296"/>
      <c r="R605" s="296"/>
      <c r="S605" s="296"/>
      <c r="T605" s="297"/>
      <c r="AT605" s="298" t="s">
        <v>238</v>
      </c>
      <c r="AU605" s="298" t="s">
        <v>85</v>
      </c>
      <c r="AV605" s="15" t="s">
        <v>96</v>
      </c>
      <c r="AW605" s="15" t="s">
        <v>39</v>
      </c>
      <c r="AX605" s="15" t="s">
        <v>76</v>
      </c>
      <c r="AY605" s="298" t="s">
        <v>171</v>
      </c>
    </row>
    <row r="606" s="12" customFormat="1">
      <c r="B606" s="256"/>
      <c r="C606" s="257"/>
      <c r="D606" s="249" t="s">
        <v>238</v>
      </c>
      <c r="E606" s="258" t="s">
        <v>21</v>
      </c>
      <c r="F606" s="259" t="s">
        <v>339</v>
      </c>
      <c r="G606" s="257"/>
      <c r="H606" s="258" t="s">
        <v>21</v>
      </c>
      <c r="I606" s="260"/>
      <c r="J606" s="257"/>
      <c r="K606" s="257"/>
      <c r="L606" s="261"/>
      <c r="M606" s="262"/>
      <c r="N606" s="263"/>
      <c r="O606" s="263"/>
      <c r="P606" s="263"/>
      <c r="Q606" s="263"/>
      <c r="R606" s="263"/>
      <c r="S606" s="263"/>
      <c r="T606" s="264"/>
      <c r="AT606" s="265" t="s">
        <v>238</v>
      </c>
      <c r="AU606" s="265" t="s">
        <v>85</v>
      </c>
      <c r="AV606" s="12" t="s">
        <v>83</v>
      </c>
      <c r="AW606" s="12" t="s">
        <v>39</v>
      </c>
      <c r="AX606" s="12" t="s">
        <v>76</v>
      </c>
      <c r="AY606" s="265" t="s">
        <v>171</v>
      </c>
    </row>
    <row r="607" s="13" customFormat="1">
      <c r="B607" s="266"/>
      <c r="C607" s="267"/>
      <c r="D607" s="249" t="s">
        <v>238</v>
      </c>
      <c r="E607" s="268" t="s">
        <v>21</v>
      </c>
      <c r="F607" s="269" t="s">
        <v>445</v>
      </c>
      <c r="G607" s="267"/>
      <c r="H607" s="270">
        <v>33.850000000000001</v>
      </c>
      <c r="I607" s="271"/>
      <c r="J607" s="267"/>
      <c r="K607" s="267"/>
      <c r="L607" s="272"/>
      <c r="M607" s="273"/>
      <c r="N607" s="274"/>
      <c r="O607" s="274"/>
      <c r="P607" s="274"/>
      <c r="Q607" s="274"/>
      <c r="R607" s="274"/>
      <c r="S607" s="274"/>
      <c r="T607" s="275"/>
      <c r="AT607" s="276" t="s">
        <v>238</v>
      </c>
      <c r="AU607" s="276" t="s">
        <v>85</v>
      </c>
      <c r="AV607" s="13" t="s">
        <v>85</v>
      </c>
      <c r="AW607" s="13" t="s">
        <v>39</v>
      </c>
      <c r="AX607" s="13" t="s">
        <v>76</v>
      </c>
      <c r="AY607" s="276" t="s">
        <v>171</v>
      </c>
    </row>
    <row r="608" s="13" customFormat="1">
      <c r="B608" s="266"/>
      <c r="C608" s="267"/>
      <c r="D608" s="249" t="s">
        <v>238</v>
      </c>
      <c r="E608" s="268" t="s">
        <v>21</v>
      </c>
      <c r="F608" s="269" t="s">
        <v>446</v>
      </c>
      <c r="G608" s="267"/>
      <c r="H608" s="270">
        <v>15.035</v>
      </c>
      <c r="I608" s="271"/>
      <c r="J608" s="267"/>
      <c r="K608" s="267"/>
      <c r="L608" s="272"/>
      <c r="M608" s="273"/>
      <c r="N608" s="274"/>
      <c r="O608" s="274"/>
      <c r="P608" s="274"/>
      <c r="Q608" s="274"/>
      <c r="R608" s="274"/>
      <c r="S608" s="274"/>
      <c r="T608" s="275"/>
      <c r="AT608" s="276" t="s">
        <v>238</v>
      </c>
      <c r="AU608" s="276" t="s">
        <v>85</v>
      </c>
      <c r="AV608" s="13" t="s">
        <v>85</v>
      </c>
      <c r="AW608" s="13" t="s">
        <v>39</v>
      </c>
      <c r="AX608" s="13" t="s">
        <v>76</v>
      </c>
      <c r="AY608" s="276" t="s">
        <v>171</v>
      </c>
    </row>
    <row r="609" s="15" customFormat="1">
      <c r="B609" s="288"/>
      <c r="C609" s="289"/>
      <c r="D609" s="249" t="s">
        <v>238</v>
      </c>
      <c r="E609" s="290" t="s">
        <v>21</v>
      </c>
      <c r="F609" s="291" t="s">
        <v>259</v>
      </c>
      <c r="G609" s="289"/>
      <c r="H609" s="292">
        <v>48.884999999999998</v>
      </c>
      <c r="I609" s="293"/>
      <c r="J609" s="289"/>
      <c r="K609" s="289"/>
      <c r="L609" s="294"/>
      <c r="M609" s="295"/>
      <c r="N609" s="296"/>
      <c r="O609" s="296"/>
      <c r="P609" s="296"/>
      <c r="Q609" s="296"/>
      <c r="R609" s="296"/>
      <c r="S609" s="296"/>
      <c r="T609" s="297"/>
      <c r="AT609" s="298" t="s">
        <v>238</v>
      </c>
      <c r="AU609" s="298" t="s">
        <v>85</v>
      </c>
      <c r="AV609" s="15" t="s">
        <v>96</v>
      </c>
      <c r="AW609" s="15" t="s">
        <v>39</v>
      </c>
      <c r="AX609" s="15" t="s">
        <v>76</v>
      </c>
      <c r="AY609" s="298" t="s">
        <v>171</v>
      </c>
    </row>
    <row r="610" s="14" customFormat="1">
      <c r="B610" s="277"/>
      <c r="C610" s="278"/>
      <c r="D610" s="249" t="s">
        <v>238</v>
      </c>
      <c r="E610" s="279" t="s">
        <v>21</v>
      </c>
      <c r="F610" s="280" t="s">
        <v>242</v>
      </c>
      <c r="G610" s="278"/>
      <c r="H610" s="281">
        <v>58.784999999999997</v>
      </c>
      <c r="I610" s="282"/>
      <c r="J610" s="278"/>
      <c r="K610" s="278"/>
      <c r="L610" s="283"/>
      <c r="M610" s="284"/>
      <c r="N610" s="285"/>
      <c r="O610" s="285"/>
      <c r="P610" s="285"/>
      <c r="Q610" s="285"/>
      <c r="R610" s="285"/>
      <c r="S610" s="285"/>
      <c r="T610" s="286"/>
      <c r="AT610" s="287" t="s">
        <v>238</v>
      </c>
      <c r="AU610" s="287" t="s">
        <v>85</v>
      </c>
      <c r="AV610" s="14" t="s">
        <v>194</v>
      </c>
      <c r="AW610" s="14" t="s">
        <v>39</v>
      </c>
      <c r="AX610" s="14" t="s">
        <v>83</v>
      </c>
      <c r="AY610" s="287" t="s">
        <v>171</v>
      </c>
    </row>
    <row r="611" s="11" customFormat="1" ht="29.88" customHeight="1">
      <c r="B611" s="221"/>
      <c r="C611" s="222"/>
      <c r="D611" s="223" t="s">
        <v>75</v>
      </c>
      <c r="E611" s="235" t="s">
        <v>771</v>
      </c>
      <c r="F611" s="235" t="s">
        <v>772</v>
      </c>
      <c r="G611" s="222"/>
      <c r="H611" s="222"/>
      <c r="I611" s="225"/>
      <c r="J611" s="236">
        <f>BK611</f>
        <v>0</v>
      </c>
      <c r="K611" s="222"/>
      <c r="L611" s="227"/>
      <c r="M611" s="228"/>
      <c r="N611" s="229"/>
      <c r="O611" s="229"/>
      <c r="P611" s="230">
        <f>SUM(P612:P622)</f>
        <v>0</v>
      </c>
      <c r="Q611" s="229"/>
      <c r="R611" s="230">
        <f>SUM(R612:R622)</f>
        <v>0</v>
      </c>
      <c r="S611" s="229"/>
      <c r="T611" s="231">
        <f>SUM(T612:T622)</f>
        <v>3.7395268000000002</v>
      </c>
      <c r="AR611" s="232" t="s">
        <v>85</v>
      </c>
      <c r="AT611" s="233" t="s">
        <v>75</v>
      </c>
      <c r="AU611" s="233" t="s">
        <v>83</v>
      </c>
      <c r="AY611" s="232" t="s">
        <v>171</v>
      </c>
      <c r="BK611" s="234">
        <f>SUM(BK612:BK622)</f>
        <v>0</v>
      </c>
    </row>
    <row r="612" s="1" customFormat="1" ht="16.5" customHeight="1">
      <c r="B612" s="47"/>
      <c r="C612" s="237" t="s">
        <v>773</v>
      </c>
      <c r="D612" s="237" t="s">
        <v>174</v>
      </c>
      <c r="E612" s="238" t="s">
        <v>774</v>
      </c>
      <c r="F612" s="239" t="s">
        <v>775</v>
      </c>
      <c r="G612" s="240" t="s">
        <v>235</v>
      </c>
      <c r="H612" s="241">
        <v>67.867999999999995</v>
      </c>
      <c r="I612" s="242"/>
      <c r="J612" s="243">
        <f>ROUND(I612*H612,2)</f>
        <v>0</v>
      </c>
      <c r="K612" s="239" t="s">
        <v>236</v>
      </c>
      <c r="L612" s="73"/>
      <c r="M612" s="244" t="s">
        <v>21</v>
      </c>
      <c r="N612" s="245" t="s">
        <v>47</v>
      </c>
      <c r="O612" s="48"/>
      <c r="P612" s="246">
        <f>O612*H612</f>
        <v>0</v>
      </c>
      <c r="Q612" s="246">
        <v>0</v>
      </c>
      <c r="R612" s="246">
        <f>Q612*H612</f>
        <v>0</v>
      </c>
      <c r="S612" s="246">
        <v>0.055100000000000003</v>
      </c>
      <c r="T612" s="247">
        <f>S612*H612</f>
        <v>3.7395268000000002</v>
      </c>
      <c r="AR612" s="25" t="s">
        <v>314</v>
      </c>
      <c r="AT612" s="25" t="s">
        <v>174</v>
      </c>
      <c r="AU612" s="25" t="s">
        <v>85</v>
      </c>
      <c r="AY612" s="25" t="s">
        <v>171</v>
      </c>
      <c r="BE612" s="248">
        <f>IF(N612="základní",J612,0)</f>
        <v>0</v>
      </c>
      <c r="BF612" s="248">
        <f>IF(N612="snížená",J612,0)</f>
        <v>0</v>
      </c>
      <c r="BG612" s="248">
        <f>IF(N612="zákl. přenesená",J612,0)</f>
        <v>0</v>
      </c>
      <c r="BH612" s="248">
        <f>IF(N612="sníž. přenesená",J612,0)</f>
        <v>0</v>
      </c>
      <c r="BI612" s="248">
        <f>IF(N612="nulová",J612,0)</f>
        <v>0</v>
      </c>
      <c r="BJ612" s="25" t="s">
        <v>83</v>
      </c>
      <c r="BK612" s="248">
        <f>ROUND(I612*H612,2)</f>
        <v>0</v>
      </c>
      <c r="BL612" s="25" t="s">
        <v>314</v>
      </c>
      <c r="BM612" s="25" t="s">
        <v>776</v>
      </c>
    </row>
    <row r="613" s="12" customFormat="1">
      <c r="B613" s="256"/>
      <c r="C613" s="257"/>
      <c r="D613" s="249" t="s">
        <v>238</v>
      </c>
      <c r="E613" s="258" t="s">
        <v>21</v>
      </c>
      <c r="F613" s="259" t="s">
        <v>239</v>
      </c>
      <c r="G613" s="257"/>
      <c r="H613" s="258" t="s">
        <v>21</v>
      </c>
      <c r="I613" s="260"/>
      <c r="J613" s="257"/>
      <c r="K613" s="257"/>
      <c r="L613" s="261"/>
      <c r="M613" s="262"/>
      <c r="N613" s="263"/>
      <c r="O613" s="263"/>
      <c r="P613" s="263"/>
      <c r="Q613" s="263"/>
      <c r="R613" s="263"/>
      <c r="S613" s="263"/>
      <c r="T613" s="264"/>
      <c r="AT613" s="265" t="s">
        <v>238</v>
      </c>
      <c r="AU613" s="265" t="s">
        <v>85</v>
      </c>
      <c r="AV613" s="12" t="s">
        <v>83</v>
      </c>
      <c r="AW613" s="12" t="s">
        <v>39</v>
      </c>
      <c r="AX613" s="12" t="s">
        <v>76</v>
      </c>
      <c r="AY613" s="265" t="s">
        <v>171</v>
      </c>
    </row>
    <row r="614" s="12" customFormat="1">
      <c r="B614" s="256"/>
      <c r="C614" s="257"/>
      <c r="D614" s="249" t="s">
        <v>238</v>
      </c>
      <c r="E614" s="258" t="s">
        <v>21</v>
      </c>
      <c r="F614" s="259" t="s">
        <v>339</v>
      </c>
      <c r="G614" s="257"/>
      <c r="H614" s="258" t="s">
        <v>21</v>
      </c>
      <c r="I614" s="260"/>
      <c r="J614" s="257"/>
      <c r="K614" s="257"/>
      <c r="L614" s="261"/>
      <c r="M614" s="262"/>
      <c r="N614" s="263"/>
      <c r="O614" s="263"/>
      <c r="P614" s="263"/>
      <c r="Q614" s="263"/>
      <c r="R614" s="263"/>
      <c r="S614" s="263"/>
      <c r="T614" s="264"/>
      <c r="AT614" s="265" t="s">
        <v>238</v>
      </c>
      <c r="AU614" s="265" t="s">
        <v>85</v>
      </c>
      <c r="AV614" s="12" t="s">
        <v>83</v>
      </c>
      <c r="AW614" s="12" t="s">
        <v>39</v>
      </c>
      <c r="AX614" s="12" t="s">
        <v>76</v>
      </c>
      <c r="AY614" s="265" t="s">
        <v>171</v>
      </c>
    </row>
    <row r="615" s="13" customFormat="1">
      <c r="B615" s="266"/>
      <c r="C615" s="267"/>
      <c r="D615" s="249" t="s">
        <v>238</v>
      </c>
      <c r="E615" s="268" t="s">
        <v>21</v>
      </c>
      <c r="F615" s="269" t="s">
        <v>777</v>
      </c>
      <c r="G615" s="267"/>
      <c r="H615" s="270">
        <v>16.260999999999999</v>
      </c>
      <c r="I615" s="271"/>
      <c r="J615" s="267"/>
      <c r="K615" s="267"/>
      <c r="L615" s="272"/>
      <c r="M615" s="273"/>
      <c r="N615" s="274"/>
      <c r="O615" s="274"/>
      <c r="P615" s="274"/>
      <c r="Q615" s="274"/>
      <c r="R615" s="274"/>
      <c r="S615" s="274"/>
      <c r="T615" s="275"/>
      <c r="AT615" s="276" t="s">
        <v>238</v>
      </c>
      <c r="AU615" s="276" t="s">
        <v>85</v>
      </c>
      <c r="AV615" s="13" t="s">
        <v>85</v>
      </c>
      <c r="AW615" s="13" t="s">
        <v>39</v>
      </c>
      <c r="AX615" s="13" t="s">
        <v>76</v>
      </c>
      <c r="AY615" s="276" t="s">
        <v>171</v>
      </c>
    </row>
    <row r="616" s="13" customFormat="1">
      <c r="B616" s="266"/>
      <c r="C616" s="267"/>
      <c r="D616" s="249" t="s">
        <v>238</v>
      </c>
      <c r="E616" s="268" t="s">
        <v>21</v>
      </c>
      <c r="F616" s="269" t="s">
        <v>778</v>
      </c>
      <c r="G616" s="267"/>
      <c r="H616" s="270">
        <v>18.463000000000001</v>
      </c>
      <c r="I616" s="271"/>
      <c r="J616" s="267"/>
      <c r="K616" s="267"/>
      <c r="L616" s="272"/>
      <c r="M616" s="273"/>
      <c r="N616" s="274"/>
      <c r="O616" s="274"/>
      <c r="P616" s="274"/>
      <c r="Q616" s="274"/>
      <c r="R616" s="274"/>
      <c r="S616" s="274"/>
      <c r="T616" s="275"/>
      <c r="AT616" s="276" t="s">
        <v>238</v>
      </c>
      <c r="AU616" s="276" t="s">
        <v>85</v>
      </c>
      <c r="AV616" s="13" t="s">
        <v>85</v>
      </c>
      <c r="AW616" s="13" t="s">
        <v>39</v>
      </c>
      <c r="AX616" s="13" t="s">
        <v>76</v>
      </c>
      <c r="AY616" s="276" t="s">
        <v>171</v>
      </c>
    </row>
    <row r="617" s="13" customFormat="1">
      <c r="B617" s="266"/>
      <c r="C617" s="267"/>
      <c r="D617" s="249" t="s">
        <v>238</v>
      </c>
      <c r="E617" s="268" t="s">
        <v>21</v>
      </c>
      <c r="F617" s="269" t="s">
        <v>779</v>
      </c>
      <c r="G617" s="267"/>
      <c r="H617" s="270">
        <v>10.140000000000001</v>
      </c>
      <c r="I617" s="271"/>
      <c r="J617" s="267"/>
      <c r="K617" s="267"/>
      <c r="L617" s="272"/>
      <c r="M617" s="273"/>
      <c r="N617" s="274"/>
      <c r="O617" s="274"/>
      <c r="P617" s="274"/>
      <c r="Q617" s="274"/>
      <c r="R617" s="274"/>
      <c r="S617" s="274"/>
      <c r="T617" s="275"/>
      <c r="AT617" s="276" t="s">
        <v>238</v>
      </c>
      <c r="AU617" s="276" t="s">
        <v>85</v>
      </c>
      <c r="AV617" s="13" t="s">
        <v>85</v>
      </c>
      <c r="AW617" s="13" t="s">
        <v>39</v>
      </c>
      <c r="AX617" s="13" t="s">
        <v>76</v>
      </c>
      <c r="AY617" s="276" t="s">
        <v>171</v>
      </c>
    </row>
    <row r="618" s="13" customFormat="1">
      <c r="B618" s="266"/>
      <c r="C618" s="267"/>
      <c r="D618" s="249" t="s">
        <v>238</v>
      </c>
      <c r="E618" s="268" t="s">
        <v>21</v>
      </c>
      <c r="F618" s="269" t="s">
        <v>780</v>
      </c>
      <c r="G618" s="267"/>
      <c r="H618" s="270">
        <v>7.2720000000000002</v>
      </c>
      <c r="I618" s="271"/>
      <c r="J618" s="267"/>
      <c r="K618" s="267"/>
      <c r="L618" s="272"/>
      <c r="M618" s="273"/>
      <c r="N618" s="274"/>
      <c r="O618" s="274"/>
      <c r="P618" s="274"/>
      <c r="Q618" s="274"/>
      <c r="R618" s="274"/>
      <c r="S618" s="274"/>
      <c r="T618" s="275"/>
      <c r="AT618" s="276" t="s">
        <v>238</v>
      </c>
      <c r="AU618" s="276" t="s">
        <v>85</v>
      </c>
      <c r="AV618" s="13" t="s">
        <v>85</v>
      </c>
      <c r="AW618" s="13" t="s">
        <v>39</v>
      </c>
      <c r="AX618" s="13" t="s">
        <v>76</v>
      </c>
      <c r="AY618" s="276" t="s">
        <v>171</v>
      </c>
    </row>
    <row r="619" s="13" customFormat="1">
      <c r="B619" s="266"/>
      <c r="C619" s="267"/>
      <c r="D619" s="249" t="s">
        <v>238</v>
      </c>
      <c r="E619" s="268" t="s">
        <v>21</v>
      </c>
      <c r="F619" s="269" t="s">
        <v>781</v>
      </c>
      <c r="G619" s="267"/>
      <c r="H619" s="270">
        <v>7.2720000000000002</v>
      </c>
      <c r="I619" s="271"/>
      <c r="J619" s="267"/>
      <c r="K619" s="267"/>
      <c r="L619" s="272"/>
      <c r="M619" s="273"/>
      <c r="N619" s="274"/>
      <c r="O619" s="274"/>
      <c r="P619" s="274"/>
      <c r="Q619" s="274"/>
      <c r="R619" s="274"/>
      <c r="S619" s="274"/>
      <c r="T619" s="275"/>
      <c r="AT619" s="276" t="s">
        <v>238</v>
      </c>
      <c r="AU619" s="276" t="s">
        <v>85</v>
      </c>
      <c r="AV619" s="13" t="s">
        <v>85</v>
      </c>
      <c r="AW619" s="13" t="s">
        <v>39</v>
      </c>
      <c r="AX619" s="13" t="s">
        <v>76</v>
      </c>
      <c r="AY619" s="276" t="s">
        <v>171</v>
      </c>
    </row>
    <row r="620" s="13" customFormat="1">
      <c r="B620" s="266"/>
      <c r="C620" s="267"/>
      <c r="D620" s="249" t="s">
        <v>238</v>
      </c>
      <c r="E620" s="268" t="s">
        <v>21</v>
      </c>
      <c r="F620" s="269" t="s">
        <v>782</v>
      </c>
      <c r="G620" s="267"/>
      <c r="H620" s="270">
        <v>7.2720000000000002</v>
      </c>
      <c r="I620" s="271"/>
      <c r="J620" s="267"/>
      <c r="K620" s="267"/>
      <c r="L620" s="272"/>
      <c r="M620" s="273"/>
      <c r="N620" s="274"/>
      <c r="O620" s="274"/>
      <c r="P620" s="274"/>
      <c r="Q620" s="274"/>
      <c r="R620" s="274"/>
      <c r="S620" s="274"/>
      <c r="T620" s="275"/>
      <c r="AT620" s="276" t="s">
        <v>238</v>
      </c>
      <c r="AU620" s="276" t="s">
        <v>85</v>
      </c>
      <c r="AV620" s="13" t="s">
        <v>85</v>
      </c>
      <c r="AW620" s="13" t="s">
        <v>39</v>
      </c>
      <c r="AX620" s="13" t="s">
        <v>76</v>
      </c>
      <c r="AY620" s="276" t="s">
        <v>171</v>
      </c>
    </row>
    <row r="621" s="13" customFormat="1">
      <c r="B621" s="266"/>
      <c r="C621" s="267"/>
      <c r="D621" s="249" t="s">
        <v>238</v>
      </c>
      <c r="E621" s="268" t="s">
        <v>21</v>
      </c>
      <c r="F621" s="269" t="s">
        <v>783</v>
      </c>
      <c r="G621" s="267"/>
      <c r="H621" s="270">
        <v>1.1879999999999999</v>
      </c>
      <c r="I621" s="271"/>
      <c r="J621" s="267"/>
      <c r="K621" s="267"/>
      <c r="L621" s="272"/>
      <c r="M621" s="273"/>
      <c r="N621" s="274"/>
      <c r="O621" s="274"/>
      <c r="P621" s="274"/>
      <c r="Q621" s="274"/>
      <c r="R621" s="274"/>
      <c r="S621" s="274"/>
      <c r="T621" s="275"/>
      <c r="AT621" s="276" t="s">
        <v>238</v>
      </c>
      <c r="AU621" s="276" t="s">
        <v>85</v>
      </c>
      <c r="AV621" s="13" t="s">
        <v>85</v>
      </c>
      <c r="AW621" s="13" t="s">
        <v>39</v>
      </c>
      <c r="AX621" s="13" t="s">
        <v>76</v>
      </c>
      <c r="AY621" s="276" t="s">
        <v>171</v>
      </c>
    </row>
    <row r="622" s="14" customFormat="1">
      <c r="B622" s="277"/>
      <c r="C622" s="278"/>
      <c r="D622" s="249" t="s">
        <v>238</v>
      </c>
      <c r="E622" s="279" t="s">
        <v>21</v>
      </c>
      <c r="F622" s="280" t="s">
        <v>242</v>
      </c>
      <c r="G622" s="278"/>
      <c r="H622" s="281">
        <v>67.867999999999995</v>
      </c>
      <c r="I622" s="282"/>
      <c r="J622" s="278"/>
      <c r="K622" s="278"/>
      <c r="L622" s="283"/>
      <c r="M622" s="309"/>
      <c r="N622" s="310"/>
      <c r="O622" s="310"/>
      <c r="P622" s="310"/>
      <c r="Q622" s="310"/>
      <c r="R622" s="310"/>
      <c r="S622" s="310"/>
      <c r="T622" s="311"/>
      <c r="AT622" s="287" t="s">
        <v>238</v>
      </c>
      <c r="AU622" s="287" t="s">
        <v>85</v>
      </c>
      <c r="AV622" s="14" t="s">
        <v>194</v>
      </c>
      <c r="AW622" s="14" t="s">
        <v>39</v>
      </c>
      <c r="AX622" s="14" t="s">
        <v>83</v>
      </c>
      <c r="AY622" s="287" t="s">
        <v>171</v>
      </c>
    </row>
    <row r="623" s="1" customFormat="1" ht="6.96" customHeight="1">
      <c r="B623" s="68"/>
      <c r="C623" s="69"/>
      <c r="D623" s="69"/>
      <c r="E623" s="69"/>
      <c r="F623" s="69"/>
      <c r="G623" s="69"/>
      <c r="H623" s="69"/>
      <c r="I623" s="180"/>
      <c r="J623" s="69"/>
      <c r="K623" s="69"/>
      <c r="L623" s="73"/>
    </row>
  </sheetData>
  <sheetProtection sheet="1" autoFilter="0" formatColumns="0" formatRows="0" objects="1" scenarios="1" spinCount="100000" saltValue="2Ke6xcb5T/utWraK1RZi12ln1kh7eTdW3MG89R8Zhx4PWbM/n7QVtCz8b6UiQb4tIvYr9HPgfGNRJgR5Vi6+YA==" hashValue="pdgrBzwRNsAGfXqbZWJLkrL5J/lFwgubdPBdlLroZRpJlqM7mj9F2HO2wAxQ6FZWq4ZSv2/2vj06jQ6cda2ilA==" algorithmName="SHA-512" password="CC35"/>
  <autoFilter ref="C105:K622"/>
  <mergeCells count="16">
    <mergeCell ref="E7:H7"/>
    <mergeCell ref="E11:H11"/>
    <mergeCell ref="E9:H9"/>
    <mergeCell ref="E13:H13"/>
    <mergeCell ref="E28:H28"/>
    <mergeCell ref="E49:H49"/>
    <mergeCell ref="E53:H53"/>
    <mergeCell ref="E51:H51"/>
    <mergeCell ref="E55:H55"/>
    <mergeCell ref="J59:J60"/>
    <mergeCell ref="E92:H92"/>
    <mergeCell ref="E96:H96"/>
    <mergeCell ref="E94:H94"/>
    <mergeCell ref="E98:H98"/>
    <mergeCell ref="G1:H1"/>
    <mergeCell ref="L2:V2"/>
  </mergeCells>
  <hyperlinks>
    <hyperlink ref="F1:G1" location="C2" display="1) Krycí list soupisu"/>
    <hyperlink ref="G1:H1" location="C62" display="2) Rekapitulace"/>
    <hyperlink ref="J1" location="C10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100</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784</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ROUND(J110,2)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ROUND(SUM(BE110:BE1531), 2)</f>
        <v>0</v>
      </c>
      <c r="G34" s="48"/>
      <c r="H34" s="48"/>
      <c r="I34" s="172">
        <v>0.20999999999999999</v>
      </c>
      <c r="J34" s="171">
        <f>ROUND(ROUND((SUM(BE110:BE1531)), 2)*I34, 2)</f>
        <v>0</v>
      </c>
      <c r="K34" s="52"/>
    </row>
    <row r="35" s="1" customFormat="1" ht="14.4" customHeight="1">
      <c r="B35" s="47"/>
      <c r="C35" s="48"/>
      <c r="D35" s="48"/>
      <c r="E35" s="56" t="s">
        <v>48</v>
      </c>
      <c r="F35" s="171">
        <f>ROUND(SUM(BF110:BF1531), 2)</f>
        <v>0</v>
      </c>
      <c r="G35" s="48"/>
      <c r="H35" s="48"/>
      <c r="I35" s="172">
        <v>0.14999999999999999</v>
      </c>
      <c r="J35" s="171">
        <f>ROUND(ROUND((SUM(BF110:BF1531)), 2)*I35, 2)</f>
        <v>0</v>
      </c>
      <c r="K35" s="52"/>
    </row>
    <row r="36" hidden="1" s="1" customFormat="1" ht="14.4" customHeight="1">
      <c r="B36" s="47"/>
      <c r="C36" s="48"/>
      <c r="D36" s="48"/>
      <c r="E36" s="56" t="s">
        <v>49</v>
      </c>
      <c r="F36" s="171">
        <f>ROUND(SUM(BG110:BG1531), 2)</f>
        <v>0</v>
      </c>
      <c r="G36" s="48"/>
      <c r="H36" s="48"/>
      <c r="I36" s="172">
        <v>0.20999999999999999</v>
      </c>
      <c r="J36" s="171">
        <v>0</v>
      </c>
      <c r="K36" s="52"/>
    </row>
    <row r="37" hidden="1" s="1" customFormat="1" ht="14.4" customHeight="1">
      <c r="B37" s="47"/>
      <c r="C37" s="48"/>
      <c r="D37" s="48"/>
      <c r="E37" s="56" t="s">
        <v>50</v>
      </c>
      <c r="F37" s="171">
        <f>ROUND(SUM(BH110:BH1531), 2)</f>
        <v>0</v>
      </c>
      <c r="G37" s="48"/>
      <c r="H37" s="48"/>
      <c r="I37" s="172">
        <v>0.14999999999999999</v>
      </c>
      <c r="J37" s="171">
        <v>0</v>
      </c>
      <c r="K37" s="52"/>
    </row>
    <row r="38" hidden="1" s="1" customFormat="1" ht="14.4" customHeight="1">
      <c r="B38" s="47"/>
      <c r="C38" s="48"/>
      <c r="D38" s="48"/>
      <c r="E38" s="56" t="s">
        <v>51</v>
      </c>
      <c r="F38" s="171">
        <f>ROUND(SUM(BI110:BI1531),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D.1.1.b - Architektonicko-stavební řešení - Stavební úpravy</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J110</f>
        <v>0</v>
      </c>
      <c r="K64" s="52"/>
      <c r="AU64" s="25" t="s">
        <v>148</v>
      </c>
    </row>
    <row r="65" s="8" customFormat="1" ht="24.96" customHeight="1">
      <c r="B65" s="191"/>
      <c r="C65" s="192"/>
      <c r="D65" s="193" t="s">
        <v>212</v>
      </c>
      <c r="E65" s="194"/>
      <c r="F65" s="194"/>
      <c r="G65" s="194"/>
      <c r="H65" s="194"/>
      <c r="I65" s="195"/>
      <c r="J65" s="196">
        <f>J111</f>
        <v>0</v>
      </c>
      <c r="K65" s="197"/>
    </row>
    <row r="66" s="9" customFormat="1" ht="19.92" customHeight="1">
      <c r="B66" s="198"/>
      <c r="C66" s="199"/>
      <c r="D66" s="200" t="s">
        <v>213</v>
      </c>
      <c r="E66" s="201"/>
      <c r="F66" s="201"/>
      <c r="G66" s="201"/>
      <c r="H66" s="201"/>
      <c r="I66" s="202"/>
      <c r="J66" s="203">
        <f>J112</f>
        <v>0</v>
      </c>
      <c r="K66" s="204"/>
    </row>
    <row r="67" s="9" customFormat="1" ht="19.92" customHeight="1">
      <c r="B67" s="198"/>
      <c r="C67" s="199"/>
      <c r="D67" s="200" t="s">
        <v>214</v>
      </c>
      <c r="E67" s="201"/>
      <c r="F67" s="201"/>
      <c r="G67" s="201"/>
      <c r="H67" s="201"/>
      <c r="I67" s="202"/>
      <c r="J67" s="203">
        <f>J135</f>
        <v>0</v>
      </c>
      <c r="K67" s="204"/>
    </row>
    <row r="68" s="9" customFormat="1" ht="19.92" customHeight="1">
      <c r="B68" s="198"/>
      <c r="C68" s="199"/>
      <c r="D68" s="200" t="s">
        <v>215</v>
      </c>
      <c r="E68" s="201"/>
      <c r="F68" s="201"/>
      <c r="G68" s="201"/>
      <c r="H68" s="201"/>
      <c r="I68" s="202"/>
      <c r="J68" s="203">
        <f>J204</f>
        <v>0</v>
      </c>
      <c r="K68" s="204"/>
    </row>
    <row r="69" s="9" customFormat="1" ht="19.92" customHeight="1">
      <c r="B69" s="198"/>
      <c r="C69" s="199"/>
      <c r="D69" s="200" t="s">
        <v>216</v>
      </c>
      <c r="E69" s="201"/>
      <c r="F69" s="201"/>
      <c r="G69" s="201"/>
      <c r="H69" s="201"/>
      <c r="I69" s="202"/>
      <c r="J69" s="203">
        <f>J378</f>
        <v>0</v>
      </c>
      <c r="K69" s="204"/>
    </row>
    <row r="70" s="9" customFormat="1" ht="19.92" customHeight="1">
      <c r="B70" s="198"/>
      <c r="C70" s="199"/>
      <c r="D70" s="200" t="s">
        <v>785</v>
      </c>
      <c r="E70" s="201"/>
      <c r="F70" s="201"/>
      <c r="G70" s="201"/>
      <c r="H70" s="201"/>
      <c r="I70" s="202"/>
      <c r="J70" s="203">
        <f>J384</f>
        <v>0</v>
      </c>
      <c r="K70" s="204"/>
    </row>
    <row r="71" s="9" customFormat="1" ht="19.92" customHeight="1">
      <c r="B71" s="198"/>
      <c r="C71" s="199"/>
      <c r="D71" s="200" t="s">
        <v>786</v>
      </c>
      <c r="E71" s="201"/>
      <c r="F71" s="201"/>
      <c r="G71" s="201"/>
      <c r="H71" s="201"/>
      <c r="I71" s="202"/>
      <c r="J71" s="203">
        <f>J425</f>
        <v>0</v>
      </c>
      <c r="K71" s="204"/>
    </row>
    <row r="72" s="9" customFormat="1" ht="19.92" customHeight="1">
      <c r="B72" s="198"/>
      <c r="C72" s="199"/>
      <c r="D72" s="200" t="s">
        <v>787</v>
      </c>
      <c r="E72" s="201"/>
      <c r="F72" s="201"/>
      <c r="G72" s="201"/>
      <c r="H72" s="201"/>
      <c r="I72" s="202"/>
      <c r="J72" s="203">
        <f>J652</f>
        <v>0</v>
      </c>
      <c r="K72" s="204"/>
    </row>
    <row r="73" s="9" customFormat="1" ht="19.92" customHeight="1">
      <c r="B73" s="198"/>
      <c r="C73" s="199"/>
      <c r="D73" s="200" t="s">
        <v>217</v>
      </c>
      <c r="E73" s="201"/>
      <c r="F73" s="201"/>
      <c r="G73" s="201"/>
      <c r="H73" s="201"/>
      <c r="I73" s="202"/>
      <c r="J73" s="203">
        <f>J658</f>
        <v>0</v>
      </c>
      <c r="K73" s="204"/>
    </row>
    <row r="74" s="9" customFormat="1" ht="19.92" customHeight="1">
      <c r="B74" s="198"/>
      <c r="C74" s="199"/>
      <c r="D74" s="200" t="s">
        <v>219</v>
      </c>
      <c r="E74" s="201"/>
      <c r="F74" s="201"/>
      <c r="G74" s="201"/>
      <c r="H74" s="201"/>
      <c r="I74" s="202"/>
      <c r="J74" s="203">
        <f>J751</f>
        <v>0</v>
      </c>
      <c r="K74" s="204"/>
    </row>
    <row r="75" s="8" customFormat="1" ht="24.96" customHeight="1">
      <c r="B75" s="191"/>
      <c r="C75" s="192"/>
      <c r="D75" s="193" t="s">
        <v>220</v>
      </c>
      <c r="E75" s="194"/>
      <c r="F75" s="194"/>
      <c r="G75" s="194"/>
      <c r="H75" s="194"/>
      <c r="I75" s="195"/>
      <c r="J75" s="196">
        <f>J754</f>
        <v>0</v>
      </c>
      <c r="K75" s="197"/>
    </row>
    <row r="76" s="9" customFormat="1" ht="19.92" customHeight="1">
      <c r="B76" s="198"/>
      <c r="C76" s="199"/>
      <c r="D76" s="200" t="s">
        <v>221</v>
      </c>
      <c r="E76" s="201"/>
      <c r="F76" s="201"/>
      <c r="G76" s="201"/>
      <c r="H76" s="201"/>
      <c r="I76" s="202"/>
      <c r="J76" s="203">
        <f>J755</f>
        <v>0</v>
      </c>
      <c r="K76" s="204"/>
    </row>
    <row r="77" s="9" customFormat="1" ht="19.92" customHeight="1">
      <c r="B77" s="198"/>
      <c r="C77" s="199"/>
      <c r="D77" s="200" t="s">
        <v>224</v>
      </c>
      <c r="E77" s="201"/>
      <c r="F77" s="201"/>
      <c r="G77" s="201"/>
      <c r="H77" s="201"/>
      <c r="I77" s="202"/>
      <c r="J77" s="203">
        <f>J843</f>
        <v>0</v>
      </c>
      <c r="K77" s="204"/>
    </row>
    <row r="78" s="9" customFormat="1" ht="19.92" customHeight="1">
      <c r="B78" s="198"/>
      <c r="C78" s="199"/>
      <c r="D78" s="200" t="s">
        <v>788</v>
      </c>
      <c r="E78" s="201"/>
      <c r="F78" s="201"/>
      <c r="G78" s="201"/>
      <c r="H78" s="201"/>
      <c r="I78" s="202"/>
      <c r="J78" s="203">
        <f>J945</f>
        <v>0</v>
      </c>
      <c r="K78" s="204"/>
    </row>
    <row r="79" s="9" customFormat="1" ht="19.92" customHeight="1">
      <c r="B79" s="198"/>
      <c r="C79" s="199"/>
      <c r="D79" s="200" t="s">
        <v>225</v>
      </c>
      <c r="E79" s="201"/>
      <c r="F79" s="201"/>
      <c r="G79" s="201"/>
      <c r="H79" s="201"/>
      <c r="I79" s="202"/>
      <c r="J79" s="203">
        <f>J952</f>
        <v>0</v>
      </c>
      <c r="K79" s="204"/>
    </row>
    <row r="80" s="9" customFormat="1" ht="19.92" customHeight="1">
      <c r="B80" s="198"/>
      <c r="C80" s="199"/>
      <c r="D80" s="200" t="s">
        <v>226</v>
      </c>
      <c r="E80" s="201"/>
      <c r="F80" s="201"/>
      <c r="G80" s="201"/>
      <c r="H80" s="201"/>
      <c r="I80" s="202"/>
      <c r="J80" s="203">
        <f>J998</f>
        <v>0</v>
      </c>
      <c r="K80" s="204"/>
    </row>
    <row r="81" s="9" customFormat="1" ht="19.92" customHeight="1">
      <c r="B81" s="198"/>
      <c r="C81" s="199"/>
      <c r="D81" s="200" t="s">
        <v>227</v>
      </c>
      <c r="E81" s="201"/>
      <c r="F81" s="201"/>
      <c r="G81" s="201"/>
      <c r="H81" s="201"/>
      <c r="I81" s="202"/>
      <c r="J81" s="203">
        <f>J1117</f>
        <v>0</v>
      </c>
      <c r="K81" s="204"/>
    </row>
    <row r="82" s="9" customFormat="1" ht="19.92" customHeight="1">
      <c r="B82" s="198"/>
      <c r="C82" s="199"/>
      <c r="D82" s="200" t="s">
        <v>228</v>
      </c>
      <c r="E82" s="201"/>
      <c r="F82" s="201"/>
      <c r="G82" s="201"/>
      <c r="H82" s="201"/>
      <c r="I82" s="202"/>
      <c r="J82" s="203">
        <f>J1180</f>
        <v>0</v>
      </c>
      <c r="K82" s="204"/>
    </row>
    <row r="83" s="9" customFormat="1" ht="19.92" customHeight="1">
      <c r="B83" s="198"/>
      <c r="C83" s="199"/>
      <c r="D83" s="200" t="s">
        <v>229</v>
      </c>
      <c r="E83" s="201"/>
      <c r="F83" s="201"/>
      <c r="G83" s="201"/>
      <c r="H83" s="201"/>
      <c r="I83" s="202"/>
      <c r="J83" s="203">
        <f>J1237</f>
        <v>0</v>
      </c>
      <c r="K83" s="204"/>
    </row>
    <row r="84" s="9" customFormat="1" ht="19.92" customHeight="1">
      <c r="B84" s="198"/>
      <c r="C84" s="199"/>
      <c r="D84" s="200" t="s">
        <v>789</v>
      </c>
      <c r="E84" s="201"/>
      <c r="F84" s="201"/>
      <c r="G84" s="201"/>
      <c r="H84" s="201"/>
      <c r="I84" s="202"/>
      <c r="J84" s="203">
        <f>J1381</f>
        <v>0</v>
      </c>
      <c r="K84" s="204"/>
    </row>
    <row r="85" s="9" customFormat="1" ht="19.92" customHeight="1">
      <c r="B85" s="198"/>
      <c r="C85" s="199"/>
      <c r="D85" s="200" t="s">
        <v>790</v>
      </c>
      <c r="E85" s="201"/>
      <c r="F85" s="201"/>
      <c r="G85" s="201"/>
      <c r="H85" s="201"/>
      <c r="I85" s="202"/>
      <c r="J85" s="203">
        <f>J1425</f>
        <v>0</v>
      </c>
      <c r="K85" s="204"/>
    </row>
    <row r="86" s="9" customFormat="1" ht="19.92" customHeight="1">
      <c r="B86" s="198"/>
      <c r="C86" s="199"/>
      <c r="D86" s="200" t="s">
        <v>791</v>
      </c>
      <c r="E86" s="201"/>
      <c r="F86" s="201"/>
      <c r="G86" s="201"/>
      <c r="H86" s="201"/>
      <c r="I86" s="202"/>
      <c r="J86" s="203">
        <f>J1520</f>
        <v>0</v>
      </c>
      <c r="K86" s="204"/>
    </row>
    <row r="87" s="1" customFormat="1" ht="21.84" customHeight="1">
      <c r="B87" s="47"/>
      <c r="C87" s="48"/>
      <c r="D87" s="48"/>
      <c r="E87" s="48"/>
      <c r="F87" s="48"/>
      <c r="G87" s="48"/>
      <c r="H87" s="48"/>
      <c r="I87" s="158"/>
      <c r="J87" s="48"/>
      <c r="K87" s="52"/>
    </row>
    <row r="88" s="1" customFormat="1" ht="6.96" customHeight="1">
      <c r="B88" s="68"/>
      <c r="C88" s="69"/>
      <c r="D88" s="69"/>
      <c r="E88" s="69"/>
      <c r="F88" s="69"/>
      <c r="G88" s="69"/>
      <c r="H88" s="69"/>
      <c r="I88" s="180"/>
      <c r="J88" s="69"/>
      <c r="K88" s="70"/>
    </row>
    <row r="92" s="1" customFormat="1" ht="6.96" customHeight="1">
      <c r="B92" s="71"/>
      <c r="C92" s="72"/>
      <c r="D92" s="72"/>
      <c r="E92" s="72"/>
      <c r="F92" s="72"/>
      <c r="G92" s="72"/>
      <c r="H92" s="72"/>
      <c r="I92" s="183"/>
      <c r="J92" s="72"/>
      <c r="K92" s="72"/>
      <c r="L92" s="73"/>
    </row>
    <row r="93" s="1" customFormat="1" ht="36.96" customHeight="1">
      <c r="B93" s="47"/>
      <c r="C93" s="74" t="s">
        <v>154</v>
      </c>
      <c r="D93" s="75"/>
      <c r="E93" s="75"/>
      <c r="F93" s="75"/>
      <c r="G93" s="75"/>
      <c r="H93" s="75"/>
      <c r="I93" s="205"/>
      <c r="J93" s="75"/>
      <c r="K93" s="75"/>
      <c r="L93" s="73"/>
    </row>
    <row r="94" s="1" customFormat="1" ht="6.96" customHeight="1">
      <c r="B94" s="47"/>
      <c r="C94" s="75"/>
      <c r="D94" s="75"/>
      <c r="E94" s="75"/>
      <c r="F94" s="75"/>
      <c r="G94" s="75"/>
      <c r="H94" s="75"/>
      <c r="I94" s="205"/>
      <c r="J94" s="75"/>
      <c r="K94" s="75"/>
      <c r="L94" s="73"/>
    </row>
    <row r="95" s="1" customFormat="1" ht="14.4" customHeight="1">
      <c r="B95" s="47"/>
      <c r="C95" s="77" t="s">
        <v>18</v>
      </c>
      <c r="D95" s="75"/>
      <c r="E95" s="75"/>
      <c r="F95" s="75"/>
      <c r="G95" s="75"/>
      <c r="H95" s="75"/>
      <c r="I95" s="205"/>
      <c r="J95" s="75"/>
      <c r="K95" s="75"/>
      <c r="L95" s="73"/>
    </row>
    <row r="96" s="1" customFormat="1" ht="16.5" customHeight="1">
      <c r="B96" s="47"/>
      <c r="C96" s="75"/>
      <c r="D96" s="75"/>
      <c r="E96" s="206" t="str">
        <f>E7</f>
        <v>Nové pracoviště magnetické rezonance, Krajská zdravotní, a.s. - Nemocnice Most - projektové práce IV</v>
      </c>
      <c r="F96" s="77"/>
      <c r="G96" s="77"/>
      <c r="H96" s="77"/>
      <c r="I96" s="205"/>
      <c r="J96" s="75"/>
      <c r="K96" s="75"/>
      <c r="L96" s="73"/>
    </row>
    <row r="97">
      <c r="B97" s="29"/>
      <c r="C97" s="77" t="s">
        <v>140</v>
      </c>
      <c r="D97" s="207"/>
      <c r="E97" s="207"/>
      <c r="F97" s="207"/>
      <c r="G97" s="207"/>
      <c r="H97" s="207"/>
      <c r="I97" s="150"/>
      <c r="J97" s="207"/>
      <c r="K97" s="207"/>
      <c r="L97" s="208"/>
    </row>
    <row r="98" ht="16.5" customHeight="1">
      <c r="B98" s="29"/>
      <c r="C98" s="207"/>
      <c r="D98" s="207"/>
      <c r="E98" s="206" t="s">
        <v>141</v>
      </c>
      <c r="F98" s="207"/>
      <c r="G98" s="207"/>
      <c r="H98" s="207"/>
      <c r="I98" s="150"/>
      <c r="J98" s="207"/>
      <c r="K98" s="207"/>
      <c r="L98" s="208"/>
    </row>
    <row r="99">
      <c r="B99" s="29"/>
      <c r="C99" s="77" t="s">
        <v>142</v>
      </c>
      <c r="D99" s="207"/>
      <c r="E99" s="207"/>
      <c r="F99" s="207"/>
      <c r="G99" s="207"/>
      <c r="H99" s="207"/>
      <c r="I99" s="150"/>
      <c r="J99" s="207"/>
      <c r="K99" s="207"/>
      <c r="L99" s="208"/>
    </row>
    <row r="100" s="1" customFormat="1" ht="16.5" customHeight="1">
      <c r="B100" s="47"/>
      <c r="C100" s="75"/>
      <c r="D100" s="75"/>
      <c r="E100" s="255" t="s">
        <v>209</v>
      </c>
      <c r="F100" s="75"/>
      <c r="G100" s="75"/>
      <c r="H100" s="75"/>
      <c r="I100" s="205"/>
      <c r="J100" s="75"/>
      <c r="K100" s="75"/>
      <c r="L100" s="73"/>
    </row>
    <row r="101" s="1" customFormat="1" ht="14.4" customHeight="1">
      <c r="B101" s="47"/>
      <c r="C101" s="77" t="s">
        <v>210</v>
      </c>
      <c r="D101" s="75"/>
      <c r="E101" s="75"/>
      <c r="F101" s="75"/>
      <c r="G101" s="75"/>
      <c r="H101" s="75"/>
      <c r="I101" s="205"/>
      <c r="J101" s="75"/>
      <c r="K101" s="75"/>
      <c r="L101" s="73"/>
    </row>
    <row r="102" s="1" customFormat="1" ht="17.25" customHeight="1">
      <c r="B102" s="47"/>
      <c r="C102" s="75"/>
      <c r="D102" s="75"/>
      <c r="E102" s="83" t="str">
        <f>E13</f>
        <v>D.1.1.b - Architektonicko-stavební řešení - Stavební úpravy</v>
      </c>
      <c r="F102" s="75"/>
      <c r="G102" s="75"/>
      <c r="H102" s="75"/>
      <c r="I102" s="205"/>
      <c r="J102" s="75"/>
      <c r="K102" s="75"/>
      <c r="L102" s="73"/>
    </row>
    <row r="103" s="1" customFormat="1" ht="6.96" customHeight="1">
      <c r="B103" s="47"/>
      <c r="C103" s="75"/>
      <c r="D103" s="75"/>
      <c r="E103" s="75"/>
      <c r="F103" s="75"/>
      <c r="G103" s="75"/>
      <c r="H103" s="75"/>
      <c r="I103" s="205"/>
      <c r="J103" s="75"/>
      <c r="K103" s="75"/>
      <c r="L103" s="73"/>
    </row>
    <row r="104" s="1" customFormat="1" ht="18" customHeight="1">
      <c r="B104" s="47"/>
      <c r="C104" s="77" t="s">
        <v>23</v>
      </c>
      <c r="D104" s="75"/>
      <c r="E104" s="75"/>
      <c r="F104" s="209" t="str">
        <f>F16</f>
        <v>J.E. Purkyně 270/5, Most</v>
      </c>
      <c r="G104" s="75"/>
      <c r="H104" s="75"/>
      <c r="I104" s="210" t="s">
        <v>25</v>
      </c>
      <c r="J104" s="86" t="str">
        <f>IF(J16="","",J16)</f>
        <v>15. 5. 2019</v>
      </c>
      <c r="K104" s="75"/>
      <c r="L104" s="73"/>
    </row>
    <row r="105" s="1" customFormat="1" ht="6.96" customHeight="1">
      <c r="B105" s="47"/>
      <c r="C105" s="75"/>
      <c r="D105" s="75"/>
      <c r="E105" s="75"/>
      <c r="F105" s="75"/>
      <c r="G105" s="75"/>
      <c r="H105" s="75"/>
      <c r="I105" s="205"/>
      <c r="J105" s="75"/>
      <c r="K105" s="75"/>
      <c r="L105" s="73"/>
    </row>
    <row r="106" s="1" customFormat="1">
      <c r="B106" s="47"/>
      <c r="C106" s="77" t="s">
        <v>27</v>
      </c>
      <c r="D106" s="75"/>
      <c r="E106" s="75"/>
      <c r="F106" s="209" t="str">
        <f>E19</f>
        <v>Krajská zdravotní, a.s.</v>
      </c>
      <c r="G106" s="75"/>
      <c r="H106" s="75"/>
      <c r="I106" s="210" t="s">
        <v>35</v>
      </c>
      <c r="J106" s="209" t="str">
        <f>E25</f>
        <v>SPECTA, s.r.o.</v>
      </c>
      <c r="K106" s="75"/>
      <c r="L106" s="73"/>
    </row>
    <row r="107" s="1" customFormat="1" ht="14.4" customHeight="1">
      <c r="B107" s="47"/>
      <c r="C107" s="77" t="s">
        <v>33</v>
      </c>
      <c r="D107" s="75"/>
      <c r="E107" s="75"/>
      <c r="F107" s="209" t="str">
        <f>IF(E22="","",E22)</f>
        <v/>
      </c>
      <c r="G107" s="75"/>
      <c r="H107" s="75"/>
      <c r="I107" s="205"/>
      <c r="J107" s="75"/>
      <c r="K107" s="75"/>
      <c r="L107" s="73"/>
    </row>
    <row r="108" s="1" customFormat="1" ht="10.32" customHeight="1">
      <c r="B108" s="47"/>
      <c r="C108" s="75"/>
      <c r="D108" s="75"/>
      <c r="E108" s="75"/>
      <c r="F108" s="75"/>
      <c r="G108" s="75"/>
      <c r="H108" s="75"/>
      <c r="I108" s="205"/>
      <c r="J108" s="75"/>
      <c r="K108" s="75"/>
      <c r="L108" s="73"/>
    </row>
    <row r="109" s="10" customFormat="1" ht="29.28" customHeight="1">
      <c r="B109" s="211"/>
      <c r="C109" s="212" t="s">
        <v>155</v>
      </c>
      <c r="D109" s="213" t="s">
        <v>61</v>
      </c>
      <c r="E109" s="213" t="s">
        <v>57</v>
      </c>
      <c r="F109" s="213" t="s">
        <v>156</v>
      </c>
      <c r="G109" s="213" t="s">
        <v>157</v>
      </c>
      <c r="H109" s="213" t="s">
        <v>158</v>
      </c>
      <c r="I109" s="214" t="s">
        <v>159</v>
      </c>
      <c r="J109" s="213" t="s">
        <v>146</v>
      </c>
      <c r="K109" s="215" t="s">
        <v>160</v>
      </c>
      <c r="L109" s="216"/>
      <c r="M109" s="103" t="s">
        <v>161</v>
      </c>
      <c r="N109" s="104" t="s">
        <v>46</v>
      </c>
      <c r="O109" s="104" t="s">
        <v>162</v>
      </c>
      <c r="P109" s="104" t="s">
        <v>163</v>
      </c>
      <c r="Q109" s="104" t="s">
        <v>164</v>
      </c>
      <c r="R109" s="104" t="s">
        <v>165</v>
      </c>
      <c r="S109" s="104" t="s">
        <v>166</v>
      </c>
      <c r="T109" s="105" t="s">
        <v>167</v>
      </c>
    </row>
    <row r="110" s="1" customFormat="1" ht="29.28" customHeight="1">
      <c r="B110" s="47"/>
      <c r="C110" s="109" t="s">
        <v>147</v>
      </c>
      <c r="D110" s="75"/>
      <c r="E110" s="75"/>
      <c r="F110" s="75"/>
      <c r="G110" s="75"/>
      <c r="H110" s="75"/>
      <c r="I110" s="205"/>
      <c r="J110" s="217">
        <f>BK110</f>
        <v>0</v>
      </c>
      <c r="K110" s="75"/>
      <c r="L110" s="73"/>
      <c r="M110" s="106"/>
      <c r="N110" s="107"/>
      <c r="O110" s="107"/>
      <c r="P110" s="218">
        <f>P111+P754</f>
        <v>0</v>
      </c>
      <c r="Q110" s="107"/>
      <c r="R110" s="218">
        <f>R111+R754</f>
        <v>168.61330631000001</v>
      </c>
      <c r="S110" s="107"/>
      <c r="T110" s="219">
        <f>T111+T754</f>
        <v>0.10026764000000001</v>
      </c>
      <c r="AT110" s="25" t="s">
        <v>75</v>
      </c>
      <c r="AU110" s="25" t="s">
        <v>148</v>
      </c>
      <c r="BK110" s="220">
        <f>BK111+BK754</f>
        <v>0</v>
      </c>
    </row>
    <row r="111" s="11" customFormat="1" ht="37.44001" customHeight="1">
      <c r="B111" s="221"/>
      <c r="C111" s="222"/>
      <c r="D111" s="223" t="s">
        <v>75</v>
      </c>
      <c r="E111" s="224" t="s">
        <v>230</v>
      </c>
      <c r="F111" s="224" t="s">
        <v>231</v>
      </c>
      <c r="G111" s="222"/>
      <c r="H111" s="222"/>
      <c r="I111" s="225"/>
      <c r="J111" s="226">
        <f>BK111</f>
        <v>0</v>
      </c>
      <c r="K111" s="222"/>
      <c r="L111" s="227"/>
      <c r="M111" s="228"/>
      <c r="N111" s="229"/>
      <c r="O111" s="229"/>
      <c r="P111" s="230">
        <f>P112+P135+P204+P378+P384+P425+P652+P658+P751</f>
        <v>0</v>
      </c>
      <c r="Q111" s="229"/>
      <c r="R111" s="230">
        <f>R112+R135+R204+R378+R384+R425+R652+R658+R751</f>
        <v>161.02060864000001</v>
      </c>
      <c r="S111" s="229"/>
      <c r="T111" s="231">
        <f>T112+T135+T204+T378+T384+T425+T652+T658+T751</f>
        <v>0</v>
      </c>
      <c r="AR111" s="232" t="s">
        <v>83</v>
      </c>
      <c r="AT111" s="233" t="s">
        <v>75</v>
      </c>
      <c r="AU111" s="233" t="s">
        <v>76</v>
      </c>
      <c r="AY111" s="232" t="s">
        <v>171</v>
      </c>
      <c r="BK111" s="234">
        <f>BK112+BK135+BK204+BK378+BK384+BK425+BK652+BK658+BK751</f>
        <v>0</v>
      </c>
    </row>
    <row r="112" s="11" customFormat="1" ht="19.92" customHeight="1">
      <c r="B112" s="221"/>
      <c r="C112" s="222"/>
      <c r="D112" s="223" t="s">
        <v>75</v>
      </c>
      <c r="E112" s="235" t="s">
        <v>83</v>
      </c>
      <c r="F112" s="235" t="s">
        <v>232</v>
      </c>
      <c r="G112" s="222"/>
      <c r="H112" s="222"/>
      <c r="I112" s="225"/>
      <c r="J112" s="236">
        <f>BK112</f>
        <v>0</v>
      </c>
      <c r="K112" s="222"/>
      <c r="L112" s="227"/>
      <c r="M112" s="228"/>
      <c r="N112" s="229"/>
      <c r="O112" s="229"/>
      <c r="P112" s="230">
        <f>SUM(P113:P134)</f>
        <v>0</v>
      </c>
      <c r="Q112" s="229"/>
      <c r="R112" s="230">
        <f>SUM(R113:R134)</f>
        <v>22.383500000000002</v>
      </c>
      <c r="S112" s="229"/>
      <c r="T112" s="231">
        <f>SUM(T113:T134)</f>
        <v>0</v>
      </c>
      <c r="AR112" s="232" t="s">
        <v>83</v>
      </c>
      <c r="AT112" s="233" t="s">
        <v>75</v>
      </c>
      <c r="AU112" s="233" t="s">
        <v>83</v>
      </c>
      <c r="AY112" s="232" t="s">
        <v>171</v>
      </c>
      <c r="BK112" s="234">
        <f>SUM(BK113:BK134)</f>
        <v>0</v>
      </c>
    </row>
    <row r="113" s="1" customFormat="1" ht="25.5" customHeight="1">
      <c r="B113" s="47"/>
      <c r="C113" s="237" t="s">
        <v>83</v>
      </c>
      <c r="D113" s="237" t="s">
        <v>174</v>
      </c>
      <c r="E113" s="238" t="s">
        <v>792</v>
      </c>
      <c r="F113" s="239" t="s">
        <v>793</v>
      </c>
      <c r="G113" s="240" t="s">
        <v>263</v>
      </c>
      <c r="H113" s="241">
        <v>11.191000000000001</v>
      </c>
      <c r="I113" s="242"/>
      <c r="J113" s="243">
        <f>ROUND(I113*H113,2)</f>
        <v>0</v>
      </c>
      <c r="K113" s="239" t="s">
        <v>236</v>
      </c>
      <c r="L113" s="73"/>
      <c r="M113" s="244" t="s">
        <v>21</v>
      </c>
      <c r="N113" s="245" t="s">
        <v>47</v>
      </c>
      <c r="O113" s="48"/>
      <c r="P113" s="246">
        <f>O113*H113</f>
        <v>0</v>
      </c>
      <c r="Q113" s="246">
        <v>0</v>
      </c>
      <c r="R113" s="246">
        <f>Q113*H113</f>
        <v>0</v>
      </c>
      <c r="S113" s="246">
        <v>0</v>
      </c>
      <c r="T113" s="247">
        <f>S113*H113</f>
        <v>0</v>
      </c>
      <c r="AR113" s="25" t="s">
        <v>194</v>
      </c>
      <c r="AT113" s="25" t="s">
        <v>174</v>
      </c>
      <c r="AU113" s="25" t="s">
        <v>85</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194</v>
      </c>
      <c r="BM113" s="25" t="s">
        <v>794</v>
      </c>
    </row>
    <row r="114" s="12" customFormat="1">
      <c r="B114" s="256"/>
      <c r="C114" s="257"/>
      <c r="D114" s="249" t="s">
        <v>238</v>
      </c>
      <c r="E114" s="258" t="s">
        <v>21</v>
      </c>
      <c r="F114" s="259" t="s">
        <v>239</v>
      </c>
      <c r="G114" s="257"/>
      <c r="H114" s="258" t="s">
        <v>21</v>
      </c>
      <c r="I114" s="260"/>
      <c r="J114" s="257"/>
      <c r="K114" s="257"/>
      <c r="L114" s="261"/>
      <c r="M114" s="262"/>
      <c r="N114" s="263"/>
      <c r="O114" s="263"/>
      <c r="P114" s="263"/>
      <c r="Q114" s="263"/>
      <c r="R114" s="263"/>
      <c r="S114" s="263"/>
      <c r="T114" s="264"/>
      <c r="AT114" s="265" t="s">
        <v>238</v>
      </c>
      <c r="AU114" s="265" t="s">
        <v>85</v>
      </c>
      <c r="AV114" s="12" t="s">
        <v>83</v>
      </c>
      <c r="AW114" s="12" t="s">
        <v>39</v>
      </c>
      <c r="AX114" s="12" t="s">
        <v>76</v>
      </c>
      <c r="AY114" s="265" t="s">
        <v>171</v>
      </c>
    </row>
    <row r="115" s="12" customFormat="1">
      <c r="B115" s="256"/>
      <c r="C115" s="257"/>
      <c r="D115" s="249" t="s">
        <v>238</v>
      </c>
      <c r="E115" s="258" t="s">
        <v>21</v>
      </c>
      <c r="F115" s="259" t="s">
        <v>240</v>
      </c>
      <c r="G115" s="257"/>
      <c r="H115" s="258" t="s">
        <v>21</v>
      </c>
      <c r="I115" s="260"/>
      <c r="J115" s="257"/>
      <c r="K115" s="257"/>
      <c r="L115" s="261"/>
      <c r="M115" s="262"/>
      <c r="N115" s="263"/>
      <c r="O115" s="263"/>
      <c r="P115" s="263"/>
      <c r="Q115" s="263"/>
      <c r="R115" s="263"/>
      <c r="S115" s="263"/>
      <c r="T115" s="264"/>
      <c r="AT115" s="265" t="s">
        <v>238</v>
      </c>
      <c r="AU115" s="265" t="s">
        <v>85</v>
      </c>
      <c r="AV115" s="12" t="s">
        <v>83</v>
      </c>
      <c r="AW115" s="12" t="s">
        <v>39</v>
      </c>
      <c r="AX115" s="12" t="s">
        <v>76</v>
      </c>
      <c r="AY115" s="265" t="s">
        <v>171</v>
      </c>
    </row>
    <row r="116" s="13" customFormat="1">
      <c r="B116" s="266"/>
      <c r="C116" s="267"/>
      <c r="D116" s="249" t="s">
        <v>238</v>
      </c>
      <c r="E116" s="268" t="s">
        <v>21</v>
      </c>
      <c r="F116" s="269" t="s">
        <v>270</v>
      </c>
      <c r="G116" s="267"/>
      <c r="H116" s="270">
        <v>22.994</v>
      </c>
      <c r="I116" s="271"/>
      <c r="J116" s="267"/>
      <c r="K116" s="267"/>
      <c r="L116" s="272"/>
      <c r="M116" s="273"/>
      <c r="N116" s="274"/>
      <c r="O116" s="274"/>
      <c r="P116" s="274"/>
      <c r="Q116" s="274"/>
      <c r="R116" s="274"/>
      <c r="S116" s="274"/>
      <c r="T116" s="275"/>
      <c r="AT116" s="276" t="s">
        <v>238</v>
      </c>
      <c r="AU116" s="276" t="s">
        <v>85</v>
      </c>
      <c r="AV116" s="13" t="s">
        <v>85</v>
      </c>
      <c r="AW116" s="13" t="s">
        <v>39</v>
      </c>
      <c r="AX116" s="13" t="s">
        <v>76</v>
      </c>
      <c r="AY116" s="276" t="s">
        <v>171</v>
      </c>
    </row>
    <row r="117" s="13" customFormat="1">
      <c r="B117" s="266"/>
      <c r="C117" s="267"/>
      <c r="D117" s="249" t="s">
        <v>238</v>
      </c>
      <c r="E117" s="268" t="s">
        <v>21</v>
      </c>
      <c r="F117" s="269" t="s">
        <v>795</v>
      </c>
      <c r="G117" s="267"/>
      <c r="H117" s="270">
        <v>-11.803000000000001</v>
      </c>
      <c r="I117" s="271"/>
      <c r="J117" s="267"/>
      <c r="K117" s="267"/>
      <c r="L117" s="272"/>
      <c r="M117" s="273"/>
      <c r="N117" s="274"/>
      <c r="O117" s="274"/>
      <c r="P117" s="274"/>
      <c r="Q117" s="274"/>
      <c r="R117" s="274"/>
      <c r="S117" s="274"/>
      <c r="T117" s="275"/>
      <c r="AT117" s="276" t="s">
        <v>238</v>
      </c>
      <c r="AU117" s="276" t="s">
        <v>85</v>
      </c>
      <c r="AV117" s="13" t="s">
        <v>85</v>
      </c>
      <c r="AW117" s="13" t="s">
        <v>39</v>
      </c>
      <c r="AX117" s="13" t="s">
        <v>76</v>
      </c>
      <c r="AY117" s="276" t="s">
        <v>171</v>
      </c>
    </row>
    <row r="118" s="14" customFormat="1">
      <c r="B118" s="277"/>
      <c r="C118" s="278"/>
      <c r="D118" s="249" t="s">
        <v>238</v>
      </c>
      <c r="E118" s="279" t="s">
        <v>21</v>
      </c>
      <c r="F118" s="280" t="s">
        <v>242</v>
      </c>
      <c r="G118" s="278"/>
      <c r="H118" s="281">
        <v>11.191000000000001</v>
      </c>
      <c r="I118" s="282"/>
      <c r="J118" s="278"/>
      <c r="K118" s="278"/>
      <c r="L118" s="283"/>
      <c r="M118" s="284"/>
      <c r="N118" s="285"/>
      <c r="O118" s="285"/>
      <c r="P118" s="285"/>
      <c r="Q118" s="285"/>
      <c r="R118" s="285"/>
      <c r="S118" s="285"/>
      <c r="T118" s="286"/>
      <c r="AT118" s="287" t="s">
        <v>238</v>
      </c>
      <c r="AU118" s="287" t="s">
        <v>85</v>
      </c>
      <c r="AV118" s="14" t="s">
        <v>194</v>
      </c>
      <c r="AW118" s="14" t="s">
        <v>39</v>
      </c>
      <c r="AX118" s="14" t="s">
        <v>83</v>
      </c>
      <c r="AY118" s="287" t="s">
        <v>171</v>
      </c>
    </row>
    <row r="119" s="1" customFormat="1" ht="16.5" customHeight="1">
      <c r="B119" s="47"/>
      <c r="C119" s="299" t="s">
        <v>85</v>
      </c>
      <c r="D119" s="299" t="s">
        <v>288</v>
      </c>
      <c r="E119" s="300" t="s">
        <v>796</v>
      </c>
      <c r="F119" s="301" t="s">
        <v>797</v>
      </c>
      <c r="G119" s="302" t="s">
        <v>291</v>
      </c>
      <c r="H119" s="303">
        <v>22.382000000000001</v>
      </c>
      <c r="I119" s="304"/>
      <c r="J119" s="305">
        <f>ROUND(I119*H119,2)</f>
        <v>0</v>
      </c>
      <c r="K119" s="301" t="s">
        <v>236</v>
      </c>
      <c r="L119" s="306"/>
      <c r="M119" s="307" t="s">
        <v>21</v>
      </c>
      <c r="N119" s="308" t="s">
        <v>47</v>
      </c>
      <c r="O119" s="48"/>
      <c r="P119" s="246">
        <f>O119*H119</f>
        <v>0</v>
      </c>
      <c r="Q119" s="246">
        <v>1</v>
      </c>
      <c r="R119" s="246">
        <f>Q119*H119</f>
        <v>22.382000000000001</v>
      </c>
      <c r="S119" s="246">
        <v>0</v>
      </c>
      <c r="T119" s="247">
        <f>S119*H119</f>
        <v>0</v>
      </c>
      <c r="AR119" s="25" t="s">
        <v>271</v>
      </c>
      <c r="AT119" s="25" t="s">
        <v>288</v>
      </c>
      <c r="AU119" s="25" t="s">
        <v>85</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194</v>
      </c>
      <c r="BM119" s="25" t="s">
        <v>798</v>
      </c>
    </row>
    <row r="120" s="13" customFormat="1">
      <c r="B120" s="266"/>
      <c r="C120" s="267"/>
      <c r="D120" s="249" t="s">
        <v>238</v>
      </c>
      <c r="E120" s="267"/>
      <c r="F120" s="269" t="s">
        <v>799</v>
      </c>
      <c r="G120" s="267"/>
      <c r="H120" s="270">
        <v>22.382000000000001</v>
      </c>
      <c r="I120" s="271"/>
      <c r="J120" s="267"/>
      <c r="K120" s="267"/>
      <c r="L120" s="272"/>
      <c r="M120" s="273"/>
      <c r="N120" s="274"/>
      <c r="O120" s="274"/>
      <c r="P120" s="274"/>
      <c r="Q120" s="274"/>
      <c r="R120" s="274"/>
      <c r="S120" s="274"/>
      <c r="T120" s="275"/>
      <c r="AT120" s="276" t="s">
        <v>238</v>
      </c>
      <c r="AU120" s="276" t="s">
        <v>85</v>
      </c>
      <c r="AV120" s="13" t="s">
        <v>85</v>
      </c>
      <c r="AW120" s="13" t="s">
        <v>6</v>
      </c>
      <c r="AX120" s="13" t="s">
        <v>83</v>
      </c>
      <c r="AY120" s="276" t="s">
        <v>171</v>
      </c>
    </row>
    <row r="121" s="1" customFormat="1" ht="38.25" customHeight="1">
      <c r="B121" s="47"/>
      <c r="C121" s="237" t="s">
        <v>96</v>
      </c>
      <c r="D121" s="237" t="s">
        <v>174</v>
      </c>
      <c r="E121" s="238" t="s">
        <v>800</v>
      </c>
      <c r="F121" s="239" t="s">
        <v>801</v>
      </c>
      <c r="G121" s="240" t="s">
        <v>235</v>
      </c>
      <c r="H121" s="241">
        <v>100</v>
      </c>
      <c r="I121" s="242"/>
      <c r="J121" s="243">
        <f>ROUND(I121*H121,2)</f>
        <v>0</v>
      </c>
      <c r="K121" s="239" t="s">
        <v>236</v>
      </c>
      <c r="L121" s="73"/>
      <c r="M121" s="244" t="s">
        <v>21</v>
      </c>
      <c r="N121" s="245" t="s">
        <v>47</v>
      </c>
      <c r="O121" s="48"/>
      <c r="P121" s="246">
        <f>O121*H121</f>
        <v>0</v>
      </c>
      <c r="Q121" s="246">
        <v>0</v>
      </c>
      <c r="R121" s="246">
        <f>Q121*H121</f>
        <v>0</v>
      </c>
      <c r="S121" s="246">
        <v>0</v>
      </c>
      <c r="T121" s="247">
        <f>S121*H121</f>
        <v>0</v>
      </c>
      <c r="AR121" s="25" t="s">
        <v>194</v>
      </c>
      <c r="AT121" s="25" t="s">
        <v>174</v>
      </c>
      <c r="AU121" s="25" t="s">
        <v>85</v>
      </c>
      <c r="AY121" s="25" t="s">
        <v>171</v>
      </c>
      <c r="BE121" s="248">
        <f>IF(N121="základní",J121,0)</f>
        <v>0</v>
      </c>
      <c r="BF121" s="248">
        <f>IF(N121="snížená",J121,0)</f>
        <v>0</v>
      </c>
      <c r="BG121" s="248">
        <f>IF(N121="zákl. přenesená",J121,0)</f>
        <v>0</v>
      </c>
      <c r="BH121" s="248">
        <f>IF(N121="sníž. přenesená",J121,0)</f>
        <v>0</v>
      </c>
      <c r="BI121" s="248">
        <f>IF(N121="nulová",J121,0)</f>
        <v>0</v>
      </c>
      <c r="BJ121" s="25" t="s">
        <v>83</v>
      </c>
      <c r="BK121" s="248">
        <f>ROUND(I121*H121,2)</f>
        <v>0</v>
      </c>
      <c r="BL121" s="25" t="s">
        <v>194</v>
      </c>
      <c r="BM121" s="25" t="s">
        <v>802</v>
      </c>
    </row>
    <row r="122" s="13" customFormat="1">
      <c r="B122" s="266"/>
      <c r="C122" s="267"/>
      <c r="D122" s="249" t="s">
        <v>238</v>
      </c>
      <c r="E122" s="268" t="s">
        <v>21</v>
      </c>
      <c r="F122" s="269" t="s">
        <v>803</v>
      </c>
      <c r="G122" s="267"/>
      <c r="H122" s="270">
        <v>100</v>
      </c>
      <c r="I122" s="271"/>
      <c r="J122" s="267"/>
      <c r="K122" s="267"/>
      <c r="L122" s="272"/>
      <c r="M122" s="273"/>
      <c r="N122" s="274"/>
      <c r="O122" s="274"/>
      <c r="P122" s="274"/>
      <c r="Q122" s="274"/>
      <c r="R122" s="274"/>
      <c r="S122" s="274"/>
      <c r="T122" s="275"/>
      <c r="AT122" s="276" t="s">
        <v>238</v>
      </c>
      <c r="AU122" s="276" t="s">
        <v>85</v>
      </c>
      <c r="AV122" s="13" t="s">
        <v>85</v>
      </c>
      <c r="AW122" s="13" t="s">
        <v>39</v>
      </c>
      <c r="AX122" s="13" t="s">
        <v>76</v>
      </c>
      <c r="AY122" s="276" t="s">
        <v>171</v>
      </c>
    </row>
    <row r="123" s="14" customFormat="1">
      <c r="B123" s="277"/>
      <c r="C123" s="278"/>
      <c r="D123" s="249" t="s">
        <v>238</v>
      </c>
      <c r="E123" s="279" t="s">
        <v>21</v>
      </c>
      <c r="F123" s="280" t="s">
        <v>242</v>
      </c>
      <c r="G123" s="278"/>
      <c r="H123" s="281">
        <v>100</v>
      </c>
      <c r="I123" s="282"/>
      <c r="J123" s="278"/>
      <c r="K123" s="278"/>
      <c r="L123" s="283"/>
      <c r="M123" s="284"/>
      <c r="N123" s="285"/>
      <c r="O123" s="285"/>
      <c r="P123" s="285"/>
      <c r="Q123" s="285"/>
      <c r="R123" s="285"/>
      <c r="S123" s="285"/>
      <c r="T123" s="286"/>
      <c r="AT123" s="287" t="s">
        <v>238</v>
      </c>
      <c r="AU123" s="287" t="s">
        <v>85</v>
      </c>
      <c r="AV123" s="14" t="s">
        <v>194</v>
      </c>
      <c r="AW123" s="14" t="s">
        <v>39</v>
      </c>
      <c r="AX123" s="14" t="s">
        <v>83</v>
      </c>
      <c r="AY123" s="287" t="s">
        <v>171</v>
      </c>
    </row>
    <row r="124" s="1" customFormat="1" ht="25.5" customHeight="1">
      <c r="B124" s="47"/>
      <c r="C124" s="237" t="s">
        <v>194</v>
      </c>
      <c r="D124" s="237" t="s">
        <v>174</v>
      </c>
      <c r="E124" s="238" t="s">
        <v>804</v>
      </c>
      <c r="F124" s="239" t="s">
        <v>805</v>
      </c>
      <c r="G124" s="240" t="s">
        <v>235</v>
      </c>
      <c r="H124" s="241">
        <v>11.199999999999999</v>
      </c>
      <c r="I124" s="242"/>
      <c r="J124" s="243">
        <f>ROUND(I124*H124,2)</f>
        <v>0</v>
      </c>
      <c r="K124" s="239" t="s">
        <v>236</v>
      </c>
      <c r="L124" s="73"/>
      <c r="M124" s="244" t="s">
        <v>21</v>
      </c>
      <c r="N124" s="245" t="s">
        <v>47</v>
      </c>
      <c r="O124" s="48"/>
      <c r="P124" s="246">
        <f>O124*H124</f>
        <v>0</v>
      </c>
      <c r="Q124" s="246">
        <v>0</v>
      </c>
      <c r="R124" s="246">
        <f>Q124*H124</f>
        <v>0</v>
      </c>
      <c r="S124" s="246">
        <v>0</v>
      </c>
      <c r="T124" s="247">
        <f>S124*H124</f>
        <v>0</v>
      </c>
      <c r="AR124" s="25" t="s">
        <v>194</v>
      </c>
      <c r="AT124" s="25" t="s">
        <v>174</v>
      </c>
      <c r="AU124" s="25" t="s">
        <v>85</v>
      </c>
      <c r="AY124" s="25" t="s">
        <v>171</v>
      </c>
      <c r="BE124" s="248">
        <f>IF(N124="základní",J124,0)</f>
        <v>0</v>
      </c>
      <c r="BF124" s="248">
        <f>IF(N124="snížená",J124,0)</f>
        <v>0</v>
      </c>
      <c r="BG124" s="248">
        <f>IF(N124="zákl. přenesená",J124,0)</f>
        <v>0</v>
      </c>
      <c r="BH124" s="248">
        <f>IF(N124="sníž. přenesená",J124,0)</f>
        <v>0</v>
      </c>
      <c r="BI124" s="248">
        <f>IF(N124="nulová",J124,0)</f>
        <v>0</v>
      </c>
      <c r="BJ124" s="25" t="s">
        <v>83</v>
      </c>
      <c r="BK124" s="248">
        <f>ROUND(I124*H124,2)</f>
        <v>0</v>
      </c>
      <c r="BL124" s="25" t="s">
        <v>194</v>
      </c>
      <c r="BM124" s="25" t="s">
        <v>806</v>
      </c>
    </row>
    <row r="125" s="12" customFormat="1">
      <c r="B125" s="256"/>
      <c r="C125" s="257"/>
      <c r="D125" s="249" t="s">
        <v>238</v>
      </c>
      <c r="E125" s="258" t="s">
        <v>21</v>
      </c>
      <c r="F125" s="259" t="s">
        <v>239</v>
      </c>
      <c r="G125" s="257"/>
      <c r="H125" s="258" t="s">
        <v>21</v>
      </c>
      <c r="I125" s="260"/>
      <c r="J125" s="257"/>
      <c r="K125" s="257"/>
      <c r="L125" s="261"/>
      <c r="M125" s="262"/>
      <c r="N125" s="263"/>
      <c r="O125" s="263"/>
      <c r="P125" s="263"/>
      <c r="Q125" s="263"/>
      <c r="R125" s="263"/>
      <c r="S125" s="263"/>
      <c r="T125" s="264"/>
      <c r="AT125" s="265" t="s">
        <v>238</v>
      </c>
      <c r="AU125" s="265" t="s">
        <v>85</v>
      </c>
      <c r="AV125" s="12" t="s">
        <v>83</v>
      </c>
      <c r="AW125" s="12" t="s">
        <v>39</v>
      </c>
      <c r="AX125" s="12" t="s">
        <v>76</v>
      </c>
      <c r="AY125" s="265" t="s">
        <v>171</v>
      </c>
    </row>
    <row r="126" s="12" customFormat="1">
      <c r="B126" s="256"/>
      <c r="C126" s="257"/>
      <c r="D126" s="249" t="s">
        <v>238</v>
      </c>
      <c r="E126" s="258" t="s">
        <v>21</v>
      </c>
      <c r="F126" s="259" t="s">
        <v>240</v>
      </c>
      <c r="G126" s="257"/>
      <c r="H126" s="258" t="s">
        <v>21</v>
      </c>
      <c r="I126" s="260"/>
      <c r="J126" s="257"/>
      <c r="K126" s="257"/>
      <c r="L126" s="261"/>
      <c r="M126" s="262"/>
      <c r="N126" s="263"/>
      <c r="O126" s="263"/>
      <c r="P126" s="263"/>
      <c r="Q126" s="263"/>
      <c r="R126" s="263"/>
      <c r="S126" s="263"/>
      <c r="T126" s="264"/>
      <c r="AT126" s="265" t="s">
        <v>238</v>
      </c>
      <c r="AU126" s="265" t="s">
        <v>85</v>
      </c>
      <c r="AV126" s="12" t="s">
        <v>83</v>
      </c>
      <c r="AW126" s="12" t="s">
        <v>39</v>
      </c>
      <c r="AX126" s="12" t="s">
        <v>76</v>
      </c>
      <c r="AY126" s="265" t="s">
        <v>171</v>
      </c>
    </row>
    <row r="127" s="13" customFormat="1">
      <c r="B127" s="266"/>
      <c r="C127" s="267"/>
      <c r="D127" s="249" t="s">
        <v>238</v>
      </c>
      <c r="E127" s="268" t="s">
        <v>21</v>
      </c>
      <c r="F127" s="269" t="s">
        <v>807</v>
      </c>
      <c r="G127" s="267"/>
      <c r="H127" s="270">
        <v>21.399999999999999</v>
      </c>
      <c r="I127" s="271"/>
      <c r="J127" s="267"/>
      <c r="K127" s="267"/>
      <c r="L127" s="272"/>
      <c r="M127" s="273"/>
      <c r="N127" s="274"/>
      <c r="O127" s="274"/>
      <c r="P127" s="274"/>
      <c r="Q127" s="274"/>
      <c r="R127" s="274"/>
      <c r="S127" s="274"/>
      <c r="T127" s="275"/>
      <c r="AT127" s="276" t="s">
        <v>238</v>
      </c>
      <c r="AU127" s="276" t="s">
        <v>85</v>
      </c>
      <c r="AV127" s="13" t="s">
        <v>85</v>
      </c>
      <c r="AW127" s="13" t="s">
        <v>39</v>
      </c>
      <c r="AX127" s="13" t="s">
        <v>76</v>
      </c>
      <c r="AY127" s="276" t="s">
        <v>171</v>
      </c>
    </row>
    <row r="128" s="13" customFormat="1">
      <c r="B128" s="266"/>
      <c r="C128" s="267"/>
      <c r="D128" s="249" t="s">
        <v>238</v>
      </c>
      <c r="E128" s="268" t="s">
        <v>21</v>
      </c>
      <c r="F128" s="269" t="s">
        <v>808</v>
      </c>
      <c r="G128" s="267"/>
      <c r="H128" s="270">
        <v>-10.199999999999999</v>
      </c>
      <c r="I128" s="271"/>
      <c r="J128" s="267"/>
      <c r="K128" s="267"/>
      <c r="L128" s="272"/>
      <c r="M128" s="273"/>
      <c r="N128" s="274"/>
      <c r="O128" s="274"/>
      <c r="P128" s="274"/>
      <c r="Q128" s="274"/>
      <c r="R128" s="274"/>
      <c r="S128" s="274"/>
      <c r="T128" s="275"/>
      <c r="AT128" s="276" t="s">
        <v>238</v>
      </c>
      <c r="AU128" s="276" t="s">
        <v>85</v>
      </c>
      <c r="AV128" s="13" t="s">
        <v>85</v>
      </c>
      <c r="AW128" s="13" t="s">
        <v>39</v>
      </c>
      <c r="AX128" s="13" t="s">
        <v>76</v>
      </c>
      <c r="AY128" s="276" t="s">
        <v>171</v>
      </c>
    </row>
    <row r="129" s="14" customFormat="1">
      <c r="B129" s="277"/>
      <c r="C129" s="278"/>
      <c r="D129" s="249" t="s">
        <v>238</v>
      </c>
      <c r="E129" s="279" t="s">
        <v>21</v>
      </c>
      <c r="F129" s="280" t="s">
        <v>242</v>
      </c>
      <c r="G129" s="278"/>
      <c r="H129" s="281">
        <v>11.199999999999999</v>
      </c>
      <c r="I129" s="282"/>
      <c r="J129" s="278"/>
      <c r="K129" s="278"/>
      <c r="L129" s="283"/>
      <c r="M129" s="284"/>
      <c r="N129" s="285"/>
      <c r="O129" s="285"/>
      <c r="P129" s="285"/>
      <c r="Q129" s="285"/>
      <c r="R129" s="285"/>
      <c r="S129" s="285"/>
      <c r="T129" s="286"/>
      <c r="AT129" s="287" t="s">
        <v>238</v>
      </c>
      <c r="AU129" s="287" t="s">
        <v>85</v>
      </c>
      <c r="AV129" s="14" t="s">
        <v>194</v>
      </c>
      <c r="AW129" s="14" t="s">
        <v>39</v>
      </c>
      <c r="AX129" s="14" t="s">
        <v>83</v>
      </c>
      <c r="AY129" s="287" t="s">
        <v>171</v>
      </c>
    </row>
    <row r="130" s="1" customFormat="1" ht="25.5" customHeight="1">
      <c r="B130" s="47"/>
      <c r="C130" s="237" t="s">
        <v>170</v>
      </c>
      <c r="D130" s="237" t="s">
        <v>174</v>
      </c>
      <c r="E130" s="238" t="s">
        <v>809</v>
      </c>
      <c r="F130" s="239" t="s">
        <v>810</v>
      </c>
      <c r="G130" s="240" t="s">
        <v>235</v>
      </c>
      <c r="H130" s="241">
        <v>100</v>
      </c>
      <c r="I130" s="242"/>
      <c r="J130" s="243">
        <f>ROUND(I130*H130,2)</f>
        <v>0</v>
      </c>
      <c r="K130" s="239" t="s">
        <v>236</v>
      </c>
      <c r="L130" s="73"/>
      <c r="M130" s="244" t="s">
        <v>21</v>
      </c>
      <c r="N130" s="245" t="s">
        <v>47</v>
      </c>
      <c r="O130" s="48"/>
      <c r="P130" s="246">
        <f>O130*H130</f>
        <v>0</v>
      </c>
      <c r="Q130" s="246">
        <v>0</v>
      </c>
      <c r="R130" s="246">
        <f>Q130*H130</f>
        <v>0</v>
      </c>
      <c r="S130" s="246">
        <v>0</v>
      </c>
      <c r="T130" s="247">
        <f>S130*H130</f>
        <v>0</v>
      </c>
      <c r="AR130" s="25" t="s">
        <v>194</v>
      </c>
      <c r="AT130" s="25" t="s">
        <v>174</v>
      </c>
      <c r="AU130" s="25" t="s">
        <v>85</v>
      </c>
      <c r="AY130" s="25" t="s">
        <v>171</v>
      </c>
      <c r="BE130" s="248">
        <f>IF(N130="základní",J130,0)</f>
        <v>0</v>
      </c>
      <c r="BF130" s="248">
        <f>IF(N130="snížená",J130,0)</f>
        <v>0</v>
      </c>
      <c r="BG130" s="248">
        <f>IF(N130="zákl. přenesená",J130,0)</f>
        <v>0</v>
      </c>
      <c r="BH130" s="248">
        <f>IF(N130="sníž. přenesená",J130,0)</f>
        <v>0</v>
      </c>
      <c r="BI130" s="248">
        <f>IF(N130="nulová",J130,0)</f>
        <v>0</v>
      </c>
      <c r="BJ130" s="25" t="s">
        <v>83</v>
      </c>
      <c r="BK130" s="248">
        <f>ROUND(I130*H130,2)</f>
        <v>0</v>
      </c>
      <c r="BL130" s="25" t="s">
        <v>194</v>
      </c>
      <c r="BM130" s="25" t="s">
        <v>811</v>
      </c>
    </row>
    <row r="131" s="13" customFormat="1">
      <c r="B131" s="266"/>
      <c r="C131" s="267"/>
      <c r="D131" s="249" t="s">
        <v>238</v>
      </c>
      <c r="E131" s="268" t="s">
        <v>21</v>
      </c>
      <c r="F131" s="269" t="s">
        <v>803</v>
      </c>
      <c r="G131" s="267"/>
      <c r="H131" s="270">
        <v>100</v>
      </c>
      <c r="I131" s="271"/>
      <c r="J131" s="267"/>
      <c r="K131" s="267"/>
      <c r="L131" s="272"/>
      <c r="M131" s="273"/>
      <c r="N131" s="274"/>
      <c r="O131" s="274"/>
      <c r="P131" s="274"/>
      <c r="Q131" s="274"/>
      <c r="R131" s="274"/>
      <c r="S131" s="274"/>
      <c r="T131" s="275"/>
      <c r="AT131" s="276" t="s">
        <v>238</v>
      </c>
      <c r="AU131" s="276" t="s">
        <v>85</v>
      </c>
      <c r="AV131" s="13" t="s">
        <v>85</v>
      </c>
      <c r="AW131" s="13" t="s">
        <v>39</v>
      </c>
      <c r="AX131" s="13" t="s">
        <v>76</v>
      </c>
      <c r="AY131" s="276" t="s">
        <v>171</v>
      </c>
    </row>
    <row r="132" s="14" customFormat="1">
      <c r="B132" s="277"/>
      <c r="C132" s="278"/>
      <c r="D132" s="249" t="s">
        <v>238</v>
      </c>
      <c r="E132" s="279" t="s">
        <v>21</v>
      </c>
      <c r="F132" s="280" t="s">
        <v>242</v>
      </c>
      <c r="G132" s="278"/>
      <c r="H132" s="281">
        <v>100</v>
      </c>
      <c r="I132" s="282"/>
      <c r="J132" s="278"/>
      <c r="K132" s="278"/>
      <c r="L132" s="283"/>
      <c r="M132" s="284"/>
      <c r="N132" s="285"/>
      <c r="O132" s="285"/>
      <c r="P132" s="285"/>
      <c r="Q132" s="285"/>
      <c r="R132" s="285"/>
      <c r="S132" s="285"/>
      <c r="T132" s="286"/>
      <c r="AT132" s="287" t="s">
        <v>238</v>
      </c>
      <c r="AU132" s="287" t="s">
        <v>85</v>
      </c>
      <c r="AV132" s="14" t="s">
        <v>194</v>
      </c>
      <c r="AW132" s="14" t="s">
        <v>39</v>
      </c>
      <c r="AX132" s="14" t="s">
        <v>83</v>
      </c>
      <c r="AY132" s="287" t="s">
        <v>171</v>
      </c>
    </row>
    <row r="133" s="1" customFormat="1" ht="16.5" customHeight="1">
      <c r="B133" s="47"/>
      <c r="C133" s="299" t="s">
        <v>204</v>
      </c>
      <c r="D133" s="299" t="s">
        <v>288</v>
      </c>
      <c r="E133" s="300" t="s">
        <v>812</v>
      </c>
      <c r="F133" s="301" t="s">
        <v>813</v>
      </c>
      <c r="G133" s="302" t="s">
        <v>814</v>
      </c>
      <c r="H133" s="303">
        <v>1.5</v>
      </c>
      <c r="I133" s="304"/>
      <c r="J133" s="305">
        <f>ROUND(I133*H133,2)</f>
        <v>0</v>
      </c>
      <c r="K133" s="301" t="s">
        <v>236</v>
      </c>
      <c r="L133" s="306"/>
      <c r="M133" s="307" t="s">
        <v>21</v>
      </c>
      <c r="N133" s="308" t="s">
        <v>47</v>
      </c>
      <c r="O133" s="48"/>
      <c r="P133" s="246">
        <f>O133*H133</f>
        <v>0</v>
      </c>
      <c r="Q133" s="246">
        <v>0.001</v>
      </c>
      <c r="R133" s="246">
        <f>Q133*H133</f>
        <v>0.0015</v>
      </c>
      <c r="S133" s="246">
        <v>0</v>
      </c>
      <c r="T133" s="247">
        <f>S133*H133</f>
        <v>0</v>
      </c>
      <c r="AR133" s="25" t="s">
        <v>271</v>
      </c>
      <c r="AT133" s="25" t="s">
        <v>288</v>
      </c>
      <c r="AU133" s="25" t="s">
        <v>85</v>
      </c>
      <c r="AY133" s="25" t="s">
        <v>171</v>
      </c>
      <c r="BE133" s="248">
        <f>IF(N133="základní",J133,0)</f>
        <v>0</v>
      </c>
      <c r="BF133" s="248">
        <f>IF(N133="snížená",J133,0)</f>
        <v>0</v>
      </c>
      <c r="BG133" s="248">
        <f>IF(N133="zákl. přenesená",J133,0)</f>
        <v>0</v>
      </c>
      <c r="BH133" s="248">
        <f>IF(N133="sníž. přenesená",J133,0)</f>
        <v>0</v>
      </c>
      <c r="BI133" s="248">
        <f>IF(N133="nulová",J133,0)</f>
        <v>0</v>
      </c>
      <c r="BJ133" s="25" t="s">
        <v>83</v>
      </c>
      <c r="BK133" s="248">
        <f>ROUND(I133*H133,2)</f>
        <v>0</v>
      </c>
      <c r="BL133" s="25" t="s">
        <v>194</v>
      </c>
      <c r="BM133" s="25" t="s">
        <v>815</v>
      </c>
    </row>
    <row r="134" s="13" customFormat="1">
      <c r="B134" s="266"/>
      <c r="C134" s="267"/>
      <c r="D134" s="249" t="s">
        <v>238</v>
      </c>
      <c r="E134" s="267"/>
      <c r="F134" s="269" t="s">
        <v>816</v>
      </c>
      <c r="G134" s="267"/>
      <c r="H134" s="270">
        <v>1.5</v>
      </c>
      <c r="I134" s="271"/>
      <c r="J134" s="267"/>
      <c r="K134" s="267"/>
      <c r="L134" s="272"/>
      <c r="M134" s="273"/>
      <c r="N134" s="274"/>
      <c r="O134" s="274"/>
      <c r="P134" s="274"/>
      <c r="Q134" s="274"/>
      <c r="R134" s="274"/>
      <c r="S134" s="274"/>
      <c r="T134" s="275"/>
      <c r="AT134" s="276" t="s">
        <v>238</v>
      </c>
      <c r="AU134" s="276" t="s">
        <v>85</v>
      </c>
      <c r="AV134" s="13" t="s">
        <v>85</v>
      </c>
      <c r="AW134" s="13" t="s">
        <v>6</v>
      </c>
      <c r="AX134" s="13" t="s">
        <v>83</v>
      </c>
      <c r="AY134" s="276" t="s">
        <v>171</v>
      </c>
    </row>
    <row r="135" s="11" customFormat="1" ht="29.88" customHeight="1">
      <c r="B135" s="221"/>
      <c r="C135" s="222"/>
      <c r="D135" s="223" t="s">
        <v>75</v>
      </c>
      <c r="E135" s="235" t="s">
        <v>85</v>
      </c>
      <c r="F135" s="235" t="s">
        <v>327</v>
      </c>
      <c r="G135" s="222"/>
      <c r="H135" s="222"/>
      <c r="I135" s="225"/>
      <c r="J135" s="236">
        <f>BK135</f>
        <v>0</v>
      </c>
      <c r="K135" s="222"/>
      <c r="L135" s="227"/>
      <c r="M135" s="228"/>
      <c r="N135" s="229"/>
      <c r="O135" s="229"/>
      <c r="P135" s="230">
        <f>SUM(P136:P203)</f>
        <v>0</v>
      </c>
      <c r="Q135" s="229"/>
      <c r="R135" s="230">
        <f>SUM(R136:R203)</f>
        <v>24.120868389999995</v>
      </c>
      <c r="S135" s="229"/>
      <c r="T135" s="231">
        <f>SUM(T136:T203)</f>
        <v>0</v>
      </c>
      <c r="AR135" s="232" t="s">
        <v>83</v>
      </c>
      <c r="AT135" s="233" t="s">
        <v>75</v>
      </c>
      <c r="AU135" s="233" t="s">
        <v>83</v>
      </c>
      <c r="AY135" s="232" t="s">
        <v>171</v>
      </c>
      <c r="BK135" s="234">
        <f>SUM(BK136:BK203)</f>
        <v>0</v>
      </c>
    </row>
    <row r="136" s="1" customFormat="1" ht="25.5" customHeight="1">
      <c r="B136" s="47"/>
      <c r="C136" s="237" t="s">
        <v>266</v>
      </c>
      <c r="D136" s="237" t="s">
        <v>174</v>
      </c>
      <c r="E136" s="238" t="s">
        <v>817</v>
      </c>
      <c r="F136" s="239" t="s">
        <v>818</v>
      </c>
      <c r="G136" s="240" t="s">
        <v>235</v>
      </c>
      <c r="H136" s="241">
        <v>7.069</v>
      </c>
      <c r="I136" s="242"/>
      <c r="J136" s="243">
        <f>ROUND(I136*H136,2)</f>
        <v>0</v>
      </c>
      <c r="K136" s="239" t="s">
        <v>236</v>
      </c>
      <c r="L136" s="73"/>
      <c r="M136" s="244" t="s">
        <v>21</v>
      </c>
      <c r="N136" s="245" t="s">
        <v>47</v>
      </c>
      <c r="O136" s="48"/>
      <c r="P136" s="246">
        <f>O136*H136</f>
        <v>0</v>
      </c>
      <c r="Q136" s="246">
        <v>0.00010000000000000001</v>
      </c>
      <c r="R136" s="246">
        <f>Q136*H136</f>
        <v>0.0007069</v>
      </c>
      <c r="S136" s="246">
        <v>0</v>
      </c>
      <c r="T136" s="247">
        <f>S136*H136</f>
        <v>0</v>
      </c>
      <c r="AR136" s="25" t="s">
        <v>194</v>
      </c>
      <c r="AT136" s="25" t="s">
        <v>174</v>
      </c>
      <c r="AU136" s="25" t="s">
        <v>85</v>
      </c>
      <c r="AY136" s="25" t="s">
        <v>171</v>
      </c>
      <c r="BE136" s="248">
        <f>IF(N136="základní",J136,0)</f>
        <v>0</v>
      </c>
      <c r="BF136" s="248">
        <f>IF(N136="snížená",J136,0)</f>
        <v>0</v>
      </c>
      <c r="BG136" s="248">
        <f>IF(N136="zákl. přenesená",J136,0)</f>
        <v>0</v>
      </c>
      <c r="BH136" s="248">
        <f>IF(N136="sníž. přenesená",J136,0)</f>
        <v>0</v>
      </c>
      <c r="BI136" s="248">
        <f>IF(N136="nulová",J136,0)</f>
        <v>0</v>
      </c>
      <c r="BJ136" s="25" t="s">
        <v>83</v>
      </c>
      <c r="BK136" s="248">
        <f>ROUND(I136*H136,2)</f>
        <v>0</v>
      </c>
      <c r="BL136" s="25" t="s">
        <v>194</v>
      </c>
      <c r="BM136" s="25" t="s">
        <v>819</v>
      </c>
    </row>
    <row r="137" s="12" customFormat="1">
      <c r="B137" s="256"/>
      <c r="C137" s="257"/>
      <c r="D137" s="249" t="s">
        <v>238</v>
      </c>
      <c r="E137" s="258" t="s">
        <v>21</v>
      </c>
      <c r="F137" s="259" t="s">
        <v>820</v>
      </c>
      <c r="G137" s="257"/>
      <c r="H137" s="258" t="s">
        <v>21</v>
      </c>
      <c r="I137" s="260"/>
      <c r="J137" s="257"/>
      <c r="K137" s="257"/>
      <c r="L137" s="261"/>
      <c r="M137" s="262"/>
      <c r="N137" s="263"/>
      <c r="O137" s="263"/>
      <c r="P137" s="263"/>
      <c r="Q137" s="263"/>
      <c r="R137" s="263"/>
      <c r="S137" s="263"/>
      <c r="T137" s="264"/>
      <c r="AT137" s="265" t="s">
        <v>238</v>
      </c>
      <c r="AU137" s="265" t="s">
        <v>85</v>
      </c>
      <c r="AV137" s="12" t="s">
        <v>83</v>
      </c>
      <c r="AW137" s="12" t="s">
        <v>39</v>
      </c>
      <c r="AX137" s="12" t="s">
        <v>76</v>
      </c>
      <c r="AY137" s="265" t="s">
        <v>171</v>
      </c>
    </row>
    <row r="138" s="12" customFormat="1">
      <c r="B138" s="256"/>
      <c r="C138" s="257"/>
      <c r="D138" s="249" t="s">
        <v>238</v>
      </c>
      <c r="E138" s="258" t="s">
        <v>21</v>
      </c>
      <c r="F138" s="259" t="s">
        <v>240</v>
      </c>
      <c r="G138" s="257"/>
      <c r="H138" s="258" t="s">
        <v>21</v>
      </c>
      <c r="I138" s="260"/>
      <c r="J138" s="257"/>
      <c r="K138" s="257"/>
      <c r="L138" s="261"/>
      <c r="M138" s="262"/>
      <c r="N138" s="263"/>
      <c r="O138" s="263"/>
      <c r="P138" s="263"/>
      <c r="Q138" s="263"/>
      <c r="R138" s="263"/>
      <c r="S138" s="263"/>
      <c r="T138" s="264"/>
      <c r="AT138" s="265" t="s">
        <v>238</v>
      </c>
      <c r="AU138" s="265" t="s">
        <v>85</v>
      </c>
      <c r="AV138" s="12" t="s">
        <v>83</v>
      </c>
      <c r="AW138" s="12" t="s">
        <v>39</v>
      </c>
      <c r="AX138" s="12" t="s">
        <v>76</v>
      </c>
      <c r="AY138" s="265" t="s">
        <v>171</v>
      </c>
    </row>
    <row r="139" s="13" customFormat="1">
      <c r="B139" s="266"/>
      <c r="C139" s="267"/>
      <c r="D139" s="249" t="s">
        <v>238</v>
      </c>
      <c r="E139" s="268" t="s">
        <v>21</v>
      </c>
      <c r="F139" s="269" t="s">
        <v>821</v>
      </c>
      <c r="G139" s="267"/>
      <c r="H139" s="270">
        <v>7.069</v>
      </c>
      <c r="I139" s="271"/>
      <c r="J139" s="267"/>
      <c r="K139" s="267"/>
      <c r="L139" s="272"/>
      <c r="M139" s="273"/>
      <c r="N139" s="274"/>
      <c r="O139" s="274"/>
      <c r="P139" s="274"/>
      <c r="Q139" s="274"/>
      <c r="R139" s="274"/>
      <c r="S139" s="274"/>
      <c r="T139" s="275"/>
      <c r="AT139" s="276" t="s">
        <v>238</v>
      </c>
      <c r="AU139" s="276" t="s">
        <v>85</v>
      </c>
      <c r="AV139" s="13" t="s">
        <v>85</v>
      </c>
      <c r="AW139" s="13" t="s">
        <v>39</v>
      </c>
      <c r="AX139" s="13" t="s">
        <v>76</v>
      </c>
      <c r="AY139" s="276" t="s">
        <v>171</v>
      </c>
    </row>
    <row r="140" s="14" customFormat="1">
      <c r="B140" s="277"/>
      <c r="C140" s="278"/>
      <c r="D140" s="249" t="s">
        <v>238</v>
      </c>
      <c r="E140" s="279" t="s">
        <v>21</v>
      </c>
      <c r="F140" s="280" t="s">
        <v>242</v>
      </c>
      <c r="G140" s="278"/>
      <c r="H140" s="281">
        <v>7.069</v>
      </c>
      <c r="I140" s="282"/>
      <c r="J140" s="278"/>
      <c r="K140" s="278"/>
      <c r="L140" s="283"/>
      <c r="M140" s="284"/>
      <c r="N140" s="285"/>
      <c r="O140" s="285"/>
      <c r="P140" s="285"/>
      <c r="Q140" s="285"/>
      <c r="R140" s="285"/>
      <c r="S140" s="285"/>
      <c r="T140" s="286"/>
      <c r="AT140" s="287" t="s">
        <v>238</v>
      </c>
      <c r="AU140" s="287" t="s">
        <v>85</v>
      </c>
      <c r="AV140" s="14" t="s">
        <v>194</v>
      </c>
      <c r="AW140" s="14" t="s">
        <v>39</v>
      </c>
      <c r="AX140" s="14" t="s">
        <v>83</v>
      </c>
      <c r="AY140" s="287" t="s">
        <v>171</v>
      </c>
    </row>
    <row r="141" s="1" customFormat="1" ht="16.5" customHeight="1">
      <c r="B141" s="47"/>
      <c r="C141" s="299" t="s">
        <v>271</v>
      </c>
      <c r="D141" s="299" t="s">
        <v>288</v>
      </c>
      <c r="E141" s="300" t="s">
        <v>822</v>
      </c>
      <c r="F141" s="301" t="s">
        <v>823</v>
      </c>
      <c r="G141" s="302" t="s">
        <v>235</v>
      </c>
      <c r="H141" s="303">
        <v>8.1649999999999991</v>
      </c>
      <c r="I141" s="304"/>
      <c r="J141" s="305">
        <f>ROUND(I141*H141,2)</f>
        <v>0</v>
      </c>
      <c r="K141" s="301" t="s">
        <v>236</v>
      </c>
      <c r="L141" s="306"/>
      <c r="M141" s="307" t="s">
        <v>21</v>
      </c>
      <c r="N141" s="308" t="s">
        <v>47</v>
      </c>
      <c r="O141" s="48"/>
      <c r="P141" s="246">
        <f>O141*H141</f>
        <v>0</v>
      </c>
      <c r="Q141" s="246">
        <v>0.00029999999999999997</v>
      </c>
      <c r="R141" s="246">
        <f>Q141*H141</f>
        <v>0.0024494999999999994</v>
      </c>
      <c r="S141" s="246">
        <v>0</v>
      </c>
      <c r="T141" s="247">
        <f>S141*H141</f>
        <v>0</v>
      </c>
      <c r="AR141" s="25" t="s">
        <v>271</v>
      </c>
      <c r="AT141" s="25" t="s">
        <v>288</v>
      </c>
      <c r="AU141" s="25" t="s">
        <v>85</v>
      </c>
      <c r="AY141" s="25" t="s">
        <v>171</v>
      </c>
      <c r="BE141" s="248">
        <f>IF(N141="základní",J141,0)</f>
        <v>0</v>
      </c>
      <c r="BF141" s="248">
        <f>IF(N141="snížená",J141,0)</f>
        <v>0</v>
      </c>
      <c r="BG141" s="248">
        <f>IF(N141="zákl. přenesená",J141,0)</f>
        <v>0</v>
      </c>
      <c r="BH141" s="248">
        <f>IF(N141="sníž. přenesená",J141,0)</f>
        <v>0</v>
      </c>
      <c r="BI141" s="248">
        <f>IF(N141="nulová",J141,0)</f>
        <v>0</v>
      </c>
      <c r="BJ141" s="25" t="s">
        <v>83</v>
      </c>
      <c r="BK141" s="248">
        <f>ROUND(I141*H141,2)</f>
        <v>0</v>
      </c>
      <c r="BL141" s="25" t="s">
        <v>194</v>
      </c>
      <c r="BM141" s="25" t="s">
        <v>824</v>
      </c>
    </row>
    <row r="142" s="13" customFormat="1">
      <c r="B142" s="266"/>
      <c r="C142" s="267"/>
      <c r="D142" s="249" t="s">
        <v>238</v>
      </c>
      <c r="E142" s="267"/>
      <c r="F142" s="269" t="s">
        <v>825</v>
      </c>
      <c r="G142" s="267"/>
      <c r="H142" s="270">
        <v>8.1649999999999991</v>
      </c>
      <c r="I142" s="271"/>
      <c r="J142" s="267"/>
      <c r="K142" s="267"/>
      <c r="L142" s="272"/>
      <c r="M142" s="273"/>
      <c r="N142" s="274"/>
      <c r="O142" s="274"/>
      <c r="P142" s="274"/>
      <c r="Q142" s="274"/>
      <c r="R142" s="274"/>
      <c r="S142" s="274"/>
      <c r="T142" s="275"/>
      <c r="AT142" s="276" t="s">
        <v>238</v>
      </c>
      <c r="AU142" s="276" t="s">
        <v>85</v>
      </c>
      <c r="AV142" s="13" t="s">
        <v>85</v>
      </c>
      <c r="AW142" s="13" t="s">
        <v>6</v>
      </c>
      <c r="AX142" s="13" t="s">
        <v>83</v>
      </c>
      <c r="AY142" s="276" t="s">
        <v>171</v>
      </c>
    </row>
    <row r="143" s="1" customFormat="1" ht="38.25" customHeight="1">
      <c r="B143" s="47"/>
      <c r="C143" s="237" t="s">
        <v>276</v>
      </c>
      <c r="D143" s="237" t="s">
        <v>174</v>
      </c>
      <c r="E143" s="238" t="s">
        <v>826</v>
      </c>
      <c r="F143" s="239" t="s">
        <v>827</v>
      </c>
      <c r="G143" s="240" t="s">
        <v>235</v>
      </c>
      <c r="H143" s="241">
        <v>21.390000000000001</v>
      </c>
      <c r="I143" s="242"/>
      <c r="J143" s="243">
        <f>ROUND(I143*H143,2)</f>
        <v>0</v>
      </c>
      <c r="K143" s="239" t="s">
        <v>236</v>
      </c>
      <c r="L143" s="73"/>
      <c r="M143" s="244" t="s">
        <v>21</v>
      </c>
      <c r="N143" s="245" t="s">
        <v>47</v>
      </c>
      <c r="O143" s="48"/>
      <c r="P143" s="246">
        <f>O143*H143</f>
        <v>0</v>
      </c>
      <c r="Q143" s="246">
        <v>0</v>
      </c>
      <c r="R143" s="246">
        <f>Q143*H143</f>
        <v>0</v>
      </c>
      <c r="S143" s="246">
        <v>0</v>
      </c>
      <c r="T143" s="247">
        <f>S143*H143</f>
        <v>0</v>
      </c>
      <c r="AR143" s="25" t="s">
        <v>194</v>
      </c>
      <c r="AT143" s="25" t="s">
        <v>174</v>
      </c>
      <c r="AU143" s="25" t="s">
        <v>85</v>
      </c>
      <c r="AY143" s="25" t="s">
        <v>171</v>
      </c>
      <c r="BE143" s="248">
        <f>IF(N143="základní",J143,0)</f>
        <v>0</v>
      </c>
      <c r="BF143" s="248">
        <f>IF(N143="snížená",J143,0)</f>
        <v>0</v>
      </c>
      <c r="BG143" s="248">
        <f>IF(N143="zákl. přenesená",J143,0)</f>
        <v>0</v>
      </c>
      <c r="BH143" s="248">
        <f>IF(N143="sníž. přenesená",J143,0)</f>
        <v>0</v>
      </c>
      <c r="BI143" s="248">
        <f>IF(N143="nulová",J143,0)</f>
        <v>0</v>
      </c>
      <c r="BJ143" s="25" t="s">
        <v>83</v>
      </c>
      <c r="BK143" s="248">
        <f>ROUND(I143*H143,2)</f>
        <v>0</v>
      </c>
      <c r="BL143" s="25" t="s">
        <v>194</v>
      </c>
      <c r="BM143" s="25" t="s">
        <v>828</v>
      </c>
    </row>
    <row r="144" s="12" customFormat="1">
      <c r="B144" s="256"/>
      <c r="C144" s="257"/>
      <c r="D144" s="249" t="s">
        <v>238</v>
      </c>
      <c r="E144" s="258" t="s">
        <v>21</v>
      </c>
      <c r="F144" s="259" t="s">
        <v>820</v>
      </c>
      <c r="G144" s="257"/>
      <c r="H144" s="258" t="s">
        <v>21</v>
      </c>
      <c r="I144" s="260"/>
      <c r="J144" s="257"/>
      <c r="K144" s="257"/>
      <c r="L144" s="261"/>
      <c r="M144" s="262"/>
      <c r="N144" s="263"/>
      <c r="O144" s="263"/>
      <c r="P144" s="263"/>
      <c r="Q144" s="263"/>
      <c r="R144" s="263"/>
      <c r="S144" s="263"/>
      <c r="T144" s="264"/>
      <c r="AT144" s="265" t="s">
        <v>238</v>
      </c>
      <c r="AU144" s="265" t="s">
        <v>85</v>
      </c>
      <c r="AV144" s="12" t="s">
        <v>83</v>
      </c>
      <c r="AW144" s="12" t="s">
        <v>39</v>
      </c>
      <c r="AX144" s="12" t="s">
        <v>76</v>
      </c>
      <c r="AY144" s="265" t="s">
        <v>171</v>
      </c>
    </row>
    <row r="145" s="12" customFormat="1">
      <c r="B145" s="256"/>
      <c r="C145" s="257"/>
      <c r="D145" s="249" t="s">
        <v>238</v>
      </c>
      <c r="E145" s="258" t="s">
        <v>21</v>
      </c>
      <c r="F145" s="259" t="s">
        <v>240</v>
      </c>
      <c r="G145" s="257"/>
      <c r="H145" s="258" t="s">
        <v>21</v>
      </c>
      <c r="I145" s="260"/>
      <c r="J145" s="257"/>
      <c r="K145" s="257"/>
      <c r="L145" s="261"/>
      <c r="M145" s="262"/>
      <c r="N145" s="263"/>
      <c r="O145" s="263"/>
      <c r="P145" s="263"/>
      <c r="Q145" s="263"/>
      <c r="R145" s="263"/>
      <c r="S145" s="263"/>
      <c r="T145" s="264"/>
      <c r="AT145" s="265" t="s">
        <v>238</v>
      </c>
      <c r="AU145" s="265" t="s">
        <v>85</v>
      </c>
      <c r="AV145" s="12" t="s">
        <v>83</v>
      </c>
      <c r="AW145" s="12" t="s">
        <v>39</v>
      </c>
      <c r="AX145" s="12" t="s">
        <v>76</v>
      </c>
      <c r="AY145" s="265" t="s">
        <v>171</v>
      </c>
    </row>
    <row r="146" s="13" customFormat="1">
      <c r="B146" s="266"/>
      <c r="C146" s="267"/>
      <c r="D146" s="249" t="s">
        <v>238</v>
      </c>
      <c r="E146" s="268" t="s">
        <v>21</v>
      </c>
      <c r="F146" s="269" t="s">
        <v>829</v>
      </c>
      <c r="G146" s="267"/>
      <c r="H146" s="270">
        <v>21.390000000000001</v>
      </c>
      <c r="I146" s="271"/>
      <c r="J146" s="267"/>
      <c r="K146" s="267"/>
      <c r="L146" s="272"/>
      <c r="M146" s="273"/>
      <c r="N146" s="274"/>
      <c r="O146" s="274"/>
      <c r="P146" s="274"/>
      <c r="Q146" s="274"/>
      <c r="R146" s="274"/>
      <c r="S146" s="274"/>
      <c r="T146" s="275"/>
      <c r="AT146" s="276" t="s">
        <v>238</v>
      </c>
      <c r="AU146" s="276" t="s">
        <v>85</v>
      </c>
      <c r="AV146" s="13" t="s">
        <v>85</v>
      </c>
      <c r="AW146" s="13" t="s">
        <v>39</v>
      </c>
      <c r="AX146" s="13" t="s">
        <v>76</v>
      </c>
      <c r="AY146" s="276" t="s">
        <v>171</v>
      </c>
    </row>
    <row r="147" s="14" customFormat="1">
      <c r="B147" s="277"/>
      <c r="C147" s="278"/>
      <c r="D147" s="249" t="s">
        <v>238</v>
      </c>
      <c r="E147" s="279" t="s">
        <v>21</v>
      </c>
      <c r="F147" s="280" t="s">
        <v>242</v>
      </c>
      <c r="G147" s="278"/>
      <c r="H147" s="281">
        <v>21.390000000000001</v>
      </c>
      <c r="I147" s="282"/>
      <c r="J147" s="278"/>
      <c r="K147" s="278"/>
      <c r="L147" s="283"/>
      <c r="M147" s="284"/>
      <c r="N147" s="285"/>
      <c r="O147" s="285"/>
      <c r="P147" s="285"/>
      <c r="Q147" s="285"/>
      <c r="R147" s="285"/>
      <c r="S147" s="285"/>
      <c r="T147" s="286"/>
      <c r="AT147" s="287" t="s">
        <v>238</v>
      </c>
      <c r="AU147" s="287" t="s">
        <v>85</v>
      </c>
      <c r="AV147" s="14" t="s">
        <v>194</v>
      </c>
      <c r="AW147" s="14" t="s">
        <v>39</v>
      </c>
      <c r="AX147" s="14" t="s">
        <v>83</v>
      </c>
      <c r="AY147" s="287" t="s">
        <v>171</v>
      </c>
    </row>
    <row r="148" s="1" customFormat="1" ht="25.5" customHeight="1">
      <c r="B148" s="47"/>
      <c r="C148" s="237" t="s">
        <v>282</v>
      </c>
      <c r="D148" s="237" t="s">
        <v>174</v>
      </c>
      <c r="E148" s="238" t="s">
        <v>830</v>
      </c>
      <c r="F148" s="239" t="s">
        <v>831</v>
      </c>
      <c r="G148" s="240" t="s">
        <v>263</v>
      </c>
      <c r="H148" s="241">
        <v>1.98</v>
      </c>
      <c r="I148" s="242"/>
      <c r="J148" s="243">
        <f>ROUND(I148*H148,2)</f>
        <v>0</v>
      </c>
      <c r="K148" s="239" t="s">
        <v>236</v>
      </c>
      <c r="L148" s="73"/>
      <c r="M148" s="244" t="s">
        <v>21</v>
      </c>
      <c r="N148" s="245" t="s">
        <v>47</v>
      </c>
      <c r="O148" s="48"/>
      <c r="P148" s="246">
        <f>O148*H148</f>
        <v>0</v>
      </c>
      <c r="Q148" s="246">
        <v>2.45329</v>
      </c>
      <c r="R148" s="246">
        <f>Q148*H148</f>
        <v>4.8575141999999998</v>
      </c>
      <c r="S148" s="246">
        <v>0</v>
      </c>
      <c r="T148" s="247">
        <f>S148*H148</f>
        <v>0</v>
      </c>
      <c r="AR148" s="25" t="s">
        <v>194</v>
      </c>
      <c r="AT148" s="25" t="s">
        <v>174</v>
      </c>
      <c r="AU148" s="25" t="s">
        <v>85</v>
      </c>
      <c r="AY148" s="25" t="s">
        <v>171</v>
      </c>
      <c r="BE148" s="248">
        <f>IF(N148="základní",J148,0)</f>
        <v>0</v>
      </c>
      <c r="BF148" s="248">
        <f>IF(N148="snížená",J148,0)</f>
        <v>0</v>
      </c>
      <c r="BG148" s="248">
        <f>IF(N148="zákl. přenesená",J148,0)</f>
        <v>0</v>
      </c>
      <c r="BH148" s="248">
        <f>IF(N148="sníž. přenesená",J148,0)</f>
        <v>0</v>
      </c>
      <c r="BI148" s="248">
        <f>IF(N148="nulová",J148,0)</f>
        <v>0</v>
      </c>
      <c r="BJ148" s="25" t="s">
        <v>83</v>
      </c>
      <c r="BK148" s="248">
        <f>ROUND(I148*H148,2)</f>
        <v>0</v>
      </c>
      <c r="BL148" s="25" t="s">
        <v>194</v>
      </c>
      <c r="BM148" s="25" t="s">
        <v>832</v>
      </c>
    </row>
    <row r="149" s="12" customFormat="1">
      <c r="B149" s="256"/>
      <c r="C149" s="257"/>
      <c r="D149" s="249" t="s">
        <v>238</v>
      </c>
      <c r="E149" s="258" t="s">
        <v>21</v>
      </c>
      <c r="F149" s="259" t="s">
        <v>820</v>
      </c>
      <c r="G149" s="257"/>
      <c r="H149" s="258" t="s">
        <v>21</v>
      </c>
      <c r="I149" s="260"/>
      <c r="J149" s="257"/>
      <c r="K149" s="257"/>
      <c r="L149" s="261"/>
      <c r="M149" s="262"/>
      <c r="N149" s="263"/>
      <c r="O149" s="263"/>
      <c r="P149" s="263"/>
      <c r="Q149" s="263"/>
      <c r="R149" s="263"/>
      <c r="S149" s="263"/>
      <c r="T149" s="264"/>
      <c r="AT149" s="265" t="s">
        <v>238</v>
      </c>
      <c r="AU149" s="265" t="s">
        <v>85</v>
      </c>
      <c r="AV149" s="12" t="s">
        <v>83</v>
      </c>
      <c r="AW149" s="12" t="s">
        <v>39</v>
      </c>
      <c r="AX149" s="12" t="s">
        <v>76</v>
      </c>
      <c r="AY149" s="265" t="s">
        <v>171</v>
      </c>
    </row>
    <row r="150" s="12" customFormat="1">
      <c r="B150" s="256"/>
      <c r="C150" s="257"/>
      <c r="D150" s="249" t="s">
        <v>238</v>
      </c>
      <c r="E150" s="258" t="s">
        <v>21</v>
      </c>
      <c r="F150" s="259" t="s">
        <v>833</v>
      </c>
      <c r="G150" s="257"/>
      <c r="H150" s="258" t="s">
        <v>21</v>
      </c>
      <c r="I150" s="260"/>
      <c r="J150" s="257"/>
      <c r="K150" s="257"/>
      <c r="L150" s="261"/>
      <c r="M150" s="262"/>
      <c r="N150" s="263"/>
      <c r="O150" s="263"/>
      <c r="P150" s="263"/>
      <c r="Q150" s="263"/>
      <c r="R150" s="263"/>
      <c r="S150" s="263"/>
      <c r="T150" s="264"/>
      <c r="AT150" s="265" t="s">
        <v>238</v>
      </c>
      <c r="AU150" s="265" t="s">
        <v>85</v>
      </c>
      <c r="AV150" s="12" t="s">
        <v>83</v>
      </c>
      <c r="AW150" s="12" t="s">
        <v>39</v>
      </c>
      <c r="AX150" s="12" t="s">
        <v>76</v>
      </c>
      <c r="AY150" s="265" t="s">
        <v>171</v>
      </c>
    </row>
    <row r="151" s="13" customFormat="1">
      <c r="B151" s="266"/>
      <c r="C151" s="267"/>
      <c r="D151" s="249" t="s">
        <v>238</v>
      </c>
      <c r="E151" s="268" t="s">
        <v>21</v>
      </c>
      <c r="F151" s="269" t="s">
        <v>834</v>
      </c>
      <c r="G151" s="267"/>
      <c r="H151" s="270">
        <v>1.98</v>
      </c>
      <c r="I151" s="271"/>
      <c r="J151" s="267"/>
      <c r="K151" s="267"/>
      <c r="L151" s="272"/>
      <c r="M151" s="273"/>
      <c r="N151" s="274"/>
      <c r="O151" s="274"/>
      <c r="P151" s="274"/>
      <c r="Q151" s="274"/>
      <c r="R151" s="274"/>
      <c r="S151" s="274"/>
      <c r="T151" s="275"/>
      <c r="AT151" s="276" t="s">
        <v>238</v>
      </c>
      <c r="AU151" s="276" t="s">
        <v>85</v>
      </c>
      <c r="AV151" s="13" t="s">
        <v>85</v>
      </c>
      <c r="AW151" s="13" t="s">
        <v>39</v>
      </c>
      <c r="AX151" s="13" t="s">
        <v>76</v>
      </c>
      <c r="AY151" s="276" t="s">
        <v>171</v>
      </c>
    </row>
    <row r="152" s="14" customFormat="1">
      <c r="B152" s="277"/>
      <c r="C152" s="278"/>
      <c r="D152" s="249" t="s">
        <v>238</v>
      </c>
      <c r="E152" s="279" t="s">
        <v>21</v>
      </c>
      <c r="F152" s="280" t="s">
        <v>242</v>
      </c>
      <c r="G152" s="278"/>
      <c r="H152" s="281">
        <v>1.98</v>
      </c>
      <c r="I152" s="282"/>
      <c r="J152" s="278"/>
      <c r="K152" s="278"/>
      <c r="L152" s="283"/>
      <c r="M152" s="284"/>
      <c r="N152" s="285"/>
      <c r="O152" s="285"/>
      <c r="P152" s="285"/>
      <c r="Q152" s="285"/>
      <c r="R152" s="285"/>
      <c r="S152" s="285"/>
      <c r="T152" s="286"/>
      <c r="AT152" s="287" t="s">
        <v>238</v>
      </c>
      <c r="AU152" s="287" t="s">
        <v>85</v>
      </c>
      <c r="AV152" s="14" t="s">
        <v>194</v>
      </c>
      <c r="AW152" s="14" t="s">
        <v>39</v>
      </c>
      <c r="AX152" s="14" t="s">
        <v>83</v>
      </c>
      <c r="AY152" s="287" t="s">
        <v>171</v>
      </c>
    </row>
    <row r="153" s="1" customFormat="1" ht="16.5" customHeight="1">
      <c r="B153" s="47"/>
      <c r="C153" s="237" t="s">
        <v>287</v>
      </c>
      <c r="D153" s="237" t="s">
        <v>174</v>
      </c>
      <c r="E153" s="238" t="s">
        <v>835</v>
      </c>
      <c r="F153" s="239" t="s">
        <v>836</v>
      </c>
      <c r="G153" s="240" t="s">
        <v>235</v>
      </c>
      <c r="H153" s="241">
        <v>2.52</v>
      </c>
      <c r="I153" s="242"/>
      <c r="J153" s="243">
        <f>ROUND(I153*H153,2)</f>
        <v>0</v>
      </c>
      <c r="K153" s="239" t="s">
        <v>236</v>
      </c>
      <c r="L153" s="73"/>
      <c r="M153" s="244" t="s">
        <v>21</v>
      </c>
      <c r="N153" s="245" t="s">
        <v>47</v>
      </c>
      <c r="O153" s="48"/>
      <c r="P153" s="246">
        <f>O153*H153</f>
        <v>0</v>
      </c>
      <c r="Q153" s="246">
        <v>0.00247</v>
      </c>
      <c r="R153" s="246">
        <f>Q153*H153</f>
        <v>0.0062243999999999997</v>
      </c>
      <c r="S153" s="246">
        <v>0</v>
      </c>
      <c r="T153" s="247">
        <f>S153*H153</f>
        <v>0</v>
      </c>
      <c r="AR153" s="25" t="s">
        <v>194</v>
      </c>
      <c r="AT153" s="25" t="s">
        <v>174</v>
      </c>
      <c r="AU153" s="25" t="s">
        <v>85</v>
      </c>
      <c r="AY153" s="25" t="s">
        <v>171</v>
      </c>
      <c r="BE153" s="248">
        <f>IF(N153="základní",J153,0)</f>
        <v>0</v>
      </c>
      <c r="BF153" s="248">
        <f>IF(N153="snížená",J153,0)</f>
        <v>0</v>
      </c>
      <c r="BG153" s="248">
        <f>IF(N153="zákl. přenesená",J153,0)</f>
        <v>0</v>
      </c>
      <c r="BH153" s="248">
        <f>IF(N153="sníž. přenesená",J153,0)</f>
        <v>0</v>
      </c>
      <c r="BI153" s="248">
        <f>IF(N153="nulová",J153,0)</f>
        <v>0</v>
      </c>
      <c r="BJ153" s="25" t="s">
        <v>83</v>
      </c>
      <c r="BK153" s="248">
        <f>ROUND(I153*H153,2)</f>
        <v>0</v>
      </c>
      <c r="BL153" s="25" t="s">
        <v>194</v>
      </c>
      <c r="BM153" s="25" t="s">
        <v>837</v>
      </c>
    </row>
    <row r="154" s="12" customFormat="1">
      <c r="B154" s="256"/>
      <c r="C154" s="257"/>
      <c r="D154" s="249" t="s">
        <v>238</v>
      </c>
      <c r="E154" s="258" t="s">
        <v>21</v>
      </c>
      <c r="F154" s="259" t="s">
        <v>820</v>
      </c>
      <c r="G154" s="257"/>
      <c r="H154" s="258" t="s">
        <v>21</v>
      </c>
      <c r="I154" s="260"/>
      <c r="J154" s="257"/>
      <c r="K154" s="257"/>
      <c r="L154" s="261"/>
      <c r="M154" s="262"/>
      <c r="N154" s="263"/>
      <c r="O154" s="263"/>
      <c r="P154" s="263"/>
      <c r="Q154" s="263"/>
      <c r="R154" s="263"/>
      <c r="S154" s="263"/>
      <c r="T154" s="264"/>
      <c r="AT154" s="265" t="s">
        <v>238</v>
      </c>
      <c r="AU154" s="265" t="s">
        <v>85</v>
      </c>
      <c r="AV154" s="12" t="s">
        <v>83</v>
      </c>
      <c r="AW154" s="12" t="s">
        <v>39</v>
      </c>
      <c r="AX154" s="12" t="s">
        <v>76</v>
      </c>
      <c r="AY154" s="265" t="s">
        <v>171</v>
      </c>
    </row>
    <row r="155" s="12" customFormat="1">
      <c r="B155" s="256"/>
      <c r="C155" s="257"/>
      <c r="D155" s="249" t="s">
        <v>238</v>
      </c>
      <c r="E155" s="258" t="s">
        <v>21</v>
      </c>
      <c r="F155" s="259" t="s">
        <v>833</v>
      </c>
      <c r="G155" s="257"/>
      <c r="H155" s="258" t="s">
        <v>21</v>
      </c>
      <c r="I155" s="260"/>
      <c r="J155" s="257"/>
      <c r="K155" s="257"/>
      <c r="L155" s="261"/>
      <c r="M155" s="262"/>
      <c r="N155" s="263"/>
      <c r="O155" s="263"/>
      <c r="P155" s="263"/>
      <c r="Q155" s="263"/>
      <c r="R155" s="263"/>
      <c r="S155" s="263"/>
      <c r="T155" s="264"/>
      <c r="AT155" s="265" t="s">
        <v>238</v>
      </c>
      <c r="AU155" s="265" t="s">
        <v>85</v>
      </c>
      <c r="AV155" s="12" t="s">
        <v>83</v>
      </c>
      <c r="AW155" s="12" t="s">
        <v>39</v>
      </c>
      <c r="AX155" s="12" t="s">
        <v>76</v>
      </c>
      <c r="AY155" s="265" t="s">
        <v>171</v>
      </c>
    </row>
    <row r="156" s="13" customFormat="1">
      <c r="B156" s="266"/>
      <c r="C156" s="267"/>
      <c r="D156" s="249" t="s">
        <v>238</v>
      </c>
      <c r="E156" s="268" t="s">
        <v>21</v>
      </c>
      <c r="F156" s="269" t="s">
        <v>838</v>
      </c>
      <c r="G156" s="267"/>
      <c r="H156" s="270">
        <v>2.52</v>
      </c>
      <c r="I156" s="271"/>
      <c r="J156" s="267"/>
      <c r="K156" s="267"/>
      <c r="L156" s="272"/>
      <c r="M156" s="273"/>
      <c r="N156" s="274"/>
      <c r="O156" s="274"/>
      <c r="P156" s="274"/>
      <c r="Q156" s="274"/>
      <c r="R156" s="274"/>
      <c r="S156" s="274"/>
      <c r="T156" s="275"/>
      <c r="AT156" s="276" t="s">
        <v>238</v>
      </c>
      <c r="AU156" s="276" t="s">
        <v>85</v>
      </c>
      <c r="AV156" s="13" t="s">
        <v>85</v>
      </c>
      <c r="AW156" s="13" t="s">
        <v>39</v>
      </c>
      <c r="AX156" s="13" t="s">
        <v>76</v>
      </c>
      <c r="AY156" s="276" t="s">
        <v>171</v>
      </c>
    </row>
    <row r="157" s="14" customFormat="1">
      <c r="B157" s="277"/>
      <c r="C157" s="278"/>
      <c r="D157" s="249" t="s">
        <v>238</v>
      </c>
      <c r="E157" s="279" t="s">
        <v>21</v>
      </c>
      <c r="F157" s="280" t="s">
        <v>242</v>
      </c>
      <c r="G157" s="278"/>
      <c r="H157" s="281">
        <v>2.52</v>
      </c>
      <c r="I157" s="282"/>
      <c r="J157" s="278"/>
      <c r="K157" s="278"/>
      <c r="L157" s="283"/>
      <c r="M157" s="284"/>
      <c r="N157" s="285"/>
      <c r="O157" s="285"/>
      <c r="P157" s="285"/>
      <c r="Q157" s="285"/>
      <c r="R157" s="285"/>
      <c r="S157" s="285"/>
      <c r="T157" s="286"/>
      <c r="AT157" s="287" t="s">
        <v>238</v>
      </c>
      <c r="AU157" s="287" t="s">
        <v>85</v>
      </c>
      <c r="AV157" s="14" t="s">
        <v>194</v>
      </c>
      <c r="AW157" s="14" t="s">
        <v>39</v>
      </c>
      <c r="AX157" s="14" t="s">
        <v>83</v>
      </c>
      <c r="AY157" s="287" t="s">
        <v>171</v>
      </c>
    </row>
    <row r="158" s="1" customFormat="1" ht="16.5" customHeight="1">
      <c r="B158" s="47"/>
      <c r="C158" s="237" t="s">
        <v>295</v>
      </c>
      <c r="D158" s="237" t="s">
        <v>174</v>
      </c>
      <c r="E158" s="238" t="s">
        <v>839</v>
      </c>
      <c r="F158" s="239" t="s">
        <v>840</v>
      </c>
      <c r="G158" s="240" t="s">
        <v>235</v>
      </c>
      <c r="H158" s="241">
        <v>2.52</v>
      </c>
      <c r="I158" s="242"/>
      <c r="J158" s="243">
        <f>ROUND(I158*H158,2)</f>
        <v>0</v>
      </c>
      <c r="K158" s="239" t="s">
        <v>236</v>
      </c>
      <c r="L158" s="73"/>
      <c r="M158" s="244" t="s">
        <v>21</v>
      </c>
      <c r="N158" s="245" t="s">
        <v>47</v>
      </c>
      <c r="O158" s="48"/>
      <c r="P158" s="246">
        <f>O158*H158</f>
        <v>0</v>
      </c>
      <c r="Q158" s="246">
        <v>0</v>
      </c>
      <c r="R158" s="246">
        <f>Q158*H158</f>
        <v>0</v>
      </c>
      <c r="S158" s="246">
        <v>0</v>
      </c>
      <c r="T158" s="247">
        <f>S158*H158</f>
        <v>0</v>
      </c>
      <c r="AR158" s="25" t="s">
        <v>194</v>
      </c>
      <c r="AT158" s="25" t="s">
        <v>174</v>
      </c>
      <c r="AU158" s="25" t="s">
        <v>85</v>
      </c>
      <c r="AY158" s="25" t="s">
        <v>171</v>
      </c>
      <c r="BE158" s="248">
        <f>IF(N158="základní",J158,0)</f>
        <v>0</v>
      </c>
      <c r="BF158" s="248">
        <f>IF(N158="snížená",J158,0)</f>
        <v>0</v>
      </c>
      <c r="BG158" s="248">
        <f>IF(N158="zákl. přenesená",J158,0)</f>
        <v>0</v>
      </c>
      <c r="BH158" s="248">
        <f>IF(N158="sníž. přenesená",J158,0)</f>
        <v>0</v>
      </c>
      <c r="BI158" s="248">
        <f>IF(N158="nulová",J158,0)</f>
        <v>0</v>
      </c>
      <c r="BJ158" s="25" t="s">
        <v>83</v>
      </c>
      <c r="BK158" s="248">
        <f>ROUND(I158*H158,2)</f>
        <v>0</v>
      </c>
      <c r="BL158" s="25" t="s">
        <v>194</v>
      </c>
      <c r="BM158" s="25" t="s">
        <v>841</v>
      </c>
    </row>
    <row r="159" s="1" customFormat="1" ht="16.5" customHeight="1">
      <c r="B159" s="47"/>
      <c r="C159" s="237" t="s">
        <v>299</v>
      </c>
      <c r="D159" s="237" t="s">
        <v>174</v>
      </c>
      <c r="E159" s="238" t="s">
        <v>842</v>
      </c>
      <c r="F159" s="239" t="s">
        <v>843</v>
      </c>
      <c r="G159" s="240" t="s">
        <v>291</v>
      </c>
      <c r="H159" s="241">
        <v>0.047</v>
      </c>
      <c r="I159" s="242"/>
      <c r="J159" s="243">
        <f>ROUND(I159*H159,2)</f>
        <v>0</v>
      </c>
      <c r="K159" s="239" t="s">
        <v>236</v>
      </c>
      <c r="L159" s="73"/>
      <c r="M159" s="244" t="s">
        <v>21</v>
      </c>
      <c r="N159" s="245" t="s">
        <v>47</v>
      </c>
      <c r="O159" s="48"/>
      <c r="P159" s="246">
        <f>O159*H159</f>
        <v>0</v>
      </c>
      <c r="Q159" s="246">
        <v>1.0601700000000001</v>
      </c>
      <c r="R159" s="246">
        <f>Q159*H159</f>
        <v>0.049827990000000003</v>
      </c>
      <c r="S159" s="246">
        <v>0</v>
      </c>
      <c r="T159" s="247">
        <f>S159*H159</f>
        <v>0</v>
      </c>
      <c r="AR159" s="25" t="s">
        <v>194</v>
      </c>
      <c r="AT159" s="25" t="s">
        <v>174</v>
      </c>
      <c r="AU159" s="25" t="s">
        <v>85</v>
      </c>
      <c r="AY159" s="25" t="s">
        <v>171</v>
      </c>
      <c r="BE159" s="248">
        <f>IF(N159="základní",J159,0)</f>
        <v>0</v>
      </c>
      <c r="BF159" s="248">
        <f>IF(N159="snížená",J159,0)</f>
        <v>0</v>
      </c>
      <c r="BG159" s="248">
        <f>IF(N159="zákl. přenesená",J159,0)</f>
        <v>0</v>
      </c>
      <c r="BH159" s="248">
        <f>IF(N159="sníž. přenesená",J159,0)</f>
        <v>0</v>
      </c>
      <c r="BI159" s="248">
        <f>IF(N159="nulová",J159,0)</f>
        <v>0</v>
      </c>
      <c r="BJ159" s="25" t="s">
        <v>83</v>
      </c>
      <c r="BK159" s="248">
        <f>ROUND(I159*H159,2)</f>
        <v>0</v>
      </c>
      <c r="BL159" s="25" t="s">
        <v>194</v>
      </c>
      <c r="BM159" s="25" t="s">
        <v>844</v>
      </c>
    </row>
    <row r="160" s="12" customFormat="1">
      <c r="B160" s="256"/>
      <c r="C160" s="257"/>
      <c r="D160" s="249" t="s">
        <v>238</v>
      </c>
      <c r="E160" s="258" t="s">
        <v>21</v>
      </c>
      <c r="F160" s="259" t="s">
        <v>820</v>
      </c>
      <c r="G160" s="257"/>
      <c r="H160" s="258" t="s">
        <v>21</v>
      </c>
      <c r="I160" s="260"/>
      <c r="J160" s="257"/>
      <c r="K160" s="257"/>
      <c r="L160" s="261"/>
      <c r="M160" s="262"/>
      <c r="N160" s="263"/>
      <c r="O160" s="263"/>
      <c r="P160" s="263"/>
      <c r="Q160" s="263"/>
      <c r="R160" s="263"/>
      <c r="S160" s="263"/>
      <c r="T160" s="264"/>
      <c r="AT160" s="265" t="s">
        <v>238</v>
      </c>
      <c r="AU160" s="265" t="s">
        <v>85</v>
      </c>
      <c r="AV160" s="12" t="s">
        <v>83</v>
      </c>
      <c r="AW160" s="12" t="s">
        <v>39</v>
      </c>
      <c r="AX160" s="12" t="s">
        <v>76</v>
      </c>
      <c r="AY160" s="265" t="s">
        <v>171</v>
      </c>
    </row>
    <row r="161" s="12" customFormat="1">
      <c r="B161" s="256"/>
      <c r="C161" s="257"/>
      <c r="D161" s="249" t="s">
        <v>238</v>
      </c>
      <c r="E161" s="258" t="s">
        <v>21</v>
      </c>
      <c r="F161" s="259" t="s">
        <v>845</v>
      </c>
      <c r="G161" s="257"/>
      <c r="H161" s="258" t="s">
        <v>21</v>
      </c>
      <c r="I161" s="260"/>
      <c r="J161" s="257"/>
      <c r="K161" s="257"/>
      <c r="L161" s="261"/>
      <c r="M161" s="262"/>
      <c r="N161" s="263"/>
      <c r="O161" s="263"/>
      <c r="P161" s="263"/>
      <c r="Q161" s="263"/>
      <c r="R161" s="263"/>
      <c r="S161" s="263"/>
      <c r="T161" s="264"/>
      <c r="AT161" s="265" t="s">
        <v>238</v>
      </c>
      <c r="AU161" s="265" t="s">
        <v>85</v>
      </c>
      <c r="AV161" s="12" t="s">
        <v>83</v>
      </c>
      <c r="AW161" s="12" t="s">
        <v>39</v>
      </c>
      <c r="AX161" s="12" t="s">
        <v>76</v>
      </c>
      <c r="AY161" s="265" t="s">
        <v>171</v>
      </c>
    </row>
    <row r="162" s="13" customFormat="1">
      <c r="B162" s="266"/>
      <c r="C162" s="267"/>
      <c r="D162" s="249" t="s">
        <v>238</v>
      </c>
      <c r="E162" s="268" t="s">
        <v>21</v>
      </c>
      <c r="F162" s="269" t="s">
        <v>846</v>
      </c>
      <c r="G162" s="267"/>
      <c r="H162" s="270">
        <v>0.021999999999999999</v>
      </c>
      <c r="I162" s="271"/>
      <c r="J162" s="267"/>
      <c r="K162" s="267"/>
      <c r="L162" s="272"/>
      <c r="M162" s="273"/>
      <c r="N162" s="274"/>
      <c r="O162" s="274"/>
      <c r="P162" s="274"/>
      <c r="Q162" s="274"/>
      <c r="R162" s="274"/>
      <c r="S162" s="274"/>
      <c r="T162" s="275"/>
      <c r="AT162" s="276" t="s">
        <v>238</v>
      </c>
      <c r="AU162" s="276" t="s">
        <v>85</v>
      </c>
      <c r="AV162" s="13" t="s">
        <v>85</v>
      </c>
      <c r="AW162" s="13" t="s">
        <v>39</v>
      </c>
      <c r="AX162" s="13" t="s">
        <v>76</v>
      </c>
      <c r="AY162" s="276" t="s">
        <v>171</v>
      </c>
    </row>
    <row r="163" s="13" customFormat="1">
      <c r="B163" s="266"/>
      <c r="C163" s="267"/>
      <c r="D163" s="249" t="s">
        <v>238</v>
      </c>
      <c r="E163" s="268" t="s">
        <v>21</v>
      </c>
      <c r="F163" s="269" t="s">
        <v>847</v>
      </c>
      <c r="G163" s="267"/>
      <c r="H163" s="270">
        <v>0.025000000000000001</v>
      </c>
      <c r="I163" s="271"/>
      <c r="J163" s="267"/>
      <c r="K163" s="267"/>
      <c r="L163" s="272"/>
      <c r="M163" s="273"/>
      <c r="N163" s="274"/>
      <c r="O163" s="274"/>
      <c r="P163" s="274"/>
      <c r="Q163" s="274"/>
      <c r="R163" s="274"/>
      <c r="S163" s="274"/>
      <c r="T163" s="275"/>
      <c r="AT163" s="276" t="s">
        <v>238</v>
      </c>
      <c r="AU163" s="276" t="s">
        <v>85</v>
      </c>
      <c r="AV163" s="13" t="s">
        <v>85</v>
      </c>
      <c r="AW163" s="13" t="s">
        <v>39</v>
      </c>
      <c r="AX163" s="13" t="s">
        <v>76</v>
      </c>
      <c r="AY163" s="276" t="s">
        <v>171</v>
      </c>
    </row>
    <row r="164" s="14" customFormat="1">
      <c r="B164" s="277"/>
      <c r="C164" s="278"/>
      <c r="D164" s="249" t="s">
        <v>238</v>
      </c>
      <c r="E164" s="279" t="s">
        <v>21</v>
      </c>
      <c r="F164" s="280" t="s">
        <v>242</v>
      </c>
      <c r="G164" s="278"/>
      <c r="H164" s="281">
        <v>0.047</v>
      </c>
      <c r="I164" s="282"/>
      <c r="J164" s="278"/>
      <c r="K164" s="278"/>
      <c r="L164" s="283"/>
      <c r="M164" s="284"/>
      <c r="N164" s="285"/>
      <c r="O164" s="285"/>
      <c r="P164" s="285"/>
      <c r="Q164" s="285"/>
      <c r="R164" s="285"/>
      <c r="S164" s="285"/>
      <c r="T164" s="286"/>
      <c r="AT164" s="287" t="s">
        <v>238</v>
      </c>
      <c r="AU164" s="287" t="s">
        <v>85</v>
      </c>
      <c r="AV164" s="14" t="s">
        <v>194</v>
      </c>
      <c r="AW164" s="14" t="s">
        <v>39</v>
      </c>
      <c r="AX164" s="14" t="s">
        <v>83</v>
      </c>
      <c r="AY164" s="287" t="s">
        <v>171</v>
      </c>
    </row>
    <row r="165" s="1" customFormat="1" ht="16.5" customHeight="1">
      <c r="B165" s="47"/>
      <c r="C165" s="237" t="s">
        <v>304</v>
      </c>
      <c r="D165" s="237" t="s">
        <v>174</v>
      </c>
      <c r="E165" s="238" t="s">
        <v>848</v>
      </c>
      <c r="F165" s="239" t="s">
        <v>849</v>
      </c>
      <c r="G165" s="240" t="s">
        <v>291</v>
      </c>
      <c r="H165" s="241">
        <v>0.188</v>
      </c>
      <c r="I165" s="242"/>
      <c r="J165" s="243">
        <f>ROUND(I165*H165,2)</f>
        <v>0</v>
      </c>
      <c r="K165" s="239" t="s">
        <v>236</v>
      </c>
      <c r="L165" s="73"/>
      <c r="M165" s="244" t="s">
        <v>21</v>
      </c>
      <c r="N165" s="245" t="s">
        <v>47</v>
      </c>
      <c r="O165" s="48"/>
      <c r="P165" s="246">
        <f>O165*H165</f>
        <v>0</v>
      </c>
      <c r="Q165" s="246">
        <v>1.06277</v>
      </c>
      <c r="R165" s="246">
        <f>Q165*H165</f>
        <v>0.19980075999999999</v>
      </c>
      <c r="S165" s="246">
        <v>0</v>
      </c>
      <c r="T165" s="247">
        <f>S165*H165</f>
        <v>0</v>
      </c>
      <c r="AR165" s="25" t="s">
        <v>194</v>
      </c>
      <c r="AT165" s="25" t="s">
        <v>174</v>
      </c>
      <c r="AU165" s="25" t="s">
        <v>85</v>
      </c>
      <c r="AY165" s="25" t="s">
        <v>171</v>
      </c>
      <c r="BE165" s="248">
        <f>IF(N165="základní",J165,0)</f>
        <v>0</v>
      </c>
      <c r="BF165" s="248">
        <f>IF(N165="snížená",J165,0)</f>
        <v>0</v>
      </c>
      <c r="BG165" s="248">
        <f>IF(N165="zákl. přenesená",J165,0)</f>
        <v>0</v>
      </c>
      <c r="BH165" s="248">
        <f>IF(N165="sníž. přenesená",J165,0)</f>
        <v>0</v>
      </c>
      <c r="BI165" s="248">
        <f>IF(N165="nulová",J165,0)</f>
        <v>0</v>
      </c>
      <c r="BJ165" s="25" t="s">
        <v>83</v>
      </c>
      <c r="BK165" s="248">
        <f>ROUND(I165*H165,2)</f>
        <v>0</v>
      </c>
      <c r="BL165" s="25" t="s">
        <v>194</v>
      </c>
      <c r="BM165" s="25" t="s">
        <v>850</v>
      </c>
    </row>
    <row r="166" s="12" customFormat="1">
      <c r="B166" s="256"/>
      <c r="C166" s="257"/>
      <c r="D166" s="249" t="s">
        <v>238</v>
      </c>
      <c r="E166" s="258" t="s">
        <v>21</v>
      </c>
      <c r="F166" s="259" t="s">
        <v>820</v>
      </c>
      <c r="G166" s="257"/>
      <c r="H166" s="258" t="s">
        <v>21</v>
      </c>
      <c r="I166" s="260"/>
      <c r="J166" s="257"/>
      <c r="K166" s="257"/>
      <c r="L166" s="261"/>
      <c r="M166" s="262"/>
      <c r="N166" s="263"/>
      <c r="O166" s="263"/>
      <c r="P166" s="263"/>
      <c r="Q166" s="263"/>
      <c r="R166" s="263"/>
      <c r="S166" s="263"/>
      <c r="T166" s="264"/>
      <c r="AT166" s="265" t="s">
        <v>238</v>
      </c>
      <c r="AU166" s="265" t="s">
        <v>85</v>
      </c>
      <c r="AV166" s="12" t="s">
        <v>83</v>
      </c>
      <c r="AW166" s="12" t="s">
        <v>39</v>
      </c>
      <c r="AX166" s="12" t="s">
        <v>76</v>
      </c>
      <c r="AY166" s="265" t="s">
        <v>171</v>
      </c>
    </row>
    <row r="167" s="12" customFormat="1">
      <c r="B167" s="256"/>
      <c r="C167" s="257"/>
      <c r="D167" s="249" t="s">
        <v>238</v>
      </c>
      <c r="E167" s="258" t="s">
        <v>21</v>
      </c>
      <c r="F167" s="259" t="s">
        <v>845</v>
      </c>
      <c r="G167" s="257"/>
      <c r="H167" s="258" t="s">
        <v>21</v>
      </c>
      <c r="I167" s="260"/>
      <c r="J167" s="257"/>
      <c r="K167" s="257"/>
      <c r="L167" s="261"/>
      <c r="M167" s="262"/>
      <c r="N167" s="263"/>
      <c r="O167" s="263"/>
      <c r="P167" s="263"/>
      <c r="Q167" s="263"/>
      <c r="R167" s="263"/>
      <c r="S167" s="263"/>
      <c r="T167" s="264"/>
      <c r="AT167" s="265" t="s">
        <v>238</v>
      </c>
      <c r="AU167" s="265" t="s">
        <v>85</v>
      </c>
      <c r="AV167" s="12" t="s">
        <v>83</v>
      </c>
      <c r="AW167" s="12" t="s">
        <v>39</v>
      </c>
      <c r="AX167" s="12" t="s">
        <v>76</v>
      </c>
      <c r="AY167" s="265" t="s">
        <v>171</v>
      </c>
    </row>
    <row r="168" s="13" customFormat="1">
      <c r="B168" s="266"/>
      <c r="C168" s="267"/>
      <c r="D168" s="249" t="s">
        <v>238</v>
      </c>
      <c r="E168" s="268" t="s">
        <v>21</v>
      </c>
      <c r="F168" s="269" t="s">
        <v>851</v>
      </c>
      <c r="G168" s="267"/>
      <c r="H168" s="270">
        <v>0.188</v>
      </c>
      <c r="I168" s="271"/>
      <c r="J168" s="267"/>
      <c r="K168" s="267"/>
      <c r="L168" s="272"/>
      <c r="M168" s="273"/>
      <c r="N168" s="274"/>
      <c r="O168" s="274"/>
      <c r="P168" s="274"/>
      <c r="Q168" s="274"/>
      <c r="R168" s="274"/>
      <c r="S168" s="274"/>
      <c r="T168" s="275"/>
      <c r="AT168" s="276" t="s">
        <v>238</v>
      </c>
      <c r="AU168" s="276" t="s">
        <v>85</v>
      </c>
      <c r="AV168" s="13" t="s">
        <v>85</v>
      </c>
      <c r="AW168" s="13" t="s">
        <v>39</v>
      </c>
      <c r="AX168" s="13" t="s">
        <v>76</v>
      </c>
      <c r="AY168" s="276" t="s">
        <v>171</v>
      </c>
    </row>
    <row r="169" s="14" customFormat="1">
      <c r="B169" s="277"/>
      <c r="C169" s="278"/>
      <c r="D169" s="249" t="s">
        <v>238</v>
      </c>
      <c r="E169" s="279" t="s">
        <v>21</v>
      </c>
      <c r="F169" s="280" t="s">
        <v>242</v>
      </c>
      <c r="G169" s="278"/>
      <c r="H169" s="281">
        <v>0.188</v>
      </c>
      <c r="I169" s="282"/>
      <c r="J169" s="278"/>
      <c r="K169" s="278"/>
      <c r="L169" s="283"/>
      <c r="M169" s="284"/>
      <c r="N169" s="285"/>
      <c r="O169" s="285"/>
      <c r="P169" s="285"/>
      <c r="Q169" s="285"/>
      <c r="R169" s="285"/>
      <c r="S169" s="285"/>
      <c r="T169" s="286"/>
      <c r="AT169" s="287" t="s">
        <v>238</v>
      </c>
      <c r="AU169" s="287" t="s">
        <v>85</v>
      </c>
      <c r="AV169" s="14" t="s">
        <v>194</v>
      </c>
      <c r="AW169" s="14" t="s">
        <v>39</v>
      </c>
      <c r="AX169" s="14" t="s">
        <v>83</v>
      </c>
      <c r="AY169" s="287" t="s">
        <v>171</v>
      </c>
    </row>
    <row r="170" s="1" customFormat="1" ht="25.5" customHeight="1">
      <c r="B170" s="47"/>
      <c r="C170" s="237" t="s">
        <v>10</v>
      </c>
      <c r="D170" s="237" t="s">
        <v>174</v>
      </c>
      <c r="E170" s="238" t="s">
        <v>852</v>
      </c>
      <c r="F170" s="239" t="s">
        <v>853</v>
      </c>
      <c r="G170" s="240" t="s">
        <v>263</v>
      </c>
      <c r="H170" s="241">
        <v>2.0110000000000001</v>
      </c>
      <c r="I170" s="242"/>
      <c r="J170" s="243">
        <f>ROUND(I170*H170,2)</f>
        <v>0</v>
      </c>
      <c r="K170" s="239" t="s">
        <v>236</v>
      </c>
      <c r="L170" s="73"/>
      <c r="M170" s="244" t="s">
        <v>21</v>
      </c>
      <c r="N170" s="245" t="s">
        <v>47</v>
      </c>
      <c r="O170" s="48"/>
      <c r="P170" s="246">
        <f>O170*H170</f>
        <v>0</v>
      </c>
      <c r="Q170" s="246">
        <v>2.45329</v>
      </c>
      <c r="R170" s="246">
        <f>Q170*H170</f>
        <v>4.9335661900000005</v>
      </c>
      <c r="S170" s="246">
        <v>0</v>
      </c>
      <c r="T170" s="247">
        <f>S170*H170</f>
        <v>0</v>
      </c>
      <c r="AR170" s="25" t="s">
        <v>194</v>
      </c>
      <c r="AT170" s="25" t="s">
        <v>174</v>
      </c>
      <c r="AU170" s="25" t="s">
        <v>85</v>
      </c>
      <c r="AY170" s="25" t="s">
        <v>171</v>
      </c>
      <c r="BE170" s="248">
        <f>IF(N170="základní",J170,0)</f>
        <v>0</v>
      </c>
      <c r="BF170" s="248">
        <f>IF(N170="snížená",J170,0)</f>
        <v>0</v>
      </c>
      <c r="BG170" s="248">
        <f>IF(N170="zákl. přenesená",J170,0)</f>
        <v>0</v>
      </c>
      <c r="BH170" s="248">
        <f>IF(N170="sníž. přenesená",J170,0)</f>
        <v>0</v>
      </c>
      <c r="BI170" s="248">
        <f>IF(N170="nulová",J170,0)</f>
        <v>0</v>
      </c>
      <c r="BJ170" s="25" t="s">
        <v>83</v>
      </c>
      <c r="BK170" s="248">
        <f>ROUND(I170*H170,2)</f>
        <v>0</v>
      </c>
      <c r="BL170" s="25" t="s">
        <v>194</v>
      </c>
      <c r="BM170" s="25" t="s">
        <v>854</v>
      </c>
    </row>
    <row r="171" s="12" customFormat="1">
      <c r="B171" s="256"/>
      <c r="C171" s="257"/>
      <c r="D171" s="249" t="s">
        <v>238</v>
      </c>
      <c r="E171" s="258" t="s">
        <v>21</v>
      </c>
      <c r="F171" s="259" t="s">
        <v>820</v>
      </c>
      <c r="G171" s="257"/>
      <c r="H171" s="258" t="s">
        <v>21</v>
      </c>
      <c r="I171" s="260"/>
      <c r="J171" s="257"/>
      <c r="K171" s="257"/>
      <c r="L171" s="261"/>
      <c r="M171" s="262"/>
      <c r="N171" s="263"/>
      <c r="O171" s="263"/>
      <c r="P171" s="263"/>
      <c r="Q171" s="263"/>
      <c r="R171" s="263"/>
      <c r="S171" s="263"/>
      <c r="T171" s="264"/>
      <c r="AT171" s="265" t="s">
        <v>238</v>
      </c>
      <c r="AU171" s="265" t="s">
        <v>85</v>
      </c>
      <c r="AV171" s="12" t="s">
        <v>83</v>
      </c>
      <c r="AW171" s="12" t="s">
        <v>39</v>
      </c>
      <c r="AX171" s="12" t="s">
        <v>76</v>
      </c>
      <c r="AY171" s="265" t="s">
        <v>171</v>
      </c>
    </row>
    <row r="172" s="12" customFormat="1">
      <c r="B172" s="256"/>
      <c r="C172" s="257"/>
      <c r="D172" s="249" t="s">
        <v>238</v>
      </c>
      <c r="E172" s="258" t="s">
        <v>21</v>
      </c>
      <c r="F172" s="259" t="s">
        <v>240</v>
      </c>
      <c r="G172" s="257"/>
      <c r="H172" s="258" t="s">
        <v>21</v>
      </c>
      <c r="I172" s="260"/>
      <c r="J172" s="257"/>
      <c r="K172" s="257"/>
      <c r="L172" s="261"/>
      <c r="M172" s="262"/>
      <c r="N172" s="263"/>
      <c r="O172" s="263"/>
      <c r="P172" s="263"/>
      <c r="Q172" s="263"/>
      <c r="R172" s="263"/>
      <c r="S172" s="263"/>
      <c r="T172" s="264"/>
      <c r="AT172" s="265" t="s">
        <v>238</v>
      </c>
      <c r="AU172" s="265" t="s">
        <v>85</v>
      </c>
      <c r="AV172" s="12" t="s">
        <v>83</v>
      </c>
      <c r="AW172" s="12" t="s">
        <v>39</v>
      </c>
      <c r="AX172" s="12" t="s">
        <v>76</v>
      </c>
      <c r="AY172" s="265" t="s">
        <v>171</v>
      </c>
    </row>
    <row r="173" s="13" customFormat="1">
      <c r="B173" s="266"/>
      <c r="C173" s="267"/>
      <c r="D173" s="249" t="s">
        <v>238</v>
      </c>
      <c r="E173" s="268" t="s">
        <v>21</v>
      </c>
      <c r="F173" s="269" t="s">
        <v>855</v>
      </c>
      <c r="G173" s="267"/>
      <c r="H173" s="270">
        <v>2.0110000000000001</v>
      </c>
      <c r="I173" s="271"/>
      <c r="J173" s="267"/>
      <c r="K173" s="267"/>
      <c r="L173" s="272"/>
      <c r="M173" s="273"/>
      <c r="N173" s="274"/>
      <c r="O173" s="274"/>
      <c r="P173" s="274"/>
      <c r="Q173" s="274"/>
      <c r="R173" s="274"/>
      <c r="S173" s="274"/>
      <c r="T173" s="275"/>
      <c r="AT173" s="276" t="s">
        <v>238</v>
      </c>
      <c r="AU173" s="276" t="s">
        <v>85</v>
      </c>
      <c r="AV173" s="13" t="s">
        <v>85</v>
      </c>
      <c r="AW173" s="13" t="s">
        <v>39</v>
      </c>
      <c r="AX173" s="13" t="s">
        <v>76</v>
      </c>
      <c r="AY173" s="276" t="s">
        <v>171</v>
      </c>
    </row>
    <row r="174" s="14" customFormat="1">
      <c r="B174" s="277"/>
      <c r="C174" s="278"/>
      <c r="D174" s="249" t="s">
        <v>238</v>
      </c>
      <c r="E174" s="279" t="s">
        <v>21</v>
      </c>
      <c r="F174" s="280" t="s">
        <v>242</v>
      </c>
      <c r="G174" s="278"/>
      <c r="H174" s="281">
        <v>2.0110000000000001</v>
      </c>
      <c r="I174" s="282"/>
      <c r="J174" s="278"/>
      <c r="K174" s="278"/>
      <c r="L174" s="283"/>
      <c r="M174" s="284"/>
      <c r="N174" s="285"/>
      <c r="O174" s="285"/>
      <c r="P174" s="285"/>
      <c r="Q174" s="285"/>
      <c r="R174" s="285"/>
      <c r="S174" s="285"/>
      <c r="T174" s="286"/>
      <c r="AT174" s="287" t="s">
        <v>238</v>
      </c>
      <c r="AU174" s="287" t="s">
        <v>85</v>
      </c>
      <c r="AV174" s="14" t="s">
        <v>194</v>
      </c>
      <c r="AW174" s="14" t="s">
        <v>39</v>
      </c>
      <c r="AX174" s="14" t="s">
        <v>83</v>
      </c>
      <c r="AY174" s="287" t="s">
        <v>171</v>
      </c>
    </row>
    <row r="175" s="1" customFormat="1" ht="25.5" customHeight="1">
      <c r="B175" s="47"/>
      <c r="C175" s="237" t="s">
        <v>314</v>
      </c>
      <c r="D175" s="237" t="s">
        <v>174</v>
      </c>
      <c r="E175" s="238" t="s">
        <v>856</v>
      </c>
      <c r="F175" s="239" t="s">
        <v>857</v>
      </c>
      <c r="G175" s="240" t="s">
        <v>263</v>
      </c>
      <c r="H175" s="241">
        <v>0.80200000000000005</v>
      </c>
      <c r="I175" s="242"/>
      <c r="J175" s="243">
        <f>ROUND(I175*H175,2)</f>
        <v>0</v>
      </c>
      <c r="K175" s="239" t="s">
        <v>236</v>
      </c>
      <c r="L175" s="73"/>
      <c r="M175" s="244" t="s">
        <v>21</v>
      </c>
      <c r="N175" s="245" t="s">
        <v>47</v>
      </c>
      <c r="O175" s="48"/>
      <c r="P175" s="246">
        <f>O175*H175</f>
        <v>0</v>
      </c>
      <c r="Q175" s="246">
        <v>2.45329</v>
      </c>
      <c r="R175" s="246">
        <f>Q175*H175</f>
        <v>1.96753858</v>
      </c>
      <c r="S175" s="246">
        <v>0</v>
      </c>
      <c r="T175" s="247">
        <f>S175*H175</f>
        <v>0</v>
      </c>
      <c r="AR175" s="25" t="s">
        <v>194</v>
      </c>
      <c r="AT175" s="25" t="s">
        <v>174</v>
      </c>
      <c r="AU175" s="25" t="s">
        <v>85</v>
      </c>
      <c r="AY175" s="25" t="s">
        <v>171</v>
      </c>
      <c r="BE175" s="248">
        <f>IF(N175="základní",J175,0)</f>
        <v>0</v>
      </c>
      <c r="BF175" s="248">
        <f>IF(N175="snížená",J175,0)</f>
        <v>0</v>
      </c>
      <c r="BG175" s="248">
        <f>IF(N175="zákl. přenesená",J175,0)</f>
        <v>0</v>
      </c>
      <c r="BH175" s="248">
        <f>IF(N175="sníž. přenesená",J175,0)</f>
        <v>0</v>
      </c>
      <c r="BI175" s="248">
        <f>IF(N175="nulová",J175,0)</f>
        <v>0</v>
      </c>
      <c r="BJ175" s="25" t="s">
        <v>83</v>
      </c>
      <c r="BK175" s="248">
        <f>ROUND(I175*H175,2)</f>
        <v>0</v>
      </c>
      <c r="BL175" s="25" t="s">
        <v>194</v>
      </c>
      <c r="BM175" s="25" t="s">
        <v>858</v>
      </c>
    </row>
    <row r="176" s="12" customFormat="1">
      <c r="B176" s="256"/>
      <c r="C176" s="257"/>
      <c r="D176" s="249" t="s">
        <v>238</v>
      </c>
      <c r="E176" s="258" t="s">
        <v>21</v>
      </c>
      <c r="F176" s="259" t="s">
        <v>820</v>
      </c>
      <c r="G176" s="257"/>
      <c r="H176" s="258" t="s">
        <v>21</v>
      </c>
      <c r="I176" s="260"/>
      <c r="J176" s="257"/>
      <c r="K176" s="257"/>
      <c r="L176" s="261"/>
      <c r="M176" s="262"/>
      <c r="N176" s="263"/>
      <c r="O176" s="263"/>
      <c r="P176" s="263"/>
      <c r="Q176" s="263"/>
      <c r="R176" s="263"/>
      <c r="S176" s="263"/>
      <c r="T176" s="264"/>
      <c r="AT176" s="265" t="s">
        <v>238</v>
      </c>
      <c r="AU176" s="265" t="s">
        <v>85</v>
      </c>
      <c r="AV176" s="12" t="s">
        <v>83</v>
      </c>
      <c r="AW176" s="12" t="s">
        <v>39</v>
      </c>
      <c r="AX176" s="12" t="s">
        <v>76</v>
      </c>
      <c r="AY176" s="265" t="s">
        <v>171</v>
      </c>
    </row>
    <row r="177" s="12" customFormat="1">
      <c r="B177" s="256"/>
      <c r="C177" s="257"/>
      <c r="D177" s="249" t="s">
        <v>238</v>
      </c>
      <c r="E177" s="258" t="s">
        <v>21</v>
      </c>
      <c r="F177" s="259" t="s">
        <v>240</v>
      </c>
      <c r="G177" s="257"/>
      <c r="H177" s="258" t="s">
        <v>21</v>
      </c>
      <c r="I177" s="260"/>
      <c r="J177" s="257"/>
      <c r="K177" s="257"/>
      <c r="L177" s="261"/>
      <c r="M177" s="262"/>
      <c r="N177" s="263"/>
      <c r="O177" s="263"/>
      <c r="P177" s="263"/>
      <c r="Q177" s="263"/>
      <c r="R177" s="263"/>
      <c r="S177" s="263"/>
      <c r="T177" s="264"/>
      <c r="AT177" s="265" t="s">
        <v>238</v>
      </c>
      <c r="AU177" s="265" t="s">
        <v>85</v>
      </c>
      <c r="AV177" s="12" t="s">
        <v>83</v>
      </c>
      <c r="AW177" s="12" t="s">
        <v>39</v>
      </c>
      <c r="AX177" s="12" t="s">
        <v>76</v>
      </c>
      <c r="AY177" s="265" t="s">
        <v>171</v>
      </c>
    </row>
    <row r="178" s="13" customFormat="1">
      <c r="B178" s="266"/>
      <c r="C178" s="267"/>
      <c r="D178" s="249" t="s">
        <v>238</v>
      </c>
      <c r="E178" s="268" t="s">
        <v>21</v>
      </c>
      <c r="F178" s="269" t="s">
        <v>859</v>
      </c>
      <c r="G178" s="267"/>
      <c r="H178" s="270">
        <v>0.37</v>
      </c>
      <c r="I178" s="271"/>
      <c r="J178" s="267"/>
      <c r="K178" s="267"/>
      <c r="L178" s="272"/>
      <c r="M178" s="273"/>
      <c r="N178" s="274"/>
      <c r="O178" s="274"/>
      <c r="P178" s="274"/>
      <c r="Q178" s="274"/>
      <c r="R178" s="274"/>
      <c r="S178" s="274"/>
      <c r="T178" s="275"/>
      <c r="AT178" s="276" t="s">
        <v>238</v>
      </c>
      <c r="AU178" s="276" t="s">
        <v>85</v>
      </c>
      <c r="AV178" s="13" t="s">
        <v>85</v>
      </c>
      <c r="AW178" s="13" t="s">
        <v>39</v>
      </c>
      <c r="AX178" s="13" t="s">
        <v>76</v>
      </c>
      <c r="AY178" s="276" t="s">
        <v>171</v>
      </c>
    </row>
    <row r="179" s="13" customFormat="1">
      <c r="B179" s="266"/>
      <c r="C179" s="267"/>
      <c r="D179" s="249" t="s">
        <v>238</v>
      </c>
      <c r="E179" s="268" t="s">
        <v>21</v>
      </c>
      <c r="F179" s="269" t="s">
        <v>860</v>
      </c>
      <c r="G179" s="267"/>
      <c r="H179" s="270">
        <v>0.432</v>
      </c>
      <c r="I179" s="271"/>
      <c r="J179" s="267"/>
      <c r="K179" s="267"/>
      <c r="L179" s="272"/>
      <c r="M179" s="273"/>
      <c r="N179" s="274"/>
      <c r="O179" s="274"/>
      <c r="P179" s="274"/>
      <c r="Q179" s="274"/>
      <c r="R179" s="274"/>
      <c r="S179" s="274"/>
      <c r="T179" s="275"/>
      <c r="AT179" s="276" t="s">
        <v>238</v>
      </c>
      <c r="AU179" s="276" t="s">
        <v>85</v>
      </c>
      <c r="AV179" s="13" t="s">
        <v>85</v>
      </c>
      <c r="AW179" s="13" t="s">
        <v>39</v>
      </c>
      <c r="AX179" s="13" t="s">
        <v>76</v>
      </c>
      <c r="AY179" s="276" t="s">
        <v>171</v>
      </c>
    </row>
    <row r="180" s="14" customFormat="1">
      <c r="B180" s="277"/>
      <c r="C180" s="278"/>
      <c r="D180" s="249" t="s">
        <v>238</v>
      </c>
      <c r="E180" s="279" t="s">
        <v>21</v>
      </c>
      <c r="F180" s="280" t="s">
        <v>242</v>
      </c>
      <c r="G180" s="278"/>
      <c r="H180" s="281">
        <v>0.80200000000000005</v>
      </c>
      <c r="I180" s="282"/>
      <c r="J180" s="278"/>
      <c r="K180" s="278"/>
      <c r="L180" s="283"/>
      <c r="M180" s="284"/>
      <c r="N180" s="285"/>
      <c r="O180" s="285"/>
      <c r="P180" s="285"/>
      <c r="Q180" s="285"/>
      <c r="R180" s="285"/>
      <c r="S180" s="285"/>
      <c r="T180" s="286"/>
      <c r="AT180" s="287" t="s">
        <v>238</v>
      </c>
      <c r="AU180" s="287" t="s">
        <v>85</v>
      </c>
      <c r="AV180" s="14" t="s">
        <v>194</v>
      </c>
      <c r="AW180" s="14" t="s">
        <v>39</v>
      </c>
      <c r="AX180" s="14" t="s">
        <v>83</v>
      </c>
      <c r="AY180" s="287" t="s">
        <v>171</v>
      </c>
    </row>
    <row r="181" s="1" customFormat="1" ht="38.25" customHeight="1">
      <c r="B181" s="47"/>
      <c r="C181" s="237" t="s">
        <v>318</v>
      </c>
      <c r="D181" s="237" t="s">
        <v>174</v>
      </c>
      <c r="E181" s="238" t="s">
        <v>861</v>
      </c>
      <c r="F181" s="239" t="s">
        <v>862</v>
      </c>
      <c r="G181" s="240" t="s">
        <v>367</v>
      </c>
      <c r="H181" s="241">
        <v>1</v>
      </c>
      <c r="I181" s="242"/>
      <c r="J181" s="243">
        <f>ROUND(I181*H181,2)</f>
        <v>0</v>
      </c>
      <c r="K181" s="239" t="s">
        <v>236</v>
      </c>
      <c r="L181" s="73"/>
      <c r="M181" s="244" t="s">
        <v>21</v>
      </c>
      <c r="N181" s="245" t="s">
        <v>47</v>
      </c>
      <c r="O181" s="48"/>
      <c r="P181" s="246">
        <f>O181*H181</f>
        <v>0</v>
      </c>
      <c r="Q181" s="246">
        <v>0.018270000000000002</v>
      </c>
      <c r="R181" s="246">
        <f>Q181*H181</f>
        <v>0.018270000000000002</v>
      </c>
      <c r="S181" s="246">
        <v>0</v>
      </c>
      <c r="T181" s="247">
        <f>S181*H181</f>
        <v>0</v>
      </c>
      <c r="AR181" s="25" t="s">
        <v>194</v>
      </c>
      <c r="AT181" s="25" t="s">
        <v>174</v>
      </c>
      <c r="AU181" s="25" t="s">
        <v>85</v>
      </c>
      <c r="AY181" s="25" t="s">
        <v>171</v>
      </c>
      <c r="BE181" s="248">
        <f>IF(N181="základní",J181,0)</f>
        <v>0</v>
      </c>
      <c r="BF181" s="248">
        <f>IF(N181="snížená",J181,0)</f>
        <v>0</v>
      </c>
      <c r="BG181" s="248">
        <f>IF(N181="zákl. přenesená",J181,0)</f>
        <v>0</v>
      </c>
      <c r="BH181" s="248">
        <f>IF(N181="sníž. přenesená",J181,0)</f>
        <v>0</v>
      </c>
      <c r="BI181" s="248">
        <f>IF(N181="nulová",J181,0)</f>
        <v>0</v>
      </c>
      <c r="BJ181" s="25" t="s">
        <v>83</v>
      </c>
      <c r="BK181" s="248">
        <f>ROUND(I181*H181,2)</f>
        <v>0</v>
      </c>
      <c r="BL181" s="25" t="s">
        <v>194</v>
      </c>
      <c r="BM181" s="25" t="s">
        <v>863</v>
      </c>
    </row>
    <row r="182" s="1" customFormat="1" ht="38.25" customHeight="1">
      <c r="B182" s="47"/>
      <c r="C182" s="237" t="s">
        <v>322</v>
      </c>
      <c r="D182" s="237" t="s">
        <v>174</v>
      </c>
      <c r="E182" s="238" t="s">
        <v>864</v>
      </c>
      <c r="F182" s="239" t="s">
        <v>865</v>
      </c>
      <c r="G182" s="240" t="s">
        <v>235</v>
      </c>
      <c r="H182" s="241">
        <v>14.526999999999999</v>
      </c>
      <c r="I182" s="242"/>
      <c r="J182" s="243">
        <f>ROUND(I182*H182,2)</f>
        <v>0</v>
      </c>
      <c r="K182" s="239" t="s">
        <v>236</v>
      </c>
      <c r="L182" s="73"/>
      <c r="M182" s="244" t="s">
        <v>21</v>
      </c>
      <c r="N182" s="245" t="s">
        <v>47</v>
      </c>
      <c r="O182" s="48"/>
      <c r="P182" s="246">
        <f>O182*H182</f>
        <v>0</v>
      </c>
      <c r="Q182" s="246">
        <v>0.45195000000000002</v>
      </c>
      <c r="R182" s="246">
        <f>Q182*H182</f>
        <v>6.5654776500000001</v>
      </c>
      <c r="S182" s="246">
        <v>0</v>
      </c>
      <c r="T182" s="247">
        <f>S182*H182</f>
        <v>0</v>
      </c>
      <c r="AR182" s="25" t="s">
        <v>194</v>
      </c>
      <c r="AT182" s="25" t="s">
        <v>174</v>
      </c>
      <c r="AU182" s="25" t="s">
        <v>85</v>
      </c>
      <c r="AY182" s="25" t="s">
        <v>171</v>
      </c>
      <c r="BE182" s="248">
        <f>IF(N182="základní",J182,0)</f>
        <v>0</v>
      </c>
      <c r="BF182" s="248">
        <f>IF(N182="snížená",J182,0)</f>
        <v>0</v>
      </c>
      <c r="BG182" s="248">
        <f>IF(N182="zákl. přenesená",J182,0)</f>
        <v>0</v>
      </c>
      <c r="BH182" s="248">
        <f>IF(N182="sníž. přenesená",J182,0)</f>
        <v>0</v>
      </c>
      <c r="BI182" s="248">
        <f>IF(N182="nulová",J182,0)</f>
        <v>0</v>
      </c>
      <c r="BJ182" s="25" t="s">
        <v>83</v>
      </c>
      <c r="BK182" s="248">
        <f>ROUND(I182*H182,2)</f>
        <v>0</v>
      </c>
      <c r="BL182" s="25" t="s">
        <v>194</v>
      </c>
      <c r="BM182" s="25" t="s">
        <v>866</v>
      </c>
    </row>
    <row r="183" s="12" customFormat="1">
      <c r="B183" s="256"/>
      <c r="C183" s="257"/>
      <c r="D183" s="249" t="s">
        <v>238</v>
      </c>
      <c r="E183" s="258" t="s">
        <v>21</v>
      </c>
      <c r="F183" s="259" t="s">
        <v>820</v>
      </c>
      <c r="G183" s="257"/>
      <c r="H183" s="258" t="s">
        <v>21</v>
      </c>
      <c r="I183" s="260"/>
      <c r="J183" s="257"/>
      <c r="K183" s="257"/>
      <c r="L183" s="261"/>
      <c r="M183" s="262"/>
      <c r="N183" s="263"/>
      <c r="O183" s="263"/>
      <c r="P183" s="263"/>
      <c r="Q183" s="263"/>
      <c r="R183" s="263"/>
      <c r="S183" s="263"/>
      <c r="T183" s="264"/>
      <c r="AT183" s="265" t="s">
        <v>238</v>
      </c>
      <c r="AU183" s="265" t="s">
        <v>85</v>
      </c>
      <c r="AV183" s="12" t="s">
        <v>83</v>
      </c>
      <c r="AW183" s="12" t="s">
        <v>39</v>
      </c>
      <c r="AX183" s="12" t="s">
        <v>76</v>
      </c>
      <c r="AY183" s="265" t="s">
        <v>171</v>
      </c>
    </row>
    <row r="184" s="12" customFormat="1">
      <c r="B184" s="256"/>
      <c r="C184" s="257"/>
      <c r="D184" s="249" t="s">
        <v>238</v>
      </c>
      <c r="E184" s="258" t="s">
        <v>21</v>
      </c>
      <c r="F184" s="259" t="s">
        <v>240</v>
      </c>
      <c r="G184" s="257"/>
      <c r="H184" s="258" t="s">
        <v>21</v>
      </c>
      <c r="I184" s="260"/>
      <c r="J184" s="257"/>
      <c r="K184" s="257"/>
      <c r="L184" s="261"/>
      <c r="M184" s="262"/>
      <c r="N184" s="263"/>
      <c r="O184" s="263"/>
      <c r="P184" s="263"/>
      <c r="Q184" s="263"/>
      <c r="R184" s="263"/>
      <c r="S184" s="263"/>
      <c r="T184" s="264"/>
      <c r="AT184" s="265" t="s">
        <v>238</v>
      </c>
      <c r="AU184" s="265" t="s">
        <v>85</v>
      </c>
      <c r="AV184" s="12" t="s">
        <v>83</v>
      </c>
      <c r="AW184" s="12" t="s">
        <v>39</v>
      </c>
      <c r="AX184" s="12" t="s">
        <v>76</v>
      </c>
      <c r="AY184" s="265" t="s">
        <v>171</v>
      </c>
    </row>
    <row r="185" s="13" customFormat="1">
      <c r="B185" s="266"/>
      <c r="C185" s="267"/>
      <c r="D185" s="249" t="s">
        <v>238</v>
      </c>
      <c r="E185" s="268" t="s">
        <v>21</v>
      </c>
      <c r="F185" s="269" t="s">
        <v>867</v>
      </c>
      <c r="G185" s="267"/>
      <c r="H185" s="270">
        <v>14.526999999999999</v>
      </c>
      <c r="I185" s="271"/>
      <c r="J185" s="267"/>
      <c r="K185" s="267"/>
      <c r="L185" s="272"/>
      <c r="M185" s="273"/>
      <c r="N185" s="274"/>
      <c r="O185" s="274"/>
      <c r="P185" s="274"/>
      <c r="Q185" s="274"/>
      <c r="R185" s="274"/>
      <c r="S185" s="274"/>
      <c r="T185" s="275"/>
      <c r="AT185" s="276" t="s">
        <v>238</v>
      </c>
      <c r="AU185" s="276" t="s">
        <v>85</v>
      </c>
      <c r="AV185" s="13" t="s">
        <v>85</v>
      </c>
      <c r="AW185" s="13" t="s">
        <v>39</v>
      </c>
      <c r="AX185" s="13" t="s">
        <v>76</v>
      </c>
      <c r="AY185" s="276" t="s">
        <v>171</v>
      </c>
    </row>
    <row r="186" s="14" customFormat="1">
      <c r="B186" s="277"/>
      <c r="C186" s="278"/>
      <c r="D186" s="249" t="s">
        <v>238</v>
      </c>
      <c r="E186" s="279" t="s">
        <v>21</v>
      </c>
      <c r="F186" s="280" t="s">
        <v>242</v>
      </c>
      <c r="G186" s="278"/>
      <c r="H186" s="281">
        <v>14.526999999999999</v>
      </c>
      <c r="I186" s="282"/>
      <c r="J186" s="278"/>
      <c r="K186" s="278"/>
      <c r="L186" s="283"/>
      <c r="M186" s="284"/>
      <c r="N186" s="285"/>
      <c r="O186" s="285"/>
      <c r="P186" s="285"/>
      <c r="Q186" s="285"/>
      <c r="R186" s="285"/>
      <c r="S186" s="285"/>
      <c r="T186" s="286"/>
      <c r="AT186" s="287" t="s">
        <v>238</v>
      </c>
      <c r="AU186" s="287" t="s">
        <v>85</v>
      </c>
      <c r="AV186" s="14" t="s">
        <v>194</v>
      </c>
      <c r="AW186" s="14" t="s">
        <v>39</v>
      </c>
      <c r="AX186" s="14" t="s">
        <v>83</v>
      </c>
      <c r="AY186" s="287" t="s">
        <v>171</v>
      </c>
    </row>
    <row r="187" s="1" customFormat="1" ht="38.25" customHeight="1">
      <c r="B187" s="47"/>
      <c r="C187" s="237" t="s">
        <v>328</v>
      </c>
      <c r="D187" s="237" t="s">
        <v>174</v>
      </c>
      <c r="E187" s="238" t="s">
        <v>868</v>
      </c>
      <c r="F187" s="239" t="s">
        <v>869</v>
      </c>
      <c r="G187" s="240" t="s">
        <v>235</v>
      </c>
      <c r="H187" s="241">
        <v>4.3200000000000003</v>
      </c>
      <c r="I187" s="242"/>
      <c r="J187" s="243">
        <f>ROUND(I187*H187,2)</f>
        <v>0</v>
      </c>
      <c r="K187" s="239" t="s">
        <v>236</v>
      </c>
      <c r="L187" s="73"/>
      <c r="M187" s="244" t="s">
        <v>21</v>
      </c>
      <c r="N187" s="245" t="s">
        <v>47</v>
      </c>
      <c r="O187" s="48"/>
      <c r="P187" s="246">
        <f>O187*H187</f>
        <v>0</v>
      </c>
      <c r="Q187" s="246">
        <v>1.20855</v>
      </c>
      <c r="R187" s="246">
        <f>Q187*H187</f>
        <v>5.220936</v>
      </c>
      <c r="S187" s="246">
        <v>0</v>
      </c>
      <c r="T187" s="247">
        <f>S187*H187</f>
        <v>0</v>
      </c>
      <c r="AR187" s="25" t="s">
        <v>194</v>
      </c>
      <c r="AT187" s="25" t="s">
        <v>174</v>
      </c>
      <c r="AU187" s="25" t="s">
        <v>85</v>
      </c>
      <c r="AY187" s="25" t="s">
        <v>171</v>
      </c>
      <c r="BE187" s="248">
        <f>IF(N187="základní",J187,0)</f>
        <v>0</v>
      </c>
      <c r="BF187" s="248">
        <f>IF(N187="snížená",J187,0)</f>
        <v>0</v>
      </c>
      <c r="BG187" s="248">
        <f>IF(N187="zákl. přenesená",J187,0)</f>
        <v>0</v>
      </c>
      <c r="BH187" s="248">
        <f>IF(N187="sníž. přenesená",J187,0)</f>
        <v>0</v>
      </c>
      <c r="BI187" s="248">
        <f>IF(N187="nulová",J187,0)</f>
        <v>0</v>
      </c>
      <c r="BJ187" s="25" t="s">
        <v>83</v>
      </c>
      <c r="BK187" s="248">
        <f>ROUND(I187*H187,2)</f>
        <v>0</v>
      </c>
      <c r="BL187" s="25" t="s">
        <v>194</v>
      </c>
      <c r="BM187" s="25" t="s">
        <v>870</v>
      </c>
    </row>
    <row r="188" s="12" customFormat="1">
      <c r="B188" s="256"/>
      <c r="C188" s="257"/>
      <c r="D188" s="249" t="s">
        <v>238</v>
      </c>
      <c r="E188" s="258" t="s">
        <v>21</v>
      </c>
      <c r="F188" s="259" t="s">
        <v>820</v>
      </c>
      <c r="G188" s="257"/>
      <c r="H188" s="258" t="s">
        <v>21</v>
      </c>
      <c r="I188" s="260"/>
      <c r="J188" s="257"/>
      <c r="K188" s="257"/>
      <c r="L188" s="261"/>
      <c r="M188" s="262"/>
      <c r="N188" s="263"/>
      <c r="O188" s="263"/>
      <c r="P188" s="263"/>
      <c r="Q188" s="263"/>
      <c r="R188" s="263"/>
      <c r="S188" s="263"/>
      <c r="T188" s="264"/>
      <c r="AT188" s="265" t="s">
        <v>238</v>
      </c>
      <c r="AU188" s="265" t="s">
        <v>85</v>
      </c>
      <c r="AV188" s="12" t="s">
        <v>83</v>
      </c>
      <c r="AW188" s="12" t="s">
        <v>39</v>
      </c>
      <c r="AX188" s="12" t="s">
        <v>76</v>
      </c>
      <c r="AY188" s="265" t="s">
        <v>171</v>
      </c>
    </row>
    <row r="189" s="12" customFormat="1">
      <c r="B189" s="256"/>
      <c r="C189" s="257"/>
      <c r="D189" s="249" t="s">
        <v>238</v>
      </c>
      <c r="E189" s="258" t="s">
        <v>21</v>
      </c>
      <c r="F189" s="259" t="s">
        <v>833</v>
      </c>
      <c r="G189" s="257"/>
      <c r="H189" s="258" t="s">
        <v>21</v>
      </c>
      <c r="I189" s="260"/>
      <c r="J189" s="257"/>
      <c r="K189" s="257"/>
      <c r="L189" s="261"/>
      <c r="M189" s="262"/>
      <c r="N189" s="263"/>
      <c r="O189" s="263"/>
      <c r="P189" s="263"/>
      <c r="Q189" s="263"/>
      <c r="R189" s="263"/>
      <c r="S189" s="263"/>
      <c r="T189" s="264"/>
      <c r="AT189" s="265" t="s">
        <v>238</v>
      </c>
      <c r="AU189" s="265" t="s">
        <v>85</v>
      </c>
      <c r="AV189" s="12" t="s">
        <v>83</v>
      </c>
      <c r="AW189" s="12" t="s">
        <v>39</v>
      </c>
      <c r="AX189" s="12" t="s">
        <v>76</v>
      </c>
      <c r="AY189" s="265" t="s">
        <v>171</v>
      </c>
    </row>
    <row r="190" s="13" customFormat="1">
      <c r="B190" s="266"/>
      <c r="C190" s="267"/>
      <c r="D190" s="249" t="s">
        <v>238</v>
      </c>
      <c r="E190" s="268" t="s">
        <v>21</v>
      </c>
      <c r="F190" s="269" t="s">
        <v>871</v>
      </c>
      <c r="G190" s="267"/>
      <c r="H190" s="270">
        <v>4.3200000000000003</v>
      </c>
      <c r="I190" s="271"/>
      <c r="J190" s="267"/>
      <c r="K190" s="267"/>
      <c r="L190" s="272"/>
      <c r="M190" s="273"/>
      <c r="N190" s="274"/>
      <c r="O190" s="274"/>
      <c r="P190" s="274"/>
      <c r="Q190" s="274"/>
      <c r="R190" s="274"/>
      <c r="S190" s="274"/>
      <c r="T190" s="275"/>
      <c r="AT190" s="276" t="s">
        <v>238</v>
      </c>
      <c r="AU190" s="276" t="s">
        <v>85</v>
      </c>
      <c r="AV190" s="13" t="s">
        <v>85</v>
      </c>
      <c r="AW190" s="13" t="s">
        <v>39</v>
      </c>
      <c r="AX190" s="13" t="s">
        <v>76</v>
      </c>
      <c r="AY190" s="276" t="s">
        <v>171</v>
      </c>
    </row>
    <row r="191" s="14" customFormat="1">
      <c r="B191" s="277"/>
      <c r="C191" s="278"/>
      <c r="D191" s="249" t="s">
        <v>238</v>
      </c>
      <c r="E191" s="279" t="s">
        <v>21</v>
      </c>
      <c r="F191" s="280" t="s">
        <v>242</v>
      </c>
      <c r="G191" s="278"/>
      <c r="H191" s="281">
        <v>4.3200000000000003</v>
      </c>
      <c r="I191" s="282"/>
      <c r="J191" s="278"/>
      <c r="K191" s="278"/>
      <c r="L191" s="283"/>
      <c r="M191" s="284"/>
      <c r="N191" s="285"/>
      <c r="O191" s="285"/>
      <c r="P191" s="285"/>
      <c r="Q191" s="285"/>
      <c r="R191" s="285"/>
      <c r="S191" s="285"/>
      <c r="T191" s="286"/>
      <c r="AT191" s="287" t="s">
        <v>238</v>
      </c>
      <c r="AU191" s="287" t="s">
        <v>85</v>
      </c>
      <c r="AV191" s="14" t="s">
        <v>194</v>
      </c>
      <c r="AW191" s="14" t="s">
        <v>39</v>
      </c>
      <c r="AX191" s="14" t="s">
        <v>83</v>
      </c>
      <c r="AY191" s="287" t="s">
        <v>171</v>
      </c>
    </row>
    <row r="192" s="1" customFormat="1" ht="38.25" customHeight="1">
      <c r="B192" s="47"/>
      <c r="C192" s="237" t="s">
        <v>333</v>
      </c>
      <c r="D192" s="237" t="s">
        <v>174</v>
      </c>
      <c r="E192" s="238" t="s">
        <v>872</v>
      </c>
      <c r="F192" s="239" t="s">
        <v>873</v>
      </c>
      <c r="G192" s="240" t="s">
        <v>291</v>
      </c>
      <c r="H192" s="241">
        <v>0.28199999999999997</v>
      </c>
      <c r="I192" s="242"/>
      <c r="J192" s="243">
        <f>ROUND(I192*H192,2)</f>
        <v>0</v>
      </c>
      <c r="K192" s="239" t="s">
        <v>236</v>
      </c>
      <c r="L192" s="73"/>
      <c r="M192" s="244" t="s">
        <v>21</v>
      </c>
      <c r="N192" s="245" t="s">
        <v>47</v>
      </c>
      <c r="O192" s="48"/>
      <c r="P192" s="246">
        <f>O192*H192</f>
        <v>0</v>
      </c>
      <c r="Q192" s="246">
        <v>1.05871</v>
      </c>
      <c r="R192" s="246">
        <f>Q192*H192</f>
        <v>0.29855621999999998</v>
      </c>
      <c r="S192" s="246">
        <v>0</v>
      </c>
      <c r="T192" s="247">
        <f>S192*H192</f>
        <v>0</v>
      </c>
      <c r="AR192" s="25" t="s">
        <v>194</v>
      </c>
      <c r="AT192" s="25" t="s">
        <v>174</v>
      </c>
      <c r="AU192" s="25" t="s">
        <v>85</v>
      </c>
      <c r="AY192" s="25" t="s">
        <v>171</v>
      </c>
      <c r="BE192" s="248">
        <f>IF(N192="základní",J192,0)</f>
        <v>0</v>
      </c>
      <c r="BF192" s="248">
        <f>IF(N192="snížená",J192,0)</f>
        <v>0</v>
      </c>
      <c r="BG192" s="248">
        <f>IF(N192="zákl. přenesená",J192,0)</f>
        <v>0</v>
      </c>
      <c r="BH192" s="248">
        <f>IF(N192="sníž. přenesená",J192,0)</f>
        <v>0</v>
      </c>
      <c r="BI192" s="248">
        <f>IF(N192="nulová",J192,0)</f>
        <v>0</v>
      </c>
      <c r="BJ192" s="25" t="s">
        <v>83</v>
      </c>
      <c r="BK192" s="248">
        <f>ROUND(I192*H192,2)</f>
        <v>0</v>
      </c>
      <c r="BL192" s="25" t="s">
        <v>194</v>
      </c>
      <c r="BM192" s="25" t="s">
        <v>874</v>
      </c>
    </row>
    <row r="193" s="12" customFormat="1">
      <c r="B193" s="256"/>
      <c r="C193" s="257"/>
      <c r="D193" s="249" t="s">
        <v>238</v>
      </c>
      <c r="E193" s="258" t="s">
        <v>21</v>
      </c>
      <c r="F193" s="259" t="s">
        <v>820</v>
      </c>
      <c r="G193" s="257"/>
      <c r="H193" s="258" t="s">
        <v>21</v>
      </c>
      <c r="I193" s="260"/>
      <c r="J193" s="257"/>
      <c r="K193" s="257"/>
      <c r="L193" s="261"/>
      <c r="M193" s="262"/>
      <c r="N193" s="263"/>
      <c r="O193" s="263"/>
      <c r="P193" s="263"/>
      <c r="Q193" s="263"/>
      <c r="R193" s="263"/>
      <c r="S193" s="263"/>
      <c r="T193" s="264"/>
      <c r="AT193" s="265" t="s">
        <v>238</v>
      </c>
      <c r="AU193" s="265" t="s">
        <v>85</v>
      </c>
      <c r="AV193" s="12" t="s">
        <v>83</v>
      </c>
      <c r="AW193" s="12" t="s">
        <v>39</v>
      </c>
      <c r="AX193" s="12" t="s">
        <v>76</v>
      </c>
      <c r="AY193" s="265" t="s">
        <v>171</v>
      </c>
    </row>
    <row r="194" s="12" customFormat="1">
      <c r="B194" s="256"/>
      <c r="C194" s="257"/>
      <c r="D194" s="249" t="s">
        <v>238</v>
      </c>
      <c r="E194" s="258" t="s">
        <v>21</v>
      </c>
      <c r="F194" s="259" t="s">
        <v>240</v>
      </c>
      <c r="G194" s="257"/>
      <c r="H194" s="258" t="s">
        <v>21</v>
      </c>
      <c r="I194" s="260"/>
      <c r="J194" s="257"/>
      <c r="K194" s="257"/>
      <c r="L194" s="261"/>
      <c r="M194" s="262"/>
      <c r="N194" s="263"/>
      <c r="O194" s="263"/>
      <c r="P194" s="263"/>
      <c r="Q194" s="263"/>
      <c r="R194" s="263"/>
      <c r="S194" s="263"/>
      <c r="T194" s="264"/>
      <c r="AT194" s="265" t="s">
        <v>238</v>
      </c>
      <c r="AU194" s="265" t="s">
        <v>85</v>
      </c>
      <c r="AV194" s="12" t="s">
        <v>83</v>
      </c>
      <c r="AW194" s="12" t="s">
        <v>39</v>
      </c>
      <c r="AX194" s="12" t="s">
        <v>76</v>
      </c>
      <c r="AY194" s="265" t="s">
        <v>171</v>
      </c>
    </row>
    <row r="195" s="12" customFormat="1">
      <c r="B195" s="256"/>
      <c r="C195" s="257"/>
      <c r="D195" s="249" t="s">
        <v>238</v>
      </c>
      <c r="E195" s="258" t="s">
        <v>21</v>
      </c>
      <c r="F195" s="259" t="s">
        <v>875</v>
      </c>
      <c r="G195" s="257"/>
      <c r="H195" s="258" t="s">
        <v>21</v>
      </c>
      <c r="I195" s="260"/>
      <c r="J195" s="257"/>
      <c r="K195" s="257"/>
      <c r="L195" s="261"/>
      <c r="M195" s="262"/>
      <c r="N195" s="263"/>
      <c r="O195" s="263"/>
      <c r="P195" s="263"/>
      <c r="Q195" s="263"/>
      <c r="R195" s="263"/>
      <c r="S195" s="263"/>
      <c r="T195" s="264"/>
      <c r="AT195" s="265" t="s">
        <v>238</v>
      </c>
      <c r="AU195" s="265" t="s">
        <v>85</v>
      </c>
      <c r="AV195" s="12" t="s">
        <v>83</v>
      </c>
      <c r="AW195" s="12" t="s">
        <v>39</v>
      </c>
      <c r="AX195" s="12" t="s">
        <v>76</v>
      </c>
      <c r="AY195" s="265" t="s">
        <v>171</v>
      </c>
    </row>
    <row r="196" s="13" customFormat="1">
      <c r="B196" s="266"/>
      <c r="C196" s="267"/>
      <c r="D196" s="249" t="s">
        <v>238</v>
      </c>
      <c r="E196" s="268" t="s">
        <v>21</v>
      </c>
      <c r="F196" s="269" t="s">
        <v>876</v>
      </c>
      <c r="G196" s="267"/>
      <c r="H196" s="270">
        <v>0.048000000000000001</v>
      </c>
      <c r="I196" s="271"/>
      <c r="J196" s="267"/>
      <c r="K196" s="267"/>
      <c r="L196" s="272"/>
      <c r="M196" s="273"/>
      <c r="N196" s="274"/>
      <c r="O196" s="274"/>
      <c r="P196" s="274"/>
      <c r="Q196" s="274"/>
      <c r="R196" s="274"/>
      <c r="S196" s="274"/>
      <c r="T196" s="275"/>
      <c r="AT196" s="276" t="s">
        <v>238</v>
      </c>
      <c r="AU196" s="276" t="s">
        <v>85</v>
      </c>
      <c r="AV196" s="13" t="s">
        <v>85</v>
      </c>
      <c r="AW196" s="13" t="s">
        <v>39</v>
      </c>
      <c r="AX196" s="13" t="s">
        <v>76</v>
      </c>
      <c r="AY196" s="276" t="s">
        <v>171</v>
      </c>
    </row>
    <row r="197" s="13" customFormat="1">
      <c r="B197" s="266"/>
      <c r="C197" s="267"/>
      <c r="D197" s="249" t="s">
        <v>238</v>
      </c>
      <c r="E197" s="268" t="s">
        <v>21</v>
      </c>
      <c r="F197" s="269" t="s">
        <v>877</v>
      </c>
      <c r="G197" s="267"/>
      <c r="H197" s="270">
        <v>0.041000000000000002</v>
      </c>
      <c r="I197" s="271"/>
      <c r="J197" s="267"/>
      <c r="K197" s="267"/>
      <c r="L197" s="272"/>
      <c r="M197" s="273"/>
      <c r="N197" s="274"/>
      <c r="O197" s="274"/>
      <c r="P197" s="274"/>
      <c r="Q197" s="274"/>
      <c r="R197" s="274"/>
      <c r="S197" s="274"/>
      <c r="T197" s="275"/>
      <c r="AT197" s="276" t="s">
        <v>238</v>
      </c>
      <c r="AU197" s="276" t="s">
        <v>85</v>
      </c>
      <c r="AV197" s="13" t="s">
        <v>85</v>
      </c>
      <c r="AW197" s="13" t="s">
        <v>39</v>
      </c>
      <c r="AX197" s="13" t="s">
        <v>76</v>
      </c>
      <c r="AY197" s="276" t="s">
        <v>171</v>
      </c>
    </row>
    <row r="198" s="15" customFormat="1">
      <c r="B198" s="288"/>
      <c r="C198" s="289"/>
      <c r="D198" s="249" t="s">
        <v>238</v>
      </c>
      <c r="E198" s="290" t="s">
        <v>21</v>
      </c>
      <c r="F198" s="291" t="s">
        <v>259</v>
      </c>
      <c r="G198" s="289"/>
      <c r="H198" s="292">
        <v>0.088999999999999996</v>
      </c>
      <c r="I198" s="293"/>
      <c r="J198" s="289"/>
      <c r="K198" s="289"/>
      <c r="L198" s="294"/>
      <c r="M198" s="295"/>
      <c r="N198" s="296"/>
      <c r="O198" s="296"/>
      <c r="P198" s="296"/>
      <c r="Q198" s="296"/>
      <c r="R198" s="296"/>
      <c r="S198" s="296"/>
      <c r="T198" s="297"/>
      <c r="AT198" s="298" t="s">
        <v>238</v>
      </c>
      <c r="AU198" s="298" t="s">
        <v>85</v>
      </c>
      <c r="AV198" s="15" t="s">
        <v>96</v>
      </c>
      <c r="AW198" s="15" t="s">
        <v>39</v>
      </c>
      <c r="AX198" s="15" t="s">
        <v>76</v>
      </c>
      <c r="AY198" s="298" t="s">
        <v>171</v>
      </c>
    </row>
    <row r="199" s="12" customFormat="1">
      <c r="B199" s="256"/>
      <c r="C199" s="257"/>
      <c r="D199" s="249" t="s">
        <v>238</v>
      </c>
      <c r="E199" s="258" t="s">
        <v>21</v>
      </c>
      <c r="F199" s="259" t="s">
        <v>833</v>
      </c>
      <c r="G199" s="257"/>
      <c r="H199" s="258" t="s">
        <v>21</v>
      </c>
      <c r="I199" s="260"/>
      <c r="J199" s="257"/>
      <c r="K199" s="257"/>
      <c r="L199" s="261"/>
      <c r="M199" s="262"/>
      <c r="N199" s="263"/>
      <c r="O199" s="263"/>
      <c r="P199" s="263"/>
      <c r="Q199" s="263"/>
      <c r="R199" s="263"/>
      <c r="S199" s="263"/>
      <c r="T199" s="264"/>
      <c r="AT199" s="265" t="s">
        <v>238</v>
      </c>
      <c r="AU199" s="265" t="s">
        <v>85</v>
      </c>
      <c r="AV199" s="12" t="s">
        <v>83</v>
      </c>
      <c r="AW199" s="12" t="s">
        <v>39</v>
      </c>
      <c r="AX199" s="12" t="s">
        <v>76</v>
      </c>
      <c r="AY199" s="265" t="s">
        <v>171</v>
      </c>
    </row>
    <row r="200" s="13" customFormat="1">
      <c r="B200" s="266"/>
      <c r="C200" s="267"/>
      <c r="D200" s="249" t="s">
        <v>238</v>
      </c>
      <c r="E200" s="268" t="s">
        <v>21</v>
      </c>
      <c r="F200" s="269" t="s">
        <v>878</v>
      </c>
      <c r="G200" s="267"/>
      <c r="H200" s="270">
        <v>0.14099999999999999</v>
      </c>
      <c r="I200" s="271"/>
      <c r="J200" s="267"/>
      <c r="K200" s="267"/>
      <c r="L200" s="272"/>
      <c r="M200" s="273"/>
      <c r="N200" s="274"/>
      <c r="O200" s="274"/>
      <c r="P200" s="274"/>
      <c r="Q200" s="274"/>
      <c r="R200" s="274"/>
      <c r="S200" s="274"/>
      <c r="T200" s="275"/>
      <c r="AT200" s="276" t="s">
        <v>238</v>
      </c>
      <c r="AU200" s="276" t="s">
        <v>85</v>
      </c>
      <c r="AV200" s="13" t="s">
        <v>85</v>
      </c>
      <c r="AW200" s="13" t="s">
        <v>39</v>
      </c>
      <c r="AX200" s="13" t="s">
        <v>76</v>
      </c>
      <c r="AY200" s="276" t="s">
        <v>171</v>
      </c>
    </row>
    <row r="201" s="13" customFormat="1">
      <c r="B201" s="266"/>
      <c r="C201" s="267"/>
      <c r="D201" s="249" t="s">
        <v>238</v>
      </c>
      <c r="E201" s="268" t="s">
        <v>21</v>
      </c>
      <c r="F201" s="269" t="s">
        <v>879</v>
      </c>
      <c r="G201" s="267"/>
      <c r="H201" s="270">
        <v>0.051999999999999998</v>
      </c>
      <c r="I201" s="271"/>
      <c r="J201" s="267"/>
      <c r="K201" s="267"/>
      <c r="L201" s="272"/>
      <c r="M201" s="273"/>
      <c r="N201" s="274"/>
      <c r="O201" s="274"/>
      <c r="P201" s="274"/>
      <c r="Q201" s="274"/>
      <c r="R201" s="274"/>
      <c r="S201" s="274"/>
      <c r="T201" s="275"/>
      <c r="AT201" s="276" t="s">
        <v>238</v>
      </c>
      <c r="AU201" s="276" t="s">
        <v>85</v>
      </c>
      <c r="AV201" s="13" t="s">
        <v>85</v>
      </c>
      <c r="AW201" s="13" t="s">
        <v>39</v>
      </c>
      <c r="AX201" s="13" t="s">
        <v>76</v>
      </c>
      <c r="AY201" s="276" t="s">
        <v>171</v>
      </c>
    </row>
    <row r="202" s="15" customFormat="1">
      <c r="B202" s="288"/>
      <c r="C202" s="289"/>
      <c r="D202" s="249" t="s">
        <v>238</v>
      </c>
      <c r="E202" s="290" t="s">
        <v>21</v>
      </c>
      <c r="F202" s="291" t="s">
        <v>259</v>
      </c>
      <c r="G202" s="289"/>
      <c r="H202" s="292">
        <v>0.19300000000000001</v>
      </c>
      <c r="I202" s="293"/>
      <c r="J202" s="289"/>
      <c r="K202" s="289"/>
      <c r="L202" s="294"/>
      <c r="M202" s="295"/>
      <c r="N202" s="296"/>
      <c r="O202" s="296"/>
      <c r="P202" s="296"/>
      <c r="Q202" s="296"/>
      <c r="R202" s="296"/>
      <c r="S202" s="296"/>
      <c r="T202" s="297"/>
      <c r="AT202" s="298" t="s">
        <v>238</v>
      </c>
      <c r="AU202" s="298" t="s">
        <v>85</v>
      </c>
      <c r="AV202" s="15" t="s">
        <v>96</v>
      </c>
      <c r="AW202" s="15" t="s">
        <v>39</v>
      </c>
      <c r="AX202" s="15" t="s">
        <v>76</v>
      </c>
      <c r="AY202" s="298" t="s">
        <v>171</v>
      </c>
    </row>
    <row r="203" s="14" customFormat="1">
      <c r="B203" s="277"/>
      <c r="C203" s="278"/>
      <c r="D203" s="249" t="s">
        <v>238</v>
      </c>
      <c r="E203" s="279" t="s">
        <v>21</v>
      </c>
      <c r="F203" s="280" t="s">
        <v>242</v>
      </c>
      <c r="G203" s="278"/>
      <c r="H203" s="281">
        <v>0.28199999999999997</v>
      </c>
      <c r="I203" s="282"/>
      <c r="J203" s="278"/>
      <c r="K203" s="278"/>
      <c r="L203" s="283"/>
      <c r="M203" s="284"/>
      <c r="N203" s="285"/>
      <c r="O203" s="285"/>
      <c r="P203" s="285"/>
      <c r="Q203" s="285"/>
      <c r="R203" s="285"/>
      <c r="S203" s="285"/>
      <c r="T203" s="286"/>
      <c r="AT203" s="287" t="s">
        <v>238</v>
      </c>
      <c r="AU203" s="287" t="s">
        <v>85</v>
      </c>
      <c r="AV203" s="14" t="s">
        <v>194</v>
      </c>
      <c r="AW203" s="14" t="s">
        <v>39</v>
      </c>
      <c r="AX203" s="14" t="s">
        <v>83</v>
      </c>
      <c r="AY203" s="287" t="s">
        <v>171</v>
      </c>
    </row>
    <row r="204" s="11" customFormat="1" ht="29.88" customHeight="1">
      <c r="B204" s="221"/>
      <c r="C204" s="222"/>
      <c r="D204" s="223" t="s">
        <v>75</v>
      </c>
      <c r="E204" s="235" t="s">
        <v>96</v>
      </c>
      <c r="F204" s="235" t="s">
        <v>332</v>
      </c>
      <c r="G204" s="222"/>
      <c r="H204" s="222"/>
      <c r="I204" s="225"/>
      <c r="J204" s="236">
        <f>BK204</f>
        <v>0</v>
      </c>
      <c r="K204" s="222"/>
      <c r="L204" s="227"/>
      <c r="M204" s="228"/>
      <c r="N204" s="229"/>
      <c r="O204" s="229"/>
      <c r="P204" s="230">
        <f>SUM(P205:P377)</f>
        <v>0</v>
      </c>
      <c r="Q204" s="229"/>
      <c r="R204" s="230">
        <f>SUM(R205:R377)</f>
        <v>37.248759819999997</v>
      </c>
      <c r="S204" s="229"/>
      <c r="T204" s="231">
        <f>SUM(T205:T377)</f>
        <v>0</v>
      </c>
      <c r="AR204" s="232" t="s">
        <v>83</v>
      </c>
      <c r="AT204" s="233" t="s">
        <v>75</v>
      </c>
      <c r="AU204" s="233" t="s">
        <v>83</v>
      </c>
      <c r="AY204" s="232" t="s">
        <v>171</v>
      </c>
      <c r="BK204" s="234">
        <f>SUM(BK205:BK377)</f>
        <v>0</v>
      </c>
    </row>
    <row r="205" s="1" customFormat="1" ht="25.5" customHeight="1">
      <c r="B205" s="47"/>
      <c r="C205" s="237" t="s">
        <v>9</v>
      </c>
      <c r="D205" s="237" t="s">
        <v>174</v>
      </c>
      <c r="E205" s="238" t="s">
        <v>880</v>
      </c>
      <c r="F205" s="239" t="s">
        <v>881</v>
      </c>
      <c r="G205" s="240" t="s">
        <v>263</v>
      </c>
      <c r="H205" s="241">
        <v>2.6379999999999999</v>
      </c>
      <c r="I205" s="242"/>
      <c r="J205" s="243">
        <f>ROUND(I205*H205,2)</f>
        <v>0</v>
      </c>
      <c r="K205" s="239" t="s">
        <v>236</v>
      </c>
      <c r="L205" s="73"/>
      <c r="M205" s="244" t="s">
        <v>21</v>
      </c>
      <c r="N205" s="245" t="s">
        <v>47</v>
      </c>
      <c r="O205" s="48"/>
      <c r="P205" s="246">
        <f>O205*H205</f>
        <v>0</v>
      </c>
      <c r="Q205" s="246">
        <v>1.3271500000000001</v>
      </c>
      <c r="R205" s="246">
        <f>Q205*H205</f>
        <v>3.5010216999999999</v>
      </c>
      <c r="S205" s="246">
        <v>0</v>
      </c>
      <c r="T205" s="247">
        <f>S205*H205</f>
        <v>0</v>
      </c>
      <c r="AR205" s="25" t="s">
        <v>194</v>
      </c>
      <c r="AT205" s="25" t="s">
        <v>174</v>
      </c>
      <c r="AU205" s="25" t="s">
        <v>85</v>
      </c>
      <c r="AY205" s="25" t="s">
        <v>171</v>
      </c>
      <c r="BE205" s="248">
        <f>IF(N205="základní",J205,0)</f>
        <v>0</v>
      </c>
      <c r="BF205" s="248">
        <f>IF(N205="snížená",J205,0)</f>
        <v>0</v>
      </c>
      <c r="BG205" s="248">
        <f>IF(N205="zákl. přenesená",J205,0)</f>
        <v>0</v>
      </c>
      <c r="BH205" s="248">
        <f>IF(N205="sníž. přenesená",J205,0)</f>
        <v>0</v>
      </c>
      <c r="BI205" s="248">
        <f>IF(N205="nulová",J205,0)</f>
        <v>0</v>
      </c>
      <c r="BJ205" s="25" t="s">
        <v>83</v>
      </c>
      <c r="BK205" s="248">
        <f>ROUND(I205*H205,2)</f>
        <v>0</v>
      </c>
      <c r="BL205" s="25" t="s">
        <v>194</v>
      </c>
      <c r="BM205" s="25" t="s">
        <v>882</v>
      </c>
    </row>
    <row r="206" s="12" customFormat="1">
      <c r="B206" s="256"/>
      <c r="C206" s="257"/>
      <c r="D206" s="249" t="s">
        <v>238</v>
      </c>
      <c r="E206" s="258" t="s">
        <v>21</v>
      </c>
      <c r="F206" s="259" t="s">
        <v>820</v>
      </c>
      <c r="G206" s="257"/>
      <c r="H206" s="258" t="s">
        <v>21</v>
      </c>
      <c r="I206" s="260"/>
      <c r="J206" s="257"/>
      <c r="K206" s="257"/>
      <c r="L206" s="261"/>
      <c r="M206" s="262"/>
      <c r="N206" s="263"/>
      <c r="O206" s="263"/>
      <c r="P206" s="263"/>
      <c r="Q206" s="263"/>
      <c r="R206" s="263"/>
      <c r="S206" s="263"/>
      <c r="T206" s="264"/>
      <c r="AT206" s="265" t="s">
        <v>238</v>
      </c>
      <c r="AU206" s="265" t="s">
        <v>85</v>
      </c>
      <c r="AV206" s="12" t="s">
        <v>83</v>
      </c>
      <c r="AW206" s="12" t="s">
        <v>39</v>
      </c>
      <c r="AX206" s="12" t="s">
        <v>76</v>
      </c>
      <c r="AY206" s="265" t="s">
        <v>171</v>
      </c>
    </row>
    <row r="207" s="12" customFormat="1">
      <c r="B207" s="256"/>
      <c r="C207" s="257"/>
      <c r="D207" s="249" t="s">
        <v>238</v>
      </c>
      <c r="E207" s="258" t="s">
        <v>21</v>
      </c>
      <c r="F207" s="259" t="s">
        <v>339</v>
      </c>
      <c r="G207" s="257"/>
      <c r="H207" s="258" t="s">
        <v>21</v>
      </c>
      <c r="I207" s="260"/>
      <c r="J207" s="257"/>
      <c r="K207" s="257"/>
      <c r="L207" s="261"/>
      <c r="M207" s="262"/>
      <c r="N207" s="263"/>
      <c r="O207" s="263"/>
      <c r="P207" s="263"/>
      <c r="Q207" s="263"/>
      <c r="R207" s="263"/>
      <c r="S207" s="263"/>
      <c r="T207" s="264"/>
      <c r="AT207" s="265" t="s">
        <v>238</v>
      </c>
      <c r="AU207" s="265" t="s">
        <v>85</v>
      </c>
      <c r="AV207" s="12" t="s">
        <v>83</v>
      </c>
      <c r="AW207" s="12" t="s">
        <v>39</v>
      </c>
      <c r="AX207" s="12" t="s">
        <v>76</v>
      </c>
      <c r="AY207" s="265" t="s">
        <v>171</v>
      </c>
    </row>
    <row r="208" s="13" customFormat="1">
      <c r="B208" s="266"/>
      <c r="C208" s="267"/>
      <c r="D208" s="249" t="s">
        <v>238</v>
      </c>
      <c r="E208" s="268" t="s">
        <v>21</v>
      </c>
      <c r="F208" s="269" t="s">
        <v>883</v>
      </c>
      <c r="G208" s="267"/>
      <c r="H208" s="270">
        <v>2.6379999999999999</v>
      </c>
      <c r="I208" s="271"/>
      <c r="J208" s="267"/>
      <c r="K208" s="267"/>
      <c r="L208" s="272"/>
      <c r="M208" s="273"/>
      <c r="N208" s="274"/>
      <c r="O208" s="274"/>
      <c r="P208" s="274"/>
      <c r="Q208" s="274"/>
      <c r="R208" s="274"/>
      <c r="S208" s="274"/>
      <c r="T208" s="275"/>
      <c r="AT208" s="276" t="s">
        <v>238</v>
      </c>
      <c r="AU208" s="276" t="s">
        <v>85</v>
      </c>
      <c r="AV208" s="13" t="s">
        <v>85</v>
      </c>
      <c r="AW208" s="13" t="s">
        <v>39</v>
      </c>
      <c r="AX208" s="13" t="s">
        <v>76</v>
      </c>
      <c r="AY208" s="276" t="s">
        <v>171</v>
      </c>
    </row>
    <row r="209" s="14" customFormat="1">
      <c r="B209" s="277"/>
      <c r="C209" s="278"/>
      <c r="D209" s="249" t="s">
        <v>238</v>
      </c>
      <c r="E209" s="279" t="s">
        <v>21</v>
      </c>
      <c r="F209" s="280" t="s">
        <v>242</v>
      </c>
      <c r="G209" s="278"/>
      <c r="H209" s="281">
        <v>2.6379999999999999</v>
      </c>
      <c r="I209" s="282"/>
      <c r="J209" s="278"/>
      <c r="K209" s="278"/>
      <c r="L209" s="283"/>
      <c r="M209" s="284"/>
      <c r="N209" s="285"/>
      <c r="O209" s="285"/>
      <c r="P209" s="285"/>
      <c r="Q209" s="285"/>
      <c r="R209" s="285"/>
      <c r="S209" s="285"/>
      <c r="T209" s="286"/>
      <c r="AT209" s="287" t="s">
        <v>238</v>
      </c>
      <c r="AU209" s="287" t="s">
        <v>85</v>
      </c>
      <c r="AV209" s="14" t="s">
        <v>194</v>
      </c>
      <c r="AW209" s="14" t="s">
        <v>39</v>
      </c>
      <c r="AX209" s="14" t="s">
        <v>83</v>
      </c>
      <c r="AY209" s="287" t="s">
        <v>171</v>
      </c>
    </row>
    <row r="210" s="1" customFormat="1" ht="25.5" customHeight="1">
      <c r="B210" s="47"/>
      <c r="C210" s="237" t="s">
        <v>352</v>
      </c>
      <c r="D210" s="237" t="s">
        <v>174</v>
      </c>
      <c r="E210" s="238" t="s">
        <v>884</v>
      </c>
      <c r="F210" s="239" t="s">
        <v>885</v>
      </c>
      <c r="G210" s="240" t="s">
        <v>367</v>
      </c>
      <c r="H210" s="241">
        <v>5</v>
      </c>
      <c r="I210" s="242"/>
      <c r="J210" s="243">
        <f>ROUND(I210*H210,2)</f>
        <v>0</v>
      </c>
      <c r="K210" s="239" t="s">
        <v>236</v>
      </c>
      <c r="L210" s="73"/>
      <c r="M210" s="244" t="s">
        <v>21</v>
      </c>
      <c r="N210" s="245" t="s">
        <v>47</v>
      </c>
      <c r="O210" s="48"/>
      <c r="P210" s="246">
        <f>O210*H210</f>
        <v>0</v>
      </c>
      <c r="Q210" s="246">
        <v>0.022280000000000001</v>
      </c>
      <c r="R210" s="246">
        <f>Q210*H210</f>
        <v>0.1114</v>
      </c>
      <c r="S210" s="246">
        <v>0</v>
      </c>
      <c r="T210" s="247">
        <f>S210*H210</f>
        <v>0</v>
      </c>
      <c r="AR210" s="25" t="s">
        <v>194</v>
      </c>
      <c r="AT210" s="25" t="s">
        <v>174</v>
      </c>
      <c r="AU210" s="25" t="s">
        <v>85</v>
      </c>
      <c r="AY210" s="25" t="s">
        <v>171</v>
      </c>
      <c r="BE210" s="248">
        <f>IF(N210="základní",J210,0)</f>
        <v>0</v>
      </c>
      <c r="BF210" s="248">
        <f>IF(N210="snížená",J210,0)</f>
        <v>0</v>
      </c>
      <c r="BG210" s="248">
        <f>IF(N210="zákl. přenesená",J210,0)</f>
        <v>0</v>
      </c>
      <c r="BH210" s="248">
        <f>IF(N210="sníž. přenesená",J210,0)</f>
        <v>0</v>
      </c>
      <c r="BI210" s="248">
        <f>IF(N210="nulová",J210,0)</f>
        <v>0</v>
      </c>
      <c r="BJ210" s="25" t="s">
        <v>83</v>
      </c>
      <c r="BK210" s="248">
        <f>ROUND(I210*H210,2)</f>
        <v>0</v>
      </c>
      <c r="BL210" s="25" t="s">
        <v>194</v>
      </c>
      <c r="BM210" s="25" t="s">
        <v>886</v>
      </c>
    </row>
    <row r="211" s="12" customFormat="1">
      <c r="B211" s="256"/>
      <c r="C211" s="257"/>
      <c r="D211" s="249" t="s">
        <v>238</v>
      </c>
      <c r="E211" s="258" t="s">
        <v>21</v>
      </c>
      <c r="F211" s="259" t="s">
        <v>820</v>
      </c>
      <c r="G211" s="257"/>
      <c r="H211" s="258" t="s">
        <v>21</v>
      </c>
      <c r="I211" s="260"/>
      <c r="J211" s="257"/>
      <c r="K211" s="257"/>
      <c r="L211" s="261"/>
      <c r="M211" s="262"/>
      <c r="N211" s="263"/>
      <c r="O211" s="263"/>
      <c r="P211" s="263"/>
      <c r="Q211" s="263"/>
      <c r="R211" s="263"/>
      <c r="S211" s="263"/>
      <c r="T211" s="264"/>
      <c r="AT211" s="265" t="s">
        <v>238</v>
      </c>
      <c r="AU211" s="265" t="s">
        <v>85</v>
      </c>
      <c r="AV211" s="12" t="s">
        <v>83</v>
      </c>
      <c r="AW211" s="12" t="s">
        <v>39</v>
      </c>
      <c r="AX211" s="12" t="s">
        <v>76</v>
      </c>
      <c r="AY211" s="265" t="s">
        <v>171</v>
      </c>
    </row>
    <row r="212" s="12" customFormat="1">
      <c r="B212" s="256"/>
      <c r="C212" s="257"/>
      <c r="D212" s="249" t="s">
        <v>238</v>
      </c>
      <c r="E212" s="258" t="s">
        <v>21</v>
      </c>
      <c r="F212" s="259" t="s">
        <v>339</v>
      </c>
      <c r="G212" s="257"/>
      <c r="H212" s="258" t="s">
        <v>21</v>
      </c>
      <c r="I212" s="260"/>
      <c r="J212" s="257"/>
      <c r="K212" s="257"/>
      <c r="L212" s="261"/>
      <c r="M212" s="262"/>
      <c r="N212" s="263"/>
      <c r="O212" s="263"/>
      <c r="P212" s="263"/>
      <c r="Q212" s="263"/>
      <c r="R212" s="263"/>
      <c r="S212" s="263"/>
      <c r="T212" s="264"/>
      <c r="AT212" s="265" t="s">
        <v>238</v>
      </c>
      <c r="AU212" s="265" t="s">
        <v>85</v>
      </c>
      <c r="AV212" s="12" t="s">
        <v>83</v>
      </c>
      <c r="AW212" s="12" t="s">
        <v>39</v>
      </c>
      <c r="AX212" s="12" t="s">
        <v>76</v>
      </c>
      <c r="AY212" s="265" t="s">
        <v>171</v>
      </c>
    </row>
    <row r="213" s="13" customFormat="1">
      <c r="B213" s="266"/>
      <c r="C213" s="267"/>
      <c r="D213" s="249" t="s">
        <v>238</v>
      </c>
      <c r="E213" s="268" t="s">
        <v>21</v>
      </c>
      <c r="F213" s="269" t="s">
        <v>887</v>
      </c>
      <c r="G213" s="267"/>
      <c r="H213" s="270">
        <v>5</v>
      </c>
      <c r="I213" s="271"/>
      <c r="J213" s="267"/>
      <c r="K213" s="267"/>
      <c r="L213" s="272"/>
      <c r="M213" s="273"/>
      <c r="N213" s="274"/>
      <c r="O213" s="274"/>
      <c r="P213" s="274"/>
      <c r="Q213" s="274"/>
      <c r="R213" s="274"/>
      <c r="S213" s="274"/>
      <c r="T213" s="275"/>
      <c r="AT213" s="276" t="s">
        <v>238</v>
      </c>
      <c r="AU213" s="276" t="s">
        <v>85</v>
      </c>
      <c r="AV213" s="13" t="s">
        <v>85</v>
      </c>
      <c r="AW213" s="13" t="s">
        <v>39</v>
      </c>
      <c r="AX213" s="13" t="s">
        <v>76</v>
      </c>
      <c r="AY213" s="276" t="s">
        <v>171</v>
      </c>
    </row>
    <row r="214" s="14" customFormat="1">
      <c r="B214" s="277"/>
      <c r="C214" s="278"/>
      <c r="D214" s="249" t="s">
        <v>238</v>
      </c>
      <c r="E214" s="279" t="s">
        <v>21</v>
      </c>
      <c r="F214" s="280" t="s">
        <v>242</v>
      </c>
      <c r="G214" s="278"/>
      <c r="H214" s="281">
        <v>5</v>
      </c>
      <c r="I214" s="282"/>
      <c r="J214" s="278"/>
      <c r="K214" s="278"/>
      <c r="L214" s="283"/>
      <c r="M214" s="284"/>
      <c r="N214" s="285"/>
      <c r="O214" s="285"/>
      <c r="P214" s="285"/>
      <c r="Q214" s="285"/>
      <c r="R214" s="285"/>
      <c r="S214" s="285"/>
      <c r="T214" s="286"/>
      <c r="AT214" s="287" t="s">
        <v>238</v>
      </c>
      <c r="AU214" s="287" t="s">
        <v>85</v>
      </c>
      <c r="AV214" s="14" t="s">
        <v>194</v>
      </c>
      <c r="AW214" s="14" t="s">
        <v>39</v>
      </c>
      <c r="AX214" s="14" t="s">
        <v>83</v>
      </c>
      <c r="AY214" s="287" t="s">
        <v>171</v>
      </c>
    </row>
    <row r="215" s="1" customFormat="1" ht="25.5" customHeight="1">
      <c r="B215" s="47"/>
      <c r="C215" s="237" t="s">
        <v>358</v>
      </c>
      <c r="D215" s="237" t="s">
        <v>174</v>
      </c>
      <c r="E215" s="238" t="s">
        <v>888</v>
      </c>
      <c r="F215" s="239" t="s">
        <v>889</v>
      </c>
      <c r="G215" s="240" t="s">
        <v>367</v>
      </c>
      <c r="H215" s="241">
        <v>7</v>
      </c>
      <c r="I215" s="242"/>
      <c r="J215" s="243">
        <f>ROUND(I215*H215,2)</f>
        <v>0</v>
      </c>
      <c r="K215" s="239" t="s">
        <v>236</v>
      </c>
      <c r="L215" s="73"/>
      <c r="M215" s="244" t="s">
        <v>21</v>
      </c>
      <c r="N215" s="245" t="s">
        <v>47</v>
      </c>
      <c r="O215" s="48"/>
      <c r="P215" s="246">
        <f>O215*H215</f>
        <v>0</v>
      </c>
      <c r="Q215" s="246">
        <v>0.026280000000000001</v>
      </c>
      <c r="R215" s="246">
        <f>Q215*H215</f>
        <v>0.18396000000000001</v>
      </c>
      <c r="S215" s="246">
        <v>0</v>
      </c>
      <c r="T215" s="247">
        <f>S215*H215</f>
        <v>0</v>
      </c>
      <c r="AR215" s="25" t="s">
        <v>194</v>
      </c>
      <c r="AT215" s="25" t="s">
        <v>174</v>
      </c>
      <c r="AU215" s="25" t="s">
        <v>85</v>
      </c>
      <c r="AY215" s="25" t="s">
        <v>171</v>
      </c>
      <c r="BE215" s="248">
        <f>IF(N215="základní",J215,0)</f>
        <v>0</v>
      </c>
      <c r="BF215" s="248">
        <f>IF(N215="snížená",J215,0)</f>
        <v>0</v>
      </c>
      <c r="BG215" s="248">
        <f>IF(N215="zákl. přenesená",J215,0)</f>
        <v>0</v>
      </c>
      <c r="BH215" s="248">
        <f>IF(N215="sníž. přenesená",J215,0)</f>
        <v>0</v>
      </c>
      <c r="BI215" s="248">
        <f>IF(N215="nulová",J215,0)</f>
        <v>0</v>
      </c>
      <c r="BJ215" s="25" t="s">
        <v>83</v>
      </c>
      <c r="BK215" s="248">
        <f>ROUND(I215*H215,2)</f>
        <v>0</v>
      </c>
      <c r="BL215" s="25" t="s">
        <v>194</v>
      </c>
      <c r="BM215" s="25" t="s">
        <v>890</v>
      </c>
    </row>
    <row r="216" s="12" customFormat="1">
      <c r="B216" s="256"/>
      <c r="C216" s="257"/>
      <c r="D216" s="249" t="s">
        <v>238</v>
      </c>
      <c r="E216" s="258" t="s">
        <v>21</v>
      </c>
      <c r="F216" s="259" t="s">
        <v>820</v>
      </c>
      <c r="G216" s="257"/>
      <c r="H216" s="258" t="s">
        <v>21</v>
      </c>
      <c r="I216" s="260"/>
      <c r="J216" s="257"/>
      <c r="K216" s="257"/>
      <c r="L216" s="261"/>
      <c r="M216" s="262"/>
      <c r="N216" s="263"/>
      <c r="O216" s="263"/>
      <c r="P216" s="263"/>
      <c r="Q216" s="263"/>
      <c r="R216" s="263"/>
      <c r="S216" s="263"/>
      <c r="T216" s="264"/>
      <c r="AT216" s="265" t="s">
        <v>238</v>
      </c>
      <c r="AU216" s="265" t="s">
        <v>85</v>
      </c>
      <c r="AV216" s="12" t="s">
        <v>83</v>
      </c>
      <c r="AW216" s="12" t="s">
        <v>39</v>
      </c>
      <c r="AX216" s="12" t="s">
        <v>76</v>
      </c>
      <c r="AY216" s="265" t="s">
        <v>171</v>
      </c>
    </row>
    <row r="217" s="12" customFormat="1">
      <c r="B217" s="256"/>
      <c r="C217" s="257"/>
      <c r="D217" s="249" t="s">
        <v>238</v>
      </c>
      <c r="E217" s="258" t="s">
        <v>21</v>
      </c>
      <c r="F217" s="259" t="s">
        <v>339</v>
      </c>
      <c r="G217" s="257"/>
      <c r="H217" s="258" t="s">
        <v>21</v>
      </c>
      <c r="I217" s="260"/>
      <c r="J217" s="257"/>
      <c r="K217" s="257"/>
      <c r="L217" s="261"/>
      <c r="M217" s="262"/>
      <c r="N217" s="263"/>
      <c r="O217" s="263"/>
      <c r="P217" s="263"/>
      <c r="Q217" s="263"/>
      <c r="R217" s="263"/>
      <c r="S217" s="263"/>
      <c r="T217" s="264"/>
      <c r="AT217" s="265" t="s">
        <v>238</v>
      </c>
      <c r="AU217" s="265" t="s">
        <v>85</v>
      </c>
      <c r="AV217" s="12" t="s">
        <v>83</v>
      </c>
      <c r="AW217" s="12" t="s">
        <v>39</v>
      </c>
      <c r="AX217" s="12" t="s">
        <v>76</v>
      </c>
      <c r="AY217" s="265" t="s">
        <v>171</v>
      </c>
    </row>
    <row r="218" s="13" customFormat="1">
      <c r="B218" s="266"/>
      <c r="C218" s="267"/>
      <c r="D218" s="249" t="s">
        <v>238</v>
      </c>
      <c r="E218" s="268" t="s">
        <v>21</v>
      </c>
      <c r="F218" s="269" t="s">
        <v>891</v>
      </c>
      <c r="G218" s="267"/>
      <c r="H218" s="270">
        <v>7</v>
      </c>
      <c r="I218" s="271"/>
      <c r="J218" s="267"/>
      <c r="K218" s="267"/>
      <c r="L218" s="272"/>
      <c r="M218" s="273"/>
      <c r="N218" s="274"/>
      <c r="O218" s="274"/>
      <c r="P218" s="274"/>
      <c r="Q218" s="274"/>
      <c r="R218" s="274"/>
      <c r="S218" s="274"/>
      <c r="T218" s="275"/>
      <c r="AT218" s="276" t="s">
        <v>238</v>
      </c>
      <c r="AU218" s="276" t="s">
        <v>85</v>
      </c>
      <c r="AV218" s="13" t="s">
        <v>85</v>
      </c>
      <c r="AW218" s="13" t="s">
        <v>39</v>
      </c>
      <c r="AX218" s="13" t="s">
        <v>76</v>
      </c>
      <c r="AY218" s="276" t="s">
        <v>171</v>
      </c>
    </row>
    <row r="219" s="14" customFormat="1">
      <c r="B219" s="277"/>
      <c r="C219" s="278"/>
      <c r="D219" s="249" t="s">
        <v>238</v>
      </c>
      <c r="E219" s="279" t="s">
        <v>21</v>
      </c>
      <c r="F219" s="280" t="s">
        <v>242</v>
      </c>
      <c r="G219" s="278"/>
      <c r="H219" s="281">
        <v>7</v>
      </c>
      <c r="I219" s="282"/>
      <c r="J219" s="278"/>
      <c r="K219" s="278"/>
      <c r="L219" s="283"/>
      <c r="M219" s="284"/>
      <c r="N219" s="285"/>
      <c r="O219" s="285"/>
      <c r="P219" s="285"/>
      <c r="Q219" s="285"/>
      <c r="R219" s="285"/>
      <c r="S219" s="285"/>
      <c r="T219" s="286"/>
      <c r="AT219" s="287" t="s">
        <v>238</v>
      </c>
      <c r="AU219" s="287" t="s">
        <v>85</v>
      </c>
      <c r="AV219" s="14" t="s">
        <v>194</v>
      </c>
      <c r="AW219" s="14" t="s">
        <v>39</v>
      </c>
      <c r="AX219" s="14" t="s">
        <v>83</v>
      </c>
      <c r="AY219" s="287" t="s">
        <v>171</v>
      </c>
    </row>
    <row r="220" s="1" customFormat="1" ht="25.5" customHeight="1">
      <c r="B220" s="47"/>
      <c r="C220" s="237" t="s">
        <v>364</v>
      </c>
      <c r="D220" s="237" t="s">
        <v>174</v>
      </c>
      <c r="E220" s="238" t="s">
        <v>892</v>
      </c>
      <c r="F220" s="239" t="s">
        <v>893</v>
      </c>
      <c r="G220" s="240" t="s">
        <v>367</v>
      </c>
      <c r="H220" s="241">
        <v>1</v>
      </c>
      <c r="I220" s="242"/>
      <c r="J220" s="243">
        <f>ROUND(I220*H220,2)</f>
        <v>0</v>
      </c>
      <c r="K220" s="239" t="s">
        <v>236</v>
      </c>
      <c r="L220" s="73"/>
      <c r="M220" s="244" t="s">
        <v>21</v>
      </c>
      <c r="N220" s="245" t="s">
        <v>47</v>
      </c>
      <c r="O220" s="48"/>
      <c r="P220" s="246">
        <f>O220*H220</f>
        <v>0</v>
      </c>
      <c r="Q220" s="246">
        <v>0.033279999999999997</v>
      </c>
      <c r="R220" s="246">
        <f>Q220*H220</f>
        <v>0.033279999999999997</v>
      </c>
      <c r="S220" s="246">
        <v>0</v>
      </c>
      <c r="T220" s="247">
        <f>S220*H220</f>
        <v>0</v>
      </c>
      <c r="AR220" s="25" t="s">
        <v>194</v>
      </c>
      <c r="AT220" s="25" t="s">
        <v>174</v>
      </c>
      <c r="AU220" s="25" t="s">
        <v>85</v>
      </c>
      <c r="AY220" s="25" t="s">
        <v>171</v>
      </c>
      <c r="BE220" s="248">
        <f>IF(N220="základní",J220,0)</f>
        <v>0</v>
      </c>
      <c r="BF220" s="248">
        <f>IF(N220="snížená",J220,0)</f>
        <v>0</v>
      </c>
      <c r="BG220" s="248">
        <f>IF(N220="zákl. přenesená",J220,0)</f>
        <v>0</v>
      </c>
      <c r="BH220" s="248">
        <f>IF(N220="sníž. přenesená",J220,0)</f>
        <v>0</v>
      </c>
      <c r="BI220" s="248">
        <f>IF(N220="nulová",J220,0)</f>
        <v>0</v>
      </c>
      <c r="BJ220" s="25" t="s">
        <v>83</v>
      </c>
      <c r="BK220" s="248">
        <f>ROUND(I220*H220,2)</f>
        <v>0</v>
      </c>
      <c r="BL220" s="25" t="s">
        <v>194</v>
      </c>
      <c r="BM220" s="25" t="s">
        <v>894</v>
      </c>
    </row>
    <row r="221" s="12" customFormat="1">
      <c r="B221" s="256"/>
      <c r="C221" s="257"/>
      <c r="D221" s="249" t="s">
        <v>238</v>
      </c>
      <c r="E221" s="258" t="s">
        <v>21</v>
      </c>
      <c r="F221" s="259" t="s">
        <v>820</v>
      </c>
      <c r="G221" s="257"/>
      <c r="H221" s="258" t="s">
        <v>21</v>
      </c>
      <c r="I221" s="260"/>
      <c r="J221" s="257"/>
      <c r="K221" s="257"/>
      <c r="L221" s="261"/>
      <c r="M221" s="262"/>
      <c r="N221" s="263"/>
      <c r="O221" s="263"/>
      <c r="P221" s="263"/>
      <c r="Q221" s="263"/>
      <c r="R221" s="263"/>
      <c r="S221" s="263"/>
      <c r="T221" s="264"/>
      <c r="AT221" s="265" t="s">
        <v>238</v>
      </c>
      <c r="AU221" s="265" t="s">
        <v>85</v>
      </c>
      <c r="AV221" s="12" t="s">
        <v>83</v>
      </c>
      <c r="AW221" s="12" t="s">
        <v>39</v>
      </c>
      <c r="AX221" s="12" t="s">
        <v>76</v>
      </c>
      <c r="AY221" s="265" t="s">
        <v>171</v>
      </c>
    </row>
    <row r="222" s="12" customFormat="1">
      <c r="B222" s="256"/>
      <c r="C222" s="257"/>
      <c r="D222" s="249" t="s">
        <v>238</v>
      </c>
      <c r="E222" s="258" t="s">
        <v>21</v>
      </c>
      <c r="F222" s="259" t="s">
        <v>339</v>
      </c>
      <c r="G222" s="257"/>
      <c r="H222" s="258" t="s">
        <v>21</v>
      </c>
      <c r="I222" s="260"/>
      <c r="J222" s="257"/>
      <c r="K222" s="257"/>
      <c r="L222" s="261"/>
      <c r="M222" s="262"/>
      <c r="N222" s="263"/>
      <c r="O222" s="263"/>
      <c r="P222" s="263"/>
      <c r="Q222" s="263"/>
      <c r="R222" s="263"/>
      <c r="S222" s="263"/>
      <c r="T222" s="264"/>
      <c r="AT222" s="265" t="s">
        <v>238</v>
      </c>
      <c r="AU222" s="265" t="s">
        <v>85</v>
      </c>
      <c r="AV222" s="12" t="s">
        <v>83</v>
      </c>
      <c r="AW222" s="12" t="s">
        <v>39</v>
      </c>
      <c r="AX222" s="12" t="s">
        <v>76</v>
      </c>
      <c r="AY222" s="265" t="s">
        <v>171</v>
      </c>
    </row>
    <row r="223" s="13" customFormat="1">
      <c r="B223" s="266"/>
      <c r="C223" s="267"/>
      <c r="D223" s="249" t="s">
        <v>238</v>
      </c>
      <c r="E223" s="268" t="s">
        <v>21</v>
      </c>
      <c r="F223" s="269" t="s">
        <v>895</v>
      </c>
      <c r="G223" s="267"/>
      <c r="H223" s="270">
        <v>1</v>
      </c>
      <c r="I223" s="271"/>
      <c r="J223" s="267"/>
      <c r="K223" s="267"/>
      <c r="L223" s="272"/>
      <c r="M223" s="273"/>
      <c r="N223" s="274"/>
      <c r="O223" s="274"/>
      <c r="P223" s="274"/>
      <c r="Q223" s="274"/>
      <c r="R223" s="274"/>
      <c r="S223" s="274"/>
      <c r="T223" s="275"/>
      <c r="AT223" s="276" t="s">
        <v>238</v>
      </c>
      <c r="AU223" s="276" t="s">
        <v>85</v>
      </c>
      <c r="AV223" s="13" t="s">
        <v>85</v>
      </c>
      <c r="AW223" s="13" t="s">
        <v>39</v>
      </c>
      <c r="AX223" s="13" t="s">
        <v>76</v>
      </c>
      <c r="AY223" s="276" t="s">
        <v>171</v>
      </c>
    </row>
    <row r="224" s="14" customFormat="1">
      <c r="B224" s="277"/>
      <c r="C224" s="278"/>
      <c r="D224" s="249" t="s">
        <v>238</v>
      </c>
      <c r="E224" s="279" t="s">
        <v>21</v>
      </c>
      <c r="F224" s="280" t="s">
        <v>242</v>
      </c>
      <c r="G224" s="278"/>
      <c r="H224" s="281">
        <v>1</v>
      </c>
      <c r="I224" s="282"/>
      <c r="J224" s="278"/>
      <c r="K224" s="278"/>
      <c r="L224" s="283"/>
      <c r="M224" s="284"/>
      <c r="N224" s="285"/>
      <c r="O224" s="285"/>
      <c r="P224" s="285"/>
      <c r="Q224" s="285"/>
      <c r="R224" s="285"/>
      <c r="S224" s="285"/>
      <c r="T224" s="286"/>
      <c r="AT224" s="287" t="s">
        <v>238</v>
      </c>
      <c r="AU224" s="287" t="s">
        <v>85</v>
      </c>
      <c r="AV224" s="14" t="s">
        <v>194</v>
      </c>
      <c r="AW224" s="14" t="s">
        <v>39</v>
      </c>
      <c r="AX224" s="14" t="s">
        <v>83</v>
      </c>
      <c r="AY224" s="287" t="s">
        <v>171</v>
      </c>
    </row>
    <row r="225" s="1" customFormat="1" ht="25.5" customHeight="1">
      <c r="B225" s="47"/>
      <c r="C225" s="237" t="s">
        <v>374</v>
      </c>
      <c r="D225" s="237" t="s">
        <v>174</v>
      </c>
      <c r="E225" s="238" t="s">
        <v>896</v>
      </c>
      <c r="F225" s="239" t="s">
        <v>897</v>
      </c>
      <c r="G225" s="240" t="s">
        <v>367</v>
      </c>
      <c r="H225" s="241">
        <v>2</v>
      </c>
      <c r="I225" s="242"/>
      <c r="J225" s="243">
        <f>ROUND(I225*H225,2)</f>
        <v>0</v>
      </c>
      <c r="K225" s="239" t="s">
        <v>236</v>
      </c>
      <c r="L225" s="73"/>
      <c r="M225" s="244" t="s">
        <v>21</v>
      </c>
      <c r="N225" s="245" t="s">
        <v>47</v>
      </c>
      <c r="O225" s="48"/>
      <c r="P225" s="246">
        <f>O225*H225</f>
        <v>0</v>
      </c>
      <c r="Q225" s="246">
        <v>0.039629999999999999</v>
      </c>
      <c r="R225" s="246">
        <f>Q225*H225</f>
        <v>0.079259999999999997</v>
      </c>
      <c r="S225" s="246">
        <v>0</v>
      </c>
      <c r="T225" s="247">
        <f>S225*H225</f>
        <v>0</v>
      </c>
      <c r="AR225" s="25" t="s">
        <v>194</v>
      </c>
      <c r="AT225" s="25" t="s">
        <v>174</v>
      </c>
      <c r="AU225" s="25" t="s">
        <v>85</v>
      </c>
      <c r="AY225" s="25" t="s">
        <v>171</v>
      </c>
      <c r="BE225" s="248">
        <f>IF(N225="základní",J225,0)</f>
        <v>0</v>
      </c>
      <c r="BF225" s="248">
        <f>IF(N225="snížená",J225,0)</f>
        <v>0</v>
      </c>
      <c r="BG225" s="248">
        <f>IF(N225="zákl. přenesená",J225,0)</f>
        <v>0</v>
      </c>
      <c r="BH225" s="248">
        <f>IF(N225="sníž. přenesená",J225,0)</f>
        <v>0</v>
      </c>
      <c r="BI225" s="248">
        <f>IF(N225="nulová",J225,0)</f>
        <v>0</v>
      </c>
      <c r="BJ225" s="25" t="s">
        <v>83</v>
      </c>
      <c r="BK225" s="248">
        <f>ROUND(I225*H225,2)</f>
        <v>0</v>
      </c>
      <c r="BL225" s="25" t="s">
        <v>194</v>
      </c>
      <c r="BM225" s="25" t="s">
        <v>898</v>
      </c>
    </row>
    <row r="226" s="12" customFormat="1">
      <c r="B226" s="256"/>
      <c r="C226" s="257"/>
      <c r="D226" s="249" t="s">
        <v>238</v>
      </c>
      <c r="E226" s="258" t="s">
        <v>21</v>
      </c>
      <c r="F226" s="259" t="s">
        <v>820</v>
      </c>
      <c r="G226" s="257"/>
      <c r="H226" s="258" t="s">
        <v>21</v>
      </c>
      <c r="I226" s="260"/>
      <c r="J226" s="257"/>
      <c r="K226" s="257"/>
      <c r="L226" s="261"/>
      <c r="M226" s="262"/>
      <c r="N226" s="263"/>
      <c r="O226" s="263"/>
      <c r="P226" s="263"/>
      <c r="Q226" s="263"/>
      <c r="R226" s="263"/>
      <c r="S226" s="263"/>
      <c r="T226" s="264"/>
      <c r="AT226" s="265" t="s">
        <v>238</v>
      </c>
      <c r="AU226" s="265" t="s">
        <v>85</v>
      </c>
      <c r="AV226" s="12" t="s">
        <v>83</v>
      </c>
      <c r="AW226" s="12" t="s">
        <v>39</v>
      </c>
      <c r="AX226" s="12" t="s">
        <v>76</v>
      </c>
      <c r="AY226" s="265" t="s">
        <v>171</v>
      </c>
    </row>
    <row r="227" s="12" customFormat="1">
      <c r="B227" s="256"/>
      <c r="C227" s="257"/>
      <c r="D227" s="249" t="s">
        <v>238</v>
      </c>
      <c r="E227" s="258" t="s">
        <v>21</v>
      </c>
      <c r="F227" s="259" t="s">
        <v>339</v>
      </c>
      <c r="G227" s="257"/>
      <c r="H227" s="258" t="s">
        <v>21</v>
      </c>
      <c r="I227" s="260"/>
      <c r="J227" s="257"/>
      <c r="K227" s="257"/>
      <c r="L227" s="261"/>
      <c r="M227" s="262"/>
      <c r="N227" s="263"/>
      <c r="O227" s="263"/>
      <c r="P227" s="263"/>
      <c r="Q227" s="263"/>
      <c r="R227" s="263"/>
      <c r="S227" s="263"/>
      <c r="T227" s="264"/>
      <c r="AT227" s="265" t="s">
        <v>238</v>
      </c>
      <c r="AU227" s="265" t="s">
        <v>85</v>
      </c>
      <c r="AV227" s="12" t="s">
        <v>83</v>
      </c>
      <c r="AW227" s="12" t="s">
        <v>39</v>
      </c>
      <c r="AX227" s="12" t="s">
        <v>76</v>
      </c>
      <c r="AY227" s="265" t="s">
        <v>171</v>
      </c>
    </row>
    <row r="228" s="13" customFormat="1">
      <c r="B228" s="266"/>
      <c r="C228" s="267"/>
      <c r="D228" s="249" t="s">
        <v>238</v>
      </c>
      <c r="E228" s="268" t="s">
        <v>21</v>
      </c>
      <c r="F228" s="269" t="s">
        <v>899</v>
      </c>
      <c r="G228" s="267"/>
      <c r="H228" s="270">
        <v>2</v>
      </c>
      <c r="I228" s="271"/>
      <c r="J228" s="267"/>
      <c r="K228" s="267"/>
      <c r="L228" s="272"/>
      <c r="M228" s="273"/>
      <c r="N228" s="274"/>
      <c r="O228" s="274"/>
      <c r="P228" s="274"/>
      <c r="Q228" s="274"/>
      <c r="R228" s="274"/>
      <c r="S228" s="274"/>
      <c r="T228" s="275"/>
      <c r="AT228" s="276" t="s">
        <v>238</v>
      </c>
      <c r="AU228" s="276" t="s">
        <v>85</v>
      </c>
      <c r="AV228" s="13" t="s">
        <v>85</v>
      </c>
      <c r="AW228" s="13" t="s">
        <v>39</v>
      </c>
      <c r="AX228" s="13" t="s">
        <v>76</v>
      </c>
      <c r="AY228" s="276" t="s">
        <v>171</v>
      </c>
    </row>
    <row r="229" s="14" customFormat="1">
      <c r="B229" s="277"/>
      <c r="C229" s="278"/>
      <c r="D229" s="249" t="s">
        <v>238</v>
      </c>
      <c r="E229" s="279" t="s">
        <v>21</v>
      </c>
      <c r="F229" s="280" t="s">
        <v>242</v>
      </c>
      <c r="G229" s="278"/>
      <c r="H229" s="281">
        <v>2</v>
      </c>
      <c r="I229" s="282"/>
      <c r="J229" s="278"/>
      <c r="K229" s="278"/>
      <c r="L229" s="283"/>
      <c r="M229" s="284"/>
      <c r="N229" s="285"/>
      <c r="O229" s="285"/>
      <c r="P229" s="285"/>
      <c r="Q229" s="285"/>
      <c r="R229" s="285"/>
      <c r="S229" s="285"/>
      <c r="T229" s="286"/>
      <c r="AT229" s="287" t="s">
        <v>238</v>
      </c>
      <c r="AU229" s="287" t="s">
        <v>85</v>
      </c>
      <c r="AV229" s="14" t="s">
        <v>194</v>
      </c>
      <c r="AW229" s="14" t="s">
        <v>39</v>
      </c>
      <c r="AX229" s="14" t="s">
        <v>83</v>
      </c>
      <c r="AY229" s="287" t="s">
        <v>171</v>
      </c>
    </row>
    <row r="230" s="1" customFormat="1" ht="25.5" customHeight="1">
      <c r="B230" s="47"/>
      <c r="C230" s="237" t="s">
        <v>379</v>
      </c>
      <c r="D230" s="237" t="s">
        <v>174</v>
      </c>
      <c r="E230" s="238" t="s">
        <v>900</v>
      </c>
      <c r="F230" s="239" t="s">
        <v>901</v>
      </c>
      <c r="G230" s="240" t="s">
        <v>367</v>
      </c>
      <c r="H230" s="241">
        <v>1</v>
      </c>
      <c r="I230" s="242"/>
      <c r="J230" s="243">
        <f>ROUND(I230*H230,2)</f>
        <v>0</v>
      </c>
      <c r="K230" s="239" t="s">
        <v>236</v>
      </c>
      <c r="L230" s="73"/>
      <c r="M230" s="244" t="s">
        <v>21</v>
      </c>
      <c r="N230" s="245" t="s">
        <v>47</v>
      </c>
      <c r="O230" s="48"/>
      <c r="P230" s="246">
        <f>O230*H230</f>
        <v>0</v>
      </c>
      <c r="Q230" s="246">
        <v>0.052630000000000003</v>
      </c>
      <c r="R230" s="246">
        <f>Q230*H230</f>
        <v>0.052630000000000003</v>
      </c>
      <c r="S230" s="246">
        <v>0</v>
      </c>
      <c r="T230" s="247">
        <f>S230*H230</f>
        <v>0</v>
      </c>
      <c r="AR230" s="25" t="s">
        <v>194</v>
      </c>
      <c r="AT230" s="25" t="s">
        <v>174</v>
      </c>
      <c r="AU230" s="25" t="s">
        <v>85</v>
      </c>
      <c r="AY230" s="25" t="s">
        <v>171</v>
      </c>
      <c r="BE230" s="248">
        <f>IF(N230="základní",J230,0)</f>
        <v>0</v>
      </c>
      <c r="BF230" s="248">
        <f>IF(N230="snížená",J230,0)</f>
        <v>0</v>
      </c>
      <c r="BG230" s="248">
        <f>IF(N230="zákl. přenesená",J230,0)</f>
        <v>0</v>
      </c>
      <c r="BH230" s="248">
        <f>IF(N230="sníž. přenesená",J230,0)</f>
        <v>0</v>
      </c>
      <c r="BI230" s="248">
        <f>IF(N230="nulová",J230,0)</f>
        <v>0</v>
      </c>
      <c r="BJ230" s="25" t="s">
        <v>83</v>
      </c>
      <c r="BK230" s="248">
        <f>ROUND(I230*H230,2)</f>
        <v>0</v>
      </c>
      <c r="BL230" s="25" t="s">
        <v>194</v>
      </c>
      <c r="BM230" s="25" t="s">
        <v>902</v>
      </c>
    </row>
    <row r="231" s="12" customFormat="1">
      <c r="B231" s="256"/>
      <c r="C231" s="257"/>
      <c r="D231" s="249" t="s">
        <v>238</v>
      </c>
      <c r="E231" s="258" t="s">
        <v>21</v>
      </c>
      <c r="F231" s="259" t="s">
        <v>820</v>
      </c>
      <c r="G231" s="257"/>
      <c r="H231" s="258" t="s">
        <v>21</v>
      </c>
      <c r="I231" s="260"/>
      <c r="J231" s="257"/>
      <c r="K231" s="257"/>
      <c r="L231" s="261"/>
      <c r="M231" s="262"/>
      <c r="N231" s="263"/>
      <c r="O231" s="263"/>
      <c r="P231" s="263"/>
      <c r="Q231" s="263"/>
      <c r="R231" s="263"/>
      <c r="S231" s="263"/>
      <c r="T231" s="264"/>
      <c r="AT231" s="265" t="s">
        <v>238</v>
      </c>
      <c r="AU231" s="265" t="s">
        <v>85</v>
      </c>
      <c r="AV231" s="12" t="s">
        <v>83</v>
      </c>
      <c r="AW231" s="12" t="s">
        <v>39</v>
      </c>
      <c r="AX231" s="12" t="s">
        <v>76</v>
      </c>
      <c r="AY231" s="265" t="s">
        <v>171</v>
      </c>
    </row>
    <row r="232" s="12" customFormat="1">
      <c r="B232" s="256"/>
      <c r="C232" s="257"/>
      <c r="D232" s="249" t="s">
        <v>238</v>
      </c>
      <c r="E232" s="258" t="s">
        <v>21</v>
      </c>
      <c r="F232" s="259" t="s">
        <v>339</v>
      </c>
      <c r="G232" s="257"/>
      <c r="H232" s="258" t="s">
        <v>21</v>
      </c>
      <c r="I232" s="260"/>
      <c r="J232" s="257"/>
      <c r="K232" s="257"/>
      <c r="L232" s="261"/>
      <c r="M232" s="262"/>
      <c r="N232" s="263"/>
      <c r="O232" s="263"/>
      <c r="P232" s="263"/>
      <c r="Q232" s="263"/>
      <c r="R232" s="263"/>
      <c r="S232" s="263"/>
      <c r="T232" s="264"/>
      <c r="AT232" s="265" t="s">
        <v>238</v>
      </c>
      <c r="AU232" s="265" t="s">
        <v>85</v>
      </c>
      <c r="AV232" s="12" t="s">
        <v>83</v>
      </c>
      <c r="AW232" s="12" t="s">
        <v>39</v>
      </c>
      <c r="AX232" s="12" t="s">
        <v>76</v>
      </c>
      <c r="AY232" s="265" t="s">
        <v>171</v>
      </c>
    </row>
    <row r="233" s="13" customFormat="1">
      <c r="B233" s="266"/>
      <c r="C233" s="267"/>
      <c r="D233" s="249" t="s">
        <v>238</v>
      </c>
      <c r="E233" s="268" t="s">
        <v>21</v>
      </c>
      <c r="F233" s="269" t="s">
        <v>903</v>
      </c>
      <c r="G233" s="267"/>
      <c r="H233" s="270">
        <v>1</v>
      </c>
      <c r="I233" s="271"/>
      <c r="J233" s="267"/>
      <c r="K233" s="267"/>
      <c r="L233" s="272"/>
      <c r="M233" s="273"/>
      <c r="N233" s="274"/>
      <c r="O233" s="274"/>
      <c r="P233" s="274"/>
      <c r="Q233" s="274"/>
      <c r="R233" s="274"/>
      <c r="S233" s="274"/>
      <c r="T233" s="275"/>
      <c r="AT233" s="276" t="s">
        <v>238</v>
      </c>
      <c r="AU233" s="276" t="s">
        <v>85</v>
      </c>
      <c r="AV233" s="13" t="s">
        <v>85</v>
      </c>
      <c r="AW233" s="13" t="s">
        <v>39</v>
      </c>
      <c r="AX233" s="13" t="s">
        <v>76</v>
      </c>
      <c r="AY233" s="276" t="s">
        <v>171</v>
      </c>
    </row>
    <row r="234" s="14" customFormat="1">
      <c r="B234" s="277"/>
      <c r="C234" s="278"/>
      <c r="D234" s="249" t="s">
        <v>238</v>
      </c>
      <c r="E234" s="279" t="s">
        <v>21</v>
      </c>
      <c r="F234" s="280" t="s">
        <v>242</v>
      </c>
      <c r="G234" s="278"/>
      <c r="H234" s="281">
        <v>1</v>
      </c>
      <c r="I234" s="282"/>
      <c r="J234" s="278"/>
      <c r="K234" s="278"/>
      <c r="L234" s="283"/>
      <c r="M234" s="284"/>
      <c r="N234" s="285"/>
      <c r="O234" s="285"/>
      <c r="P234" s="285"/>
      <c r="Q234" s="285"/>
      <c r="R234" s="285"/>
      <c r="S234" s="285"/>
      <c r="T234" s="286"/>
      <c r="AT234" s="287" t="s">
        <v>238</v>
      </c>
      <c r="AU234" s="287" t="s">
        <v>85</v>
      </c>
      <c r="AV234" s="14" t="s">
        <v>194</v>
      </c>
      <c r="AW234" s="14" t="s">
        <v>39</v>
      </c>
      <c r="AX234" s="14" t="s">
        <v>83</v>
      </c>
      <c r="AY234" s="287" t="s">
        <v>171</v>
      </c>
    </row>
    <row r="235" s="1" customFormat="1" ht="38.25" customHeight="1">
      <c r="B235" s="47"/>
      <c r="C235" s="237" t="s">
        <v>384</v>
      </c>
      <c r="D235" s="237" t="s">
        <v>174</v>
      </c>
      <c r="E235" s="238" t="s">
        <v>904</v>
      </c>
      <c r="F235" s="239" t="s">
        <v>905</v>
      </c>
      <c r="G235" s="240" t="s">
        <v>367</v>
      </c>
      <c r="H235" s="241">
        <v>11</v>
      </c>
      <c r="I235" s="242"/>
      <c r="J235" s="243">
        <f>ROUND(I235*H235,2)</f>
        <v>0</v>
      </c>
      <c r="K235" s="239" t="s">
        <v>236</v>
      </c>
      <c r="L235" s="73"/>
      <c r="M235" s="244" t="s">
        <v>21</v>
      </c>
      <c r="N235" s="245" t="s">
        <v>47</v>
      </c>
      <c r="O235" s="48"/>
      <c r="P235" s="246">
        <f>O235*H235</f>
        <v>0</v>
      </c>
      <c r="Q235" s="246">
        <v>0.17488999999999999</v>
      </c>
      <c r="R235" s="246">
        <f>Q235*H235</f>
        <v>1.9237899999999999</v>
      </c>
      <c r="S235" s="246">
        <v>0</v>
      </c>
      <c r="T235" s="247">
        <f>S235*H235</f>
        <v>0</v>
      </c>
      <c r="AR235" s="25" t="s">
        <v>194</v>
      </c>
      <c r="AT235" s="25" t="s">
        <v>174</v>
      </c>
      <c r="AU235" s="25" t="s">
        <v>85</v>
      </c>
      <c r="AY235" s="25" t="s">
        <v>171</v>
      </c>
      <c r="BE235" s="248">
        <f>IF(N235="základní",J235,0)</f>
        <v>0</v>
      </c>
      <c r="BF235" s="248">
        <f>IF(N235="snížená",J235,0)</f>
        <v>0</v>
      </c>
      <c r="BG235" s="248">
        <f>IF(N235="zákl. přenesená",J235,0)</f>
        <v>0</v>
      </c>
      <c r="BH235" s="248">
        <f>IF(N235="sníž. přenesená",J235,0)</f>
        <v>0</v>
      </c>
      <c r="BI235" s="248">
        <f>IF(N235="nulová",J235,0)</f>
        <v>0</v>
      </c>
      <c r="BJ235" s="25" t="s">
        <v>83</v>
      </c>
      <c r="BK235" s="248">
        <f>ROUND(I235*H235,2)</f>
        <v>0</v>
      </c>
      <c r="BL235" s="25" t="s">
        <v>194</v>
      </c>
      <c r="BM235" s="25" t="s">
        <v>906</v>
      </c>
    </row>
    <row r="236" s="12" customFormat="1">
      <c r="B236" s="256"/>
      <c r="C236" s="257"/>
      <c r="D236" s="249" t="s">
        <v>238</v>
      </c>
      <c r="E236" s="258" t="s">
        <v>21</v>
      </c>
      <c r="F236" s="259" t="s">
        <v>820</v>
      </c>
      <c r="G236" s="257"/>
      <c r="H236" s="258" t="s">
        <v>21</v>
      </c>
      <c r="I236" s="260"/>
      <c r="J236" s="257"/>
      <c r="K236" s="257"/>
      <c r="L236" s="261"/>
      <c r="M236" s="262"/>
      <c r="N236" s="263"/>
      <c r="O236" s="263"/>
      <c r="P236" s="263"/>
      <c r="Q236" s="263"/>
      <c r="R236" s="263"/>
      <c r="S236" s="263"/>
      <c r="T236" s="264"/>
      <c r="AT236" s="265" t="s">
        <v>238</v>
      </c>
      <c r="AU236" s="265" t="s">
        <v>85</v>
      </c>
      <c r="AV236" s="12" t="s">
        <v>83</v>
      </c>
      <c r="AW236" s="12" t="s">
        <v>39</v>
      </c>
      <c r="AX236" s="12" t="s">
        <v>76</v>
      </c>
      <c r="AY236" s="265" t="s">
        <v>171</v>
      </c>
    </row>
    <row r="237" s="12" customFormat="1">
      <c r="B237" s="256"/>
      <c r="C237" s="257"/>
      <c r="D237" s="249" t="s">
        <v>238</v>
      </c>
      <c r="E237" s="258" t="s">
        <v>21</v>
      </c>
      <c r="F237" s="259" t="s">
        <v>907</v>
      </c>
      <c r="G237" s="257"/>
      <c r="H237" s="258" t="s">
        <v>21</v>
      </c>
      <c r="I237" s="260"/>
      <c r="J237" s="257"/>
      <c r="K237" s="257"/>
      <c r="L237" s="261"/>
      <c r="M237" s="262"/>
      <c r="N237" s="263"/>
      <c r="O237" s="263"/>
      <c r="P237" s="263"/>
      <c r="Q237" s="263"/>
      <c r="R237" s="263"/>
      <c r="S237" s="263"/>
      <c r="T237" s="264"/>
      <c r="AT237" s="265" t="s">
        <v>238</v>
      </c>
      <c r="AU237" s="265" t="s">
        <v>85</v>
      </c>
      <c r="AV237" s="12" t="s">
        <v>83</v>
      </c>
      <c r="AW237" s="12" t="s">
        <v>39</v>
      </c>
      <c r="AX237" s="12" t="s">
        <v>76</v>
      </c>
      <c r="AY237" s="265" t="s">
        <v>171</v>
      </c>
    </row>
    <row r="238" s="13" customFormat="1">
      <c r="B238" s="266"/>
      <c r="C238" s="267"/>
      <c r="D238" s="249" t="s">
        <v>238</v>
      </c>
      <c r="E238" s="268" t="s">
        <v>21</v>
      </c>
      <c r="F238" s="269" t="s">
        <v>908</v>
      </c>
      <c r="G238" s="267"/>
      <c r="H238" s="270">
        <v>11</v>
      </c>
      <c r="I238" s="271"/>
      <c r="J238" s="267"/>
      <c r="K238" s="267"/>
      <c r="L238" s="272"/>
      <c r="M238" s="273"/>
      <c r="N238" s="274"/>
      <c r="O238" s="274"/>
      <c r="P238" s="274"/>
      <c r="Q238" s="274"/>
      <c r="R238" s="274"/>
      <c r="S238" s="274"/>
      <c r="T238" s="275"/>
      <c r="AT238" s="276" t="s">
        <v>238</v>
      </c>
      <c r="AU238" s="276" t="s">
        <v>85</v>
      </c>
      <c r="AV238" s="13" t="s">
        <v>85</v>
      </c>
      <c r="AW238" s="13" t="s">
        <v>39</v>
      </c>
      <c r="AX238" s="13" t="s">
        <v>76</v>
      </c>
      <c r="AY238" s="276" t="s">
        <v>171</v>
      </c>
    </row>
    <row r="239" s="14" customFormat="1">
      <c r="B239" s="277"/>
      <c r="C239" s="278"/>
      <c r="D239" s="249" t="s">
        <v>238</v>
      </c>
      <c r="E239" s="279" t="s">
        <v>21</v>
      </c>
      <c r="F239" s="280" t="s">
        <v>242</v>
      </c>
      <c r="G239" s="278"/>
      <c r="H239" s="281">
        <v>11</v>
      </c>
      <c r="I239" s="282"/>
      <c r="J239" s="278"/>
      <c r="K239" s="278"/>
      <c r="L239" s="283"/>
      <c r="M239" s="284"/>
      <c r="N239" s="285"/>
      <c r="O239" s="285"/>
      <c r="P239" s="285"/>
      <c r="Q239" s="285"/>
      <c r="R239" s="285"/>
      <c r="S239" s="285"/>
      <c r="T239" s="286"/>
      <c r="AT239" s="287" t="s">
        <v>238</v>
      </c>
      <c r="AU239" s="287" t="s">
        <v>85</v>
      </c>
      <c r="AV239" s="14" t="s">
        <v>194</v>
      </c>
      <c r="AW239" s="14" t="s">
        <v>39</v>
      </c>
      <c r="AX239" s="14" t="s">
        <v>83</v>
      </c>
      <c r="AY239" s="287" t="s">
        <v>171</v>
      </c>
    </row>
    <row r="240" s="1" customFormat="1" ht="16.5" customHeight="1">
      <c r="B240" s="47"/>
      <c r="C240" s="299" t="s">
        <v>389</v>
      </c>
      <c r="D240" s="299" t="s">
        <v>288</v>
      </c>
      <c r="E240" s="300" t="s">
        <v>909</v>
      </c>
      <c r="F240" s="301" t="s">
        <v>910</v>
      </c>
      <c r="G240" s="302" t="s">
        <v>367</v>
      </c>
      <c r="H240" s="303">
        <v>4</v>
      </c>
      <c r="I240" s="304"/>
      <c r="J240" s="305">
        <f>ROUND(I240*H240,2)</f>
        <v>0</v>
      </c>
      <c r="K240" s="301" t="s">
        <v>236</v>
      </c>
      <c r="L240" s="306"/>
      <c r="M240" s="307" t="s">
        <v>21</v>
      </c>
      <c r="N240" s="308" t="s">
        <v>47</v>
      </c>
      <c r="O240" s="48"/>
      <c r="P240" s="246">
        <f>O240*H240</f>
        <v>0</v>
      </c>
      <c r="Q240" s="246">
        <v>0.0035000000000000001</v>
      </c>
      <c r="R240" s="246">
        <f>Q240*H240</f>
        <v>0.014</v>
      </c>
      <c r="S240" s="246">
        <v>0</v>
      </c>
      <c r="T240" s="247">
        <f>S240*H240</f>
        <v>0</v>
      </c>
      <c r="AR240" s="25" t="s">
        <v>271</v>
      </c>
      <c r="AT240" s="25" t="s">
        <v>288</v>
      </c>
      <c r="AU240" s="25" t="s">
        <v>85</v>
      </c>
      <c r="AY240" s="25" t="s">
        <v>171</v>
      </c>
      <c r="BE240" s="248">
        <f>IF(N240="základní",J240,0)</f>
        <v>0</v>
      </c>
      <c r="BF240" s="248">
        <f>IF(N240="snížená",J240,0)</f>
        <v>0</v>
      </c>
      <c r="BG240" s="248">
        <f>IF(N240="zákl. přenesená",J240,0)</f>
        <v>0</v>
      </c>
      <c r="BH240" s="248">
        <f>IF(N240="sníž. přenesená",J240,0)</f>
        <v>0</v>
      </c>
      <c r="BI240" s="248">
        <f>IF(N240="nulová",J240,0)</f>
        <v>0</v>
      </c>
      <c r="BJ240" s="25" t="s">
        <v>83</v>
      </c>
      <c r="BK240" s="248">
        <f>ROUND(I240*H240,2)</f>
        <v>0</v>
      </c>
      <c r="BL240" s="25" t="s">
        <v>194</v>
      </c>
      <c r="BM240" s="25" t="s">
        <v>911</v>
      </c>
    </row>
    <row r="241" s="1" customFormat="1" ht="16.5" customHeight="1">
      <c r="B241" s="47"/>
      <c r="C241" s="299" t="s">
        <v>393</v>
      </c>
      <c r="D241" s="299" t="s">
        <v>288</v>
      </c>
      <c r="E241" s="300" t="s">
        <v>912</v>
      </c>
      <c r="F241" s="301" t="s">
        <v>913</v>
      </c>
      <c r="G241" s="302" t="s">
        <v>367</v>
      </c>
      <c r="H241" s="303">
        <v>7</v>
      </c>
      <c r="I241" s="304"/>
      <c r="J241" s="305">
        <f>ROUND(I241*H241,2)</f>
        <v>0</v>
      </c>
      <c r="K241" s="301" t="s">
        <v>236</v>
      </c>
      <c r="L241" s="306"/>
      <c r="M241" s="307" t="s">
        <v>21</v>
      </c>
      <c r="N241" s="308" t="s">
        <v>47</v>
      </c>
      <c r="O241" s="48"/>
      <c r="P241" s="246">
        <f>O241*H241</f>
        <v>0</v>
      </c>
      <c r="Q241" s="246">
        <v>0.0037000000000000002</v>
      </c>
      <c r="R241" s="246">
        <f>Q241*H241</f>
        <v>0.025899999999999999</v>
      </c>
      <c r="S241" s="246">
        <v>0</v>
      </c>
      <c r="T241" s="247">
        <f>S241*H241</f>
        <v>0</v>
      </c>
      <c r="AR241" s="25" t="s">
        <v>271</v>
      </c>
      <c r="AT241" s="25" t="s">
        <v>288</v>
      </c>
      <c r="AU241" s="25" t="s">
        <v>85</v>
      </c>
      <c r="AY241" s="25" t="s">
        <v>171</v>
      </c>
      <c r="BE241" s="248">
        <f>IF(N241="základní",J241,0)</f>
        <v>0</v>
      </c>
      <c r="BF241" s="248">
        <f>IF(N241="snížená",J241,0)</f>
        <v>0</v>
      </c>
      <c r="BG241" s="248">
        <f>IF(N241="zákl. přenesená",J241,0)</f>
        <v>0</v>
      </c>
      <c r="BH241" s="248">
        <f>IF(N241="sníž. přenesená",J241,0)</f>
        <v>0</v>
      </c>
      <c r="BI241" s="248">
        <f>IF(N241="nulová",J241,0)</f>
        <v>0</v>
      </c>
      <c r="BJ241" s="25" t="s">
        <v>83</v>
      </c>
      <c r="BK241" s="248">
        <f>ROUND(I241*H241,2)</f>
        <v>0</v>
      </c>
      <c r="BL241" s="25" t="s">
        <v>194</v>
      </c>
      <c r="BM241" s="25" t="s">
        <v>914</v>
      </c>
    </row>
    <row r="242" s="1" customFormat="1" ht="38.25" customHeight="1">
      <c r="B242" s="47"/>
      <c r="C242" s="237" t="s">
        <v>403</v>
      </c>
      <c r="D242" s="237" t="s">
        <v>174</v>
      </c>
      <c r="E242" s="238" t="s">
        <v>915</v>
      </c>
      <c r="F242" s="239" t="s">
        <v>916</v>
      </c>
      <c r="G242" s="240" t="s">
        <v>235</v>
      </c>
      <c r="H242" s="241">
        <v>0.75</v>
      </c>
      <c r="I242" s="242"/>
      <c r="J242" s="243">
        <f>ROUND(I242*H242,2)</f>
        <v>0</v>
      </c>
      <c r="K242" s="239" t="s">
        <v>236</v>
      </c>
      <c r="L242" s="73"/>
      <c r="M242" s="244" t="s">
        <v>21</v>
      </c>
      <c r="N242" s="245" t="s">
        <v>47</v>
      </c>
      <c r="O242" s="48"/>
      <c r="P242" s="246">
        <f>O242*H242</f>
        <v>0</v>
      </c>
      <c r="Q242" s="246">
        <v>0.074270000000000003</v>
      </c>
      <c r="R242" s="246">
        <f>Q242*H242</f>
        <v>0.055702500000000002</v>
      </c>
      <c r="S242" s="246">
        <v>0</v>
      </c>
      <c r="T242" s="247">
        <f>S242*H242</f>
        <v>0</v>
      </c>
      <c r="AR242" s="25" t="s">
        <v>194</v>
      </c>
      <c r="AT242" s="25" t="s">
        <v>174</v>
      </c>
      <c r="AU242" s="25" t="s">
        <v>85</v>
      </c>
      <c r="AY242" s="25" t="s">
        <v>171</v>
      </c>
      <c r="BE242" s="248">
        <f>IF(N242="základní",J242,0)</f>
        <v>0</v>
      </c>
      <c r="BF242" s="248">
        <f>IF(N242="snížená",J242,0)</f>
        <v>0</v>
      </c>
      <c r="BG242" s="248">
        <f>IF(N242="zákl. přenesená",J242,0)</f>
        <v>0</v>
      </c>
      <c r="BH242" s="248">
        <f>IF(N242="sníž. přenesená",J242,0)</f>
        <v>0</v>
      </c>
      <c r="BI242" s="248">
        <f>IF(N242="nulová",J242,0)</f>
        <v>0</v>
      </c>
      <c r="BJ242" s="25" t="s">
        <v>83</v>
      </c>
      <c r="BK242" s="248">
        <f>ROUND(I242*H242,2)</f>
        <v>0</v>
      </c>
      <c r="BL242" s="25" t="s">
        <v>194</v>
      </c>
      <c r="BM242" s="25" t="s">
        <v>917</v>
      </c>
    </row>
    <row r="243" s="12" customFormat="1">
      <c r="B243" s="256"/>
      <c r="C243" s="257"/>
      <c r="D243" s="249" t="s">
        <v>238</v>
      </c>
      <c r="E243" s="258" t="s">
        <v>21</v>
      </c>
      <c r="F243" s="259" t="s">
        <v>820</v>
      </c>
      <c r="G243" s="257"/>
      <c r="H243" s="258" t="s">
        <v>21</v>
      </c>
      <c r="I243" s="260"/>
      <c r="J243" s="257"/>
      <c r="K243" s="257"/>
      <c r="L243" s="261"/>
      <c r="M243" s="262"/>
      <c r="N243" s="263"/>
      <c r="O243" s="263"/>
      <c r="P243" s="263"/>
      <c r="Q243" s="263"/>
      <c r="R243" s="263"/>
      <c r="S243" s="263"/>
      <c r="T243" s="264"/>
      <c r="AT243" s="265" t="s">
        <v>238</v>
      </c>
      <c r="AU243" s="265" t="s">
        <v>85</v>
      </c>
      <c r="AV243" s="12" t="s">
        <v>83</v>
      </c>
      <c r="AW243" s="12" t="s">
        <v>39</v>
      </c>
      <c r="AX243" s="12" t="s">
        <v>76</v>
      </c>
      <c r="AY243" s="265" t="s">
        <v>171</v>
      </c>
    </row>
    <row r="244" s="12" customFormat="1">
      <c r="B244" s="256"/>
      <c r="C244" s="257"/>
      <c r="D244" s="249" t="s">
        <v>238</v>
      </c>
      <c r="E244" s="258" t="s">
        <v>21</v>
      </c>
      <c r="F244" s="259" t="s">
        <v>339</v>
      </c>
      <c r="G244" s="257"/>
      <c r="H244" s="258" t="s">
        <v>21</v>
      </c>
      <c r="I244" s="260"/>
      <c r="J244" s="257"/>
      <c r="K244" s="257"/>
      <c r="L244" s="261"/>
      <c r="M244" s="262"/>
      <c r="N244" s="263"/>
      <c r="O244" s="263"/>
      <c r="P244" s="263"/>
      <c r="Q244" s="263"/>
      <c r="R244" s="263"/>
      <c r="S244" s="263"/>
      <c r="T244" s="264"/>
      <c r="AT244" s="265" t="s">
        <v>238</v>
      </c>
      <c r="AU244" s="265" t="s">
        <v>85</v>
      </c>
      <c r="AV244" s="12" t="s">
        <v>83</v>
      </c>
      <c r="AW244" s="12" t="s">
        <v>39</v>
      </c>
      <c r="AX244" s="12" t="s">
        <v>76</v>
      </c>
      <c r="AY244" s="265" t="s">
        <v>171</v>
      </c>
    </row>
    <row r="245" s="13" customFormat="1">
      <c r="B245" s="266"/>
      <c r="C245" s="267"/>
      <c r="D245" s="249" t="s">
        <v>238</v>
      </c>
      <c r="E245" s="268" t="s">
        <v>21</v>
      </c>
      <c r="F245" s="269" t="s">
        <v>918</v>
      </c>
      <c r="G245" s="267"/>
      <c r="H245" s="270">
        <v>0.75</v>
      </c>
      <c r="I245" s="271"/>
      <c r="J245" s="267"/>
      <c r="K245" s="267"/>
      <c r="L245" s="272"/>
      <c r="M245" s="273"/>
      <c r="N245" s="274"/>
      <c r="O245" s="274"/>
      <c r="P245" s="274"/>
      <c r="Q245" s="274"/>
      <c r="R245" s="274"/>
      <c r="S245" s="274"/>
      <c r="T245" s="275"/>
      <c r="AT245" s="276" t="s">
        <v>238</v>
      </c>
      <c r="AU245" s="276" t="s">
        <v>85</v>
      </c>
      <c r="AV245" s="13" t="s">
        <v>85</v>
      </c>
      <c r="AW245" s="13" t="s">
        <v>39</v>
      </c>
      <c r="AX245" s="13" t="s">
        <v>76</v>
      </c>
      <c r="AY245" s="276" t="s">
        <v>171</v>
      </c>
    </row>
    <row r="246" s="14" customFormat="1">
      <c r="B246" s="277"/>
      <c r="C246" s="278"/>
      <c r="D246" s="249" t="s">
        <v>238</v>
      </c>
      <c r="E246" s="279" t="s">
        <v>21</v>
      </c>
      <c r="F246" s="280" t="s">
        <v>242</v>
      </c>
      <c r="G246" s="278"/>
      <c r="H246" s="281">
        <v>0.75</v>
      </c>
      <c r="I246" s="282"/>
      <c r="J246" s="278"/>
      <c r="K246" s="278"/>
      <c r="L246" s="283"/>
      <c r="M246" s="284"/>
      <c r="N246" s="285"/>
      <c r="O246" s="285"/>
      <c r="P246" s="285"/>
      <c r="Q246" s="285"/>
      <c r="R246" s="285"/>
      <c r="S246" s="285"/>
      <c r="T246" s="286"/>
      <c r="AT246" s="287" t="s">
        <v>238</v>
      </c>
      <c r="AU246" s="287" t="s">
        <v>85</v>
      </c>
      <c r="AV246" s="14" t="s">
        <v>194</v>
      </c>
      <c r="AW246" s="14" t="s">
        <v>39</v>
      </c>
      <c r="AX246" s="14" t="s">
        <v>83</v>
      </c>
      <c r="AY246" s="287" t="s">
        <v>171</v>
      </c>
    </row>
    <row r="247" s="1" customFormat="1" ht="38.25" customHeight="1">
      <c r="B247" s="47"/>
      <c r="C247" s="237" t="s">
        <v>409</v>
      </c>
      <c r="D247" s="237" t="s">
        <v>174</v>
      </c>
      <c r="E247" s="238" t="s">
        <v>919</v>
      </c>
      <c r="F247" s="239" t="s">
        <v>920</v>
      </c>
      <c r="G247" s="240" t="s">
        <v>235</v>
      </c>
      <c r="H247" s="241">
        <v>9.9849999999999994</v>
      </c>
      <c r="I247" s="242"/>
      <c r="J247" s="243">
        <f>ROUND(I247*H247,2)</f>
        <v>0</v>
      </c>
      <c r="K247" s="239" t="s">
        <v>236</v>
      </c>
      <c r="L247" s="73"/>
      <c r="M247" s="244" t="s">
        <v>21</v>
      </c>
      <c r="N247" s="245" t="s">
        <v>47</v>
      </c>
      <c r="O247" s="48"/>
      <c r="P247" s="246">
        <f>O247*H247</f>
        <v>0</v>
      </c>
      <c r="Q247" s="246">
        <v>0.11085</v>
      </c>
      <c r="R247" s="246">
        <f>Q247*H247</f>
        <v>1.1068372499999999</v>
      </c>
      <c r="S247" s="246">
        <v>0</v>
      </c>
      <c r="T247" s="247">
        <f>S247*H247</f>
        <v>0</v>
      </c>
      <c r="AR247" s="25" t="s">
        <v>194</v>
      </c>
      <c r="AT247" s="25" t="s">
        <v>174</v>
      </c>
      <c r="AU247" s="25" t="s">
        <v>85</v>
      </c>
      <c r="AY247" s="25" t="s">
        <v>171</v>
      </c>
      <c r="BE247" s="248">
        <f>IF(N247="základní",J247,0)</f>
        <v>0</v>
      </c>
      <c r="BF247" s="248">
        <f>IF(N247="snížená",J247,0)</f>
        <v>0</v>
      </c>
      <c r="BG247" s="248">
        <f>IF(N247="zákl. přenesená",J247,0)</f>
        <v>0</v>
      </c>
      <c r="BH247" s="248">
        <f>IF(N247="sníž. přenesená",J247,0)</f>
        <v>0</v>
      </c>
      <c r="BI247" s="248">
        <f>IF(N247="nulová",J247,0)</f>
        <v>0</v>
      </c>
      <c r="BJ247" s="25" t="s">
        <v>83</v>
      </c>
      <c r="BK247" s="248">
        <f>ROUND(I247*H247,2)</f>
        <v>0</v>
      </c>
      <c r="BL247" s="25" t="s">
        <v>194</v>
      </c>
      <c r="BM247" s="25" t="s">
        <v>921</v>
      </c>
    </row>
    <row r="248" s="12" customFormat="1">
      <c r="B248" s="256"/>
      <c r="C248" s="257"/>
      <c r="D248" s="249" t="s">
        <v>238</v>
      </c>
      <c r="E248" s="258" t="s">
        <v>21</v>
      </c>
      <c r="F248" s="259" t="s">
        <v>820</v>
      </c>
      <c r="G248" s="257"/>
      <c r="H248" s="258" t="s">
        <v>21</v>
      </c>
      <c r="I248" s="260"/>
      <c r="J248" s="257"/>
      <c r="K248" s="257"/>
      <c r="L248" s="261"/>
      <c r="M248" s="262"/>
      <c r="N248" s="263"/>
      <c r="O248" s="263"/>
      <c r="P248" s="263"/>
      <c r="Q248" s="263"/>
      <c r="R248" s="263"/>
      <c r="S248" s="263"/>
      <c r="T248" s="264"/>
      <c r="AT248" s="265" t="s">
        <v>238</v>
      </c>
      <c r="AU248" s="265" t="s">
        <v>85</v>
      </c>
      <c r="AV248" s="12" t="s">
        <v>83</v>
      </c>
      <c r="AW248" s="12" t="s">
        <v>39</v>
      </c>
      <c r="AX248" s="12" t="s">
        <v>76</v>
      </c>
      <c r="AY248" s="265" t="s">
        <v>171</v>
      </c>
    </row>
    <row r="249" s="12" customFormat="1">
      <c r="B249" s="256"/>
      <c r="C249" s="257"/>
      <c r="D249" s="249" t="s">
        <v>238</v>
      </c>
      <c r="E249" s="258" t="s">
        <v>21</v>
      </c>
      <c r="F249" s="259" t="s">
        <v>339</v>
      </c>
      <c r="G249" s="257"/>
      <c r="H249" s="258" t="s">
        <v>21</v>
      </c>
      <c r="I249" s="260"/>
      <c r="J249" s="257"/>
      <c r="K249" s="257"/>
      <c r="L249" s="261"/>
      <c r="M249" s="262"/>
      <c r="N249" s="263"/>
      <c r="O249" s="263"/>
      <c r="P249" s="263"/>
      <c r="Q249" s="263"/>
      <c r="R249" s="263"/>
      <c r="S249" s="263"/>
      <c r="T249" s="264"/>
      <c r="AT249" s="265" t="s">
        <v>238</v>
      </c>
      <c r="AU249" s="265" t="s">
        <v>85</v>
      </c>
      <c r="AV249" s="12" t="s">
        <v>83</v>
      </c>
      <c r="AW249" s="12" t="s">
        <v>39</v>
      </c>
      <c r="AX249" s="12" t="s">
        <v>76</v>
      </c>
      <c r="AY249" s="265" t="s">
        <v>171</v>
      </c>
    </row>
    <row r="250" s="13" customFormat="1">
      <c r="B250" s="266"/>
      <c r="C250" s="267"/>
      <c r="D250" s="249" t="s">
        <v>238</v>
      </c>
      <c r="E250" s="268" t="s">
        <v>21</v>
      </c>
      <c r="F250" s="269" t="s">
        <v>922</v>
      </c>
      <c r="G250" s="267"/>
      <c r="H250" s="270">
        <v>9.9849999999999994</v>
      </c>
      <c r="I250" s="271"/>
      <c r="J250" s="267"/>
      <c r="K250" s="267"/>
      <c r="L250" s="272"/>
      <c r="M250" s="273"/>
      <c r="N250" s="274"/>
      <c r="O250" s="274"/>
      <c r="P250" s="274"/>
      <c r="Q250" s="274"/>
      <c r="R250" s="274"/>
      <c r="S250" s="274"/>
      <c r="T250" s="275"/>
      <c r="AT250" s="276" t="s">
        <v>238</v>
      </c>
      <c r="AU250" s="276" t="s">
        <v>85</v>
      </c>
      <c r="AV250" s="13" t="s">
        <v>85</v>
      </c>
      <c r="AW250" s="13" t="s">
        <v>39</v>
      </c>
      <c r="AX250" s="13" t="s">
        <v>76</v>
      </c>
      <c r="AY250" s="276" t="s">
        <v>171</v>
      </c>
    </row>
    <row r="251" s="14" customFormat="1">
      <c r="B251" s="277"/>
      <c r="C251" s="278"/>
      <c r="D251" s="249" t="s">
        <v>238</v>
      </c>
      <c r="E251" s="279" t="s">
        <v>21</v>
      </c>
      <c r="F251" s="280" t="s">
        <v>242</v>
      </c>
      <c r="G251" s="278"/>
      <c r="H251" s="281">
        <v>9.9849999999999994</v>
      </c>
      <c r="I251" s="282"/>
      <c r="J251" s="278"/>
      <c r="K251" s="278"/>
      <c r="L251" s="283"/>
      <c r="M251" s="284"/>
      <c r="N251" s="285"/>
      <c r="O251" s="285"/>
      <c r="P251" s="285"/>
      <c r="Q251" s="285"/>
      <c r="R251" s="285"/>
      <c r="S251" s="285"/>
      <c r="T251" s="286"/>
      <c r="AT251" s="287" t="s">
        <v>238</v>
      </c>
      <c r="AU251" s="287" t="s">
        <v>85</v>
      </c>
      <c r="AV251" s="14" t="s">
        <v>194</v>
      </c>
      <c r="AW251" s="14" t="s">
        <v>39</v>
      </c>
      <c r="AX251" s="14" t="s">
        <v>83</v>
      </c>
      <c r="AY251" s="287" t="s">
        <v>171</v>
      </c>
    </row>
    <row r="252" s="1" customFormat="1" ht="38.25" customHeight="1">
      <c r="B252" s="47"/>
      <c r="C252" s="237" t="s">
        <v>414</v>
      </c>
      <c r="D252" s="237" t="s">
        <v>174</v>
      </c>
      <c r="E252" s="238" t="s">
        <v>923</v>
      </c>
      <c r="F252" s="239" t="s">
        <v>924</v>
      </c>
      <c r="G252" s="240" t="s">
        <v>235</v>
      </c>
      <c r="H252" s="241">
        <v>21.75</v>
      </c>
      <c r="I252" s="242"/>
      <c r="J252" s="243">
        <f>ROUND(I252*H252,2)</f>
        <v>0</v>
      </c>
      <c r="K252" s="239" t="s">
        <v>236</v>
      </c>
      <c r="L252" s="73"/>
      <c r="M252" s="244" t="s">
        <v>21</v>
      </c>
      <c r="N252" s="245" t="s">
        <v>47</v>
      </c>
      <c r="O252" s="48"/>
      <c r="P252" s="246">
        <f>O252*H252</f>
        <v>0</v>
      </c>
      <c r="Q252" s="246">
        <v>0.13639999999999999</v>
      </c>
      <c r="R252" s="246">
        <f>Q252*H252</f>
        <v>2.9666999999999999</v>
      </c>
      <c r="S252" s="246">
        <v>0</v>
      </c>
      <c r="T252" s="247">
        <f>S252*H252</f>
        <v>0</v>
      </c>
      <c r="AR252" s="25" t="s">
        <v>194</v>
      </c>
      <c r="AT252" s="25" t="s">
        <v>174</v>
      </c>
      <c r="AU252" s="25" t="s">
        <v>85</v>
      </c>
      <c r="AY252" s="25" t="s">
        <v>171</v>
      </c>
      <c r="BE252" s="248">
        <f>IF(N252="základní",J252,0)</f>
        <v>0</v>
      </c>
      <c r="BF252" s="248">
        <f>IF(N252="snížená",J252,0)</f>
        <v>0</v>
      </c>
      <c r="BG252" s="248">
        <f>IF(N252="zákl. přenesená",J252,0)</f>
        <v>0</v>
      </c>
      <c r="BH252" s="248">
        <f>IF(N252="sníž. přenesená",J252,0)</f>
        <v>0</v>
      </c>
      <c r="BI252" s="248">
        <f>IF(N252="nulová",J252,0)</f>
        <v>0</v>
      </c>
      <c r="BJ252" s="25" t="s">
        <v>83</v>
      </c>
      <c r="BK252" s="248">
        <f>ROUND(I252*H252,2)</f>
        <v>0</v>
      </c>
      <c r="BL252" s="25" t="s">
        <v>194</v>
      </c>
      <c r="BM252" s="25" t="s">
        <v>925</v>
      </c>
    </row>
    <row r="253" s="12" customFormat="1">
      <c r="B253" s="256"/>
      <c r="C253" s="257"/>
      <c r="D253" s="249" t="s">
        <v>238</v>
      </c>
      <c r="E253" s="258" t="s">
        <v>21</v>
      </c>
      <c r="F253" s="259" t="s">
        <v>820</v>
      </c>
      <c r="G253" s="257"/>
      <c r="H253" s="258" t="s">
        <v>21</v>
      </c>
      <c r="I253" s="260"/>
      <c r="J253" s="257"/>
      <c r="K253" s="257"/>
      <c r="L253" s="261"/>
      <c r="M253" s="262"/>
      <c r="N253" s="263"/>
      <c r="O253" s="263"/>
      <c r="P253" s="263"/>
      <c r="Q253" s="263"/>
      <c r="R253" s="263"/>
      <c r="S253" s="263"/>
      <c r="T253" s="264"/>
      <c r="AT253" s="265" t="s">
        <v>238</v>
      </c>
      <c r="AU253" s="265" t="s">
        <v>85</v>
      </c>
      <c r="AV253" s="12" t="s">
        <v>83</v>
      </c>
      <c r="AW253" s="12" t="s">
        <v>39</v>
      </c>
      <c r="AX253" s="12" t="s">
        <v>76</v>
      </c>
      <c r="AY253" s="265" t="s">
        <v>171</v>
      </c>
    </row>
    <row r="254" s="12" customFormat="1">
      <c r="B254" s="256"/>
      <c r="C254" s="257"/>
      <c r="D254" s="249" t="s">
        <v>238</v>
      </c>
      <c r="E254" s="258" t="s">
        <v>21</v>
      </c>
      <c r="F254" s="259" t="s">
        <v>339</v>
      </c>
      <c r="G254" s="257"/>
      <c r="H254" s="258" t="s">
        <v>21</v>
      </c>
      <c r="I254" s="260"/>
      <c r="J254" s="257"/>
      <c r="K254" s="257"/>
      <c r="L254" s="261"/>
      <c r="M254" s="262"/>
      <c r="N254" s="263"/>
      <c r="O254" s="263"/>
      <c r="P254" s="263"/>
      <c r="Q254" s="263"/>
      <c r="R254" s="263"/>
      <c r="S254" s="263"/>
      <c r="T254" s="264"/>
      <c r="AT254" s="265" t="s">
        <v>238</v>
      </c>
      <c r="AU254" s="265" t="s">
        <v>85</v>
      </c>
      <c r="AV254" s="12" t="s">
        <v>83</v>
      </c>
      <c r="AW254" s="12" t="s">
        <v>39</v>
      </c>
      <c r="AX254" s="12" t="s">
        <v>76</v>
      </c>
      <c r="AY254" s="265" t="s">
        <v>171</v>
      </c>
    </row>
    <row r="255" s="13" customFormat="1">
      <c r="B255" s="266"/>
      <c r="C255" s="267"/>
      <c r="D255" s="249" t="s">
        <v>238</v>
      </c>
      <c r="E255" s="268" t="s">
        <v>21</v>
      </c>
      <c r="F255" s="269" t="s">
        <v>926</v>
      </c>
      <c r="G255" s="267"/>
      <c r="H255" s="270">
        <v>6.3799999999999999</v>
      </c>
      <c r="I255" s="271"/>
      <c r="J255" s="267"/>
      <c r="K255" s="267"/>
      <c r="L255" s="272"/>
      <c r="M255" s="273"/>
      <c r="N255" s="274"/>
      <c r="O255" s="274"/>
      <c r="P255" s="274"/>
      <c r="Q255" s="274"/>
      <c r="R255" s="274"/>
      <c r="S255" s="274"/>
      <c r="T255" s="275"/>
      <c r="AT255" s="276" t="s">
        <v>238</v>
      </c>
      <c r="AU255" s="276" t="s">
        <v>85</v>
      </c>
      <c r="AV255" s="13" t="s">
        <v>85</v>
      </c>
      <c r="AW255" s="13" t="s">
        <v>39</v>
      </c>
      <c r="AX255" s="13" t="s">
        <v>76</v>
      </c>
      <c r="AY255" s="276" t="s">
        <v>171</v>
      </c>
    </row>
    <row r="256" s="13" customFormat="1">
      <c r="B256" s="266"/>
      <c r="C256" s="267"/>
      <c r="D256" s="249" t="s">
        <v>238</v>
      </c>
      <c r="E256" s="268" t="s">
        <v>21</v>
      </c>
      <c r="F256" s="269" t="s">
        <v>927</v>
      </c>
      <c r="G256" s="267"/>
      <c r="H256" s="270">
        <v>15.369999999999999</v>
      </c>
      <c r="I256" s="271"/>
      <c r="J256" s="267"/>
      <c r="K256" s="267"/>
      <c r="L256" s="272"/>
      <c r="M256" s="273"/>
      <c r="N256" s="274"/>
      <c r="O256" s="274"/>
      <c r="P256" s="274"/>
      <c r="Q256" s="274"/>
      <c r="R256" s="274"/>
      <c r="S256" s="274"/>
      <c r="T256" s="275"/>
      <c r="AT256" s="276" t="s">
        <v>238</v>
      </c>
      <c r="AU256" s="276" t="s">
        <v>85</v>
      </c>
      <c r="AV256" s="13" t="s">
        <v>85</v>
      </c>
      <c r="AW256" s="13" t="s">
        <v>39</v>
      </c>
      <c r="AX256" s="13" t="s">
        <v>76</v>
      </c>
      <c r="AY256" s="276" t="s">
        <v>171</v>
      </c>
    </row>
    <row r="257" s="14" customFormat="1">
      <c r="B257" s="277"/>
      <c r="C257" s="278"/>
      <c r="D257" s="249" t="s">
        <v>238</v>
      </c>
      <c r="E257" s="279" t="s">
        <v>21</v>
      </c>
      <c r="F257" s="280" t="s">
        <v>242</v>
      </c>
      <c r="G257" s="278"/>
      <c r="H257" s="281">
        <v>21.75</v>
      </c>
      <c r="I257" s="282"/>
      <c r="J257" s="278"/>
      <c r="K257" s="278"/>
      <c r="L257" s="283"/>
      <c r="M257" s="284"/>
      <c r="N257" s="285"/>
      <c r="O257" s="285"/>
      <c r="P257" s="285"/>
      <c r="Q257" s="285"/>
      <c r="R257" s="285"/>
      <c r="S257" s="285"/>
      <c r="T257" s="286"/>
      <c r="AT257" s="287" t="s">
        <v>238</v>
      </c>
      <c r="AU257" s="287" t="s">
        <v>85</v>
      </c>
      <c r="AV257" s="14" t="s">
        <v>194</v>
      </c>
      <c r="AW257" s="14" t="s">
        <v>39</v>
      </c>
      <c r="AX257" s="14" t="s">
        <v>83</v>
      </c>
      <c r="AY257" s="287" t="s">
        <v>171</v>
      </c>
    </row>
    <row r="258" s="1" customFormat="1" ht="38.25" customHeight="1">
      <c r="B258" s="47"/>
      <c r="C258" s="237" t="s">
        <v>421</v>
      </c>
      <c r="D258" s="237" t="s">
        <v>174</v>
      </c>
      <c r="E258" s="238" t="s">
        <v>928</v>
      </c>
      <c r="F258" s="239" t="s">
        <v>929</v>
      </c>
      <c r="G258" s="240" t="s">
        <v>235</v>
      </c>
      <c r="H258" s="241">
        <v>25.875</v>
      </c>
      <c r="I258" s="242"/>
      <c r="J258" s="243">
        <f>ROUND(I258*H258,2)</f>
        <v>0</v>
      </c>
      <c r="K258" s="239" t="s">
        <v>236</v>
      </c>
      <c r="L258" s="73"/>
      <c r="M258" s="244" t="s">
        <v>21</v>
      </c>
      <c r="N258" s="245" t="s">
        <v>47</v>
      </c>
      <c r="O258" s="48"/>
      <c r="P258" s="246">
        <f>O258*H258</f>
        <v>0</v>
      </c>
      <c r="Q258" s="246">
        <v>0.30659999999999998</v>
      </c>
      <c r="R258" s="246">
        <f>Q258*H258</f>
        <v>7.9332749999999992</v>
      </c>
      <c r="S258" s="246">
        <v>0</v>
      </c>
      <c r="T258" s="247">
        <f>S258*H258</f>
        <v>0</v>
      </c>
      <c r="AR258" s="25" t="s">
        <v>194</v>
      </c>
      <c r="AT258" s="25" t="s">
        <v>174</v>
      </c>
      <c r="AU258" s="25" t="s">
        <v>85</v>
      </c>
      <c r="AY258" s="25" t="s">
        <v>171</v>
      </c>
      <c r="BE258" s="248">
        <f>IF(N258="základní",J258,0)</f>
        <v>0</v>
      </c>
      <c r="BF258" s="248">
        <f>IF(N258="snížená",J258,0)</f>
        <v>0</v>
      </c>
      <c r="BG258" s="248">
        <f>IF(N258="zákl. přenesená",J258,0)</f>
        <v>0</v>
      </c>
      <c r="BH258" s="248">
        <f>IF(N258="sníž. přenesená",J258,0)</f>
        <v>0</v>
      </c>
      <c r="BI258" s="248">
        <f>IF(N258="nulová",J258,0)</f>
        <v>0</v>
      </c>
      <c r="BJ258" s="25" t="s">
        <v>83</v>
      </c>
      <c r="BK258" s="248">
        <f>ROUND(I258*H258,2)</f>
        <v>0</v>
      </c>
      <c r="BL258" s="25" t="s">
        <v>194</v>
      </c>
      <c r="BM258" s="25" t="s">
        <v>930</v>
      </c>
    </row>
    <row r="259" s="12" customFormat="1">
      <c r="B259" s="256"/>
      <c r="C259" s="257"/>
      <c r="D259" s="249" t="s">
        <v>238</v>
      </c>
      <c r="E259" s="258" t="s">
        <v>21</v>
      </c>
      <c r="F259" s="259" t="s">
        <v>820</v>
      </c>
      <c r="G259" s="257"/>
      <c r="H259" s="258" t="s">
        <v>21</v>
      </c>
      <c r="I259" s="260"/>
      <c r="J259" s="257"/>
      <c r="K259" s="257"/>
      <c r="L259" s="261"/>
      <c r="M259" s="262"/>
      <c r="N259" s="263"/>
      <c r="O259" s="263"/>
      <c r="P259" s="263"/>
      <c r="Q259" s="263"/>
      <c r="R259" s="263"/>
      <c r="S259" s="263"/>
      <c r="T259" s="264"/>
      <c r="AT259" s="265" t="s">
        <v>238</v>
      </c>
      <c r="AU259" s="265" t="s">
        <v>85</v>
      </c>
      <c r="AV259" s="12" t="s">
        <v>83</v>
      </c>
      <c r="AW259" s="12" t="s">
        <v>39</v>
      </c>
      <c r="AX259" s="12" t="s">
        <v>76</v>
      </c>
      <c r="AY259" s="265" t="s">
        <v>171</v>
      </c>
    </row>
    <row r="260" s="12" customFormat="1">
      <c r="B260" s="256"/>
      <c r="C260" s="257"/>
      <c r="D260" s="249" t="s">
        <v>238</v>
      </c>
      <c r="E260" s="258" t="s">
        <v>21</v>
      </c>
      <c r="F260" s="259" t="s">
        <v>339</v>
      </c>
      <c r="G260" s="257"/>
      <c r="H260" s="258" t="s">
        <v>21</v>
      </c>
      <c r="I260" s="260"/>
      <c r="J260" s="257"/>
      <c r="K260" s="257"/>
      <c r="L260" s="261"/>
      <c r="M260" s="262"/>
      <c r="N260" s="263"/>
      <c r="O260" s="263"/>
      <c r="P260" s="263"/>
      <c r="Q260" s="263"/>
      <c r="R260" s="263"/>
      <c r="S260" s="263"/>
      <c r="T260" s="264"/>
      <c r="AT260" s="265" t="s">
        <v>238</v>
      </c>
      <c r="AU260" s="265" t="s">
        <v>85</v>
      </c>
      <c r="AV260" s="12" t="s">
        <v>83</v>
      </c>
      <c r="AW260" s="12" t="s">
        <v>39</v>
      </c>
      <c r="AX260" s="12" t="s">
        <v>76</v>
      </c>
      <c r="AY260" s="265" t="s">
        <v>171</v>
      </c>
    </row>
    <row r="261" s="13" customFormat="1">
      <c r="B261" s="266"/>
      <c r="C261" s="267"/>
      <c r="D261" s="249" t="s">
        <v>238</v>
      </c>
      <c r="E261" s="268" t="s">
        <v>21</v>
      </c>
      <c r="F261" s="269" t="s">
        <v>931</v>
      </c>
      <c r="G261" s="267"/>
      <c r="H261" s="270">
        <v>24.795000000000002</v>
      </c>
      <c r="I261" s="271"/>
      <c r="J261" s="267"/>
      <c r="K261" s="267"/>
      <c r="L261" s="272"/>
      <c r="M261" s="273"/>
      <c r="N261" s="274"/>
      <c r="O261" s="274"/>
      <c r="P261" s="274"/>
      <c r="Q261" s="274"/>
      <c r="R261" s="274"/>
      <c r="S261" s="274"/>
      <c r="T261" s="275"/>
      <c r="AT261" s="276" t="s">
        <v>238</v>
      </c>
      <c r="AU261" s="276" t="s">
        <v>85</v>
      </c>
      <c r="AV261" s="13" t="s">
        <v>85</v>
      </c>
      <c r="AW261" s="13" t="s">
        <v>39</v>
      </c>
      <c r="AX261" s="13" t="s">
        <v>76</v>
      </c>
      <c r="AY261" s="276" t="s">
        <v>171</v>
      </c>
    </row>
    <row r="262" s="13" customFormat="1">
      <c r="B262" s="266"/>
      <c r="C262" s="267"/>
      <c r="D262" s="249" t="s">
        <v>238</v>
      </c>
      <c r="E262" s="268" t="s">
        <v>21</v>
      </c>
      <c r="F262" s="269" t="s">
        <v>932</v>
      </c>
      <c r="G262" s="267"/>
      <c r="H262" s="270">
        <v>-2.52</v>
      </c>
      <c r="I262" s="271"/>
      <c r="J262" s="267"/>
      <c r="K262" s="267"/>
      <c r="L262" s="272"/>
      <c r="M262" s="273"/>
      <c r="N262" s="274"/>
      <c r="O262" s="274"/>
      <c r="P262" s="274"/>
      <c r="Q262" s="274"/>
      <c r="R262" s="274"/>
      <c r="S262" s="274"/>
      <c r="T262" s="275"/>
      <c r="AT262" s="276" t="s">
        <v>238</v>
      </c>
      <c r="AU262" s="276" t="s">
        <v>85</v>
      </c>
      <c r="AV262" s="13" t="s">
        <v>85</v>
      </c>
      <c r="AW262" s="13" t="s">
        <v>39</v>
      </c>
      <c r="AX262" s="13" t="s">
        <v>76</v>
      </c>
      <c r="AY262" s="276" t="s">
        <v>171</v>
      </c>
    </row>
    <row r="263" s="15" customFormat="1">
      <c r="B263" s="288"/>
      <c r="C263" s="289"/>
      <c r="D263" s="249" t="s">
        <v>238</v>
      </c>
      <c r="E263" s="290" t="s">
        <v>21</v>
      </c>
      <c r="F263" s="291" t="s">
        <v>259</v>
      </c>
      <c r="G263" s="289"/>
      <c r="H263" s="292">
        <v>22.274999999999999</v>
      </c>
      <c r="I263" s="293"/>
      <c r="J263" s="289"/>
      <c r="K263" s="289"/>
      <c r="L263" s="294"/>
      <c r="M263" s="295"/>
      <c r="N263" s="296"/>
      <c r="O263" s="296"/>
      <c r="P263" s="296"/>
      <c r="Q263" s="296"/>
      <c r="R263" s="296"/>
      <c r="S263" s="296"/>
      <c r="T263" s="297"/>
      <c r="AT263" s="298" t="s">
        <v>238</v>
      </c>
      <c r="AU263" s="298" t="s">
        <v>85</v>
      </c>
      <c r="AV263" s="15" t="s">
        <v>96</v>
      </c>
      <c r="AW263" s="15" t="s">
        <v>39</v>
      </c>
      <c r="AX263" s="15" t="s">
        <v>76</v>
      </c>
      <c r="AY263" s="298" t="s">
        <v>171</v>
      </c>
    </row>
    <row r="264" s="12" customFormat="1">
      <c r="B264" s="256"/>
      <c r="C264" s="257"/>
      <c r="D264" s="249" t="s">
        <v>238</v>
      </c>
      <c r="E264" s="258" t="s">
        <v>21</v>
      </c>
      <c r="F264" s="259" t="s">
        <v>933</v>
      </c>
      <c r="G264" s="257"/>
      <c r="H264" s="258" t="s">
        <v>21</v>
      </c>
      <c r="I264" s="260"/>
      <c r="J264" s="257"/>
      <c r="K264" s="257"/>
      <c r="L264" s="261"/>
      <c r="M264" s="262"/>
      <c r="N264" s="263"/>
      <c r="O264" s="263"/>
      <c r="P264" s="263"/>
      <c r="Q264" s="263"/>
      <c r="R264" s="263"/>
      <c r="S264" s="263"/>
      <c r="T264" s="264"/>
      <c r="AT264" s="265" t="s">
        <v>238</v>
      </c>
      <c r="AU264" s="265" t="s">
        <v>85</v>
      </c>
      <c r="AV264" s="12" t="s">
        <v>83</v>
      </c>
      <c r="AW264" s="12" t="s">
        <v>39</v>
      </c>
      <c r="AX264" s="12" t="s">
        <v>76</v>
      </c>
      <c r="AY264" s="265" t="s">
        <v>171</v>
      </c>
    </row>
    <row r="265" s="13" customFormat="1">
      <c r="B265" s="266"/>
      <c r="C265" s="267"/>
      <c r="D265" s="249" t="s">
        <v>238</v>
      </c>
      <c r="E265" s="268" t="s">
        <v>21</v>
      </c>
      <c r="F265" s="269" t="s">
        <v>934</v>
      </c>
      <c r="G265" s="267"/>
      <c r="H265" s="270">
        <v>3.6000000000000001</v>
      </c>
      <c r="I265" s="271"/>
      <c r="J265" s="267"/>
      <c r="K265" s="267"/>
      <c r="L265" s="272"/>
      <c r="M265" s="273"/>
      <c r="N265" s="274"/>
      <c r="O265" s="274"/>
      <c r="P265" s="274"/>
      <c r="Q265" s="274"/>
      <c r="R265" s="274"/>
      <c r="S265" s="274"/>
      <c r="T265" s="275"/>
      <c r="AT265" s="276" t="s">
        <v>238</v>
      </c>
      <c r="AU265" s="276" t="s">
        <v>85</v>
      </c>
      <c r="AV265" s="13" t="s">
        <v>85</v>
      </c>
      <c r="AW265" s="13" t="s">
        <v>39</v>
      </c>
      <c r="AX265" s="13" t="s">
        <v>76</v>
      </c>
      <c r="AY265" s="276" t="s">
        <v>171</v>
      </c>
    </row>
    <row r="266" s="15" customFormat="1">
      <c r="B266" s="288"/>
      <c r="C266" s="289"/>
      <c r="D266" s="249" t="s">
        <v>238</v>
      </c>
      <c r="E266" s="290" t="s">
        <v>21</v>
      </c>
      <c r="F266" s="291" t="s">
        <v>259</v>
      </c>
      <c r="G266" s="289"/>
      <c r="H266" s="292">
        <v>3.6000000000000001</v>
      </c>
      <c r="I266" s="293"/>
      <c r="J266" s="289"/>
      <c r="K266" s="289"/>
      <c r="L266" s="294"/>
      <c r="M266" s="295"/>
      <c r="N266" s="296"/>
      <c r="O266" s="296"/>
      <c r="P266" s="296"/>
      <c r="Q266" s="296"/>
      <c r="R266" s="296"/>
      <c r="S266" s="296"/>
      <c r="T266" s="297"/>
      <c r="AT266" s="298" t="s">
        <v>238</v>
      </c>
      <c r="AU266" s="298" t="s">
        <v>85</v>
      </c>
      <c r="AV266" s="15" t="s">
        <v>96</v>
      </c>
      <c r="AW266" s="15" t="s">
        <v>39</v>
      </c>
      <c r="AX266" s="15" t="s">
        <v>76</v>
      </c>
      <c r="AY266" s="298" t="s">
        <v>171</v>
      </c>
    </row>
    <row r="267" s="14" customFormat="1">
      <c r="B267" s="277"/>
      <c r="C267" s="278"/>
      <c r="D267" s="249" t="s">
        <v>238</v>
      </c>
      <c r="E267" s="279" t="s">
        <v>21</v>
      </c>
      <c r="F267" s="280" t="s">
        <v>242</v>
      </c>
      <c r="G267" s="278"/>
      <c r="H267" s="281">
        <v>25.875</v>
      </c>
      <c r="I267" s="282"/>
      <c r="J267" s="278"/>
      <c r="K267" s="278"/>
      <c r="L267" s="283"/>
      <c r="M267" s="284"/>
      <c r="N267" s="285"/>
      <c r="O267" s="285"/>
      <c r="P267" s="285"/>
      <c r="Q267" s="285"/>
      <c r="R267" s="285"/>
      <c r="S267" s="285"/>
      <c r="T267" s="286"/>
      <c r="AT267" s="287" t="s">
        <v>238</v>
      </c>
      <c r="AU267" s="287" t="s">
        <v>85</v>
      </c>
      <c r="AV267" s="14" t="s">
        <v>194</v>
      </c>
      <c r="AW267" s="14" t="s">
        <v>39</v>
      </c>
      <c r="AX267" s="14" t="s">
        <v>83</v>
      </c>
      <c r="AY267" s="287" t="s">
        <v>171</v>
      </c>
    </row>
    <row r="268" s="1" customFormat="1" ht="25.5" customHeight="1">
      <c r="B268" s="47"/>
      <c r="C268" s="237" t="s">
        <v>428</v>
      </c>
      <c r="D268" s="237" t="s">
        <v>174</v>
      </c>
      <c r="E268" s="238" t="s">
        <v>935</v>
      </c>
      <c r="F268" s="239" t="s">
        <v>936</v>
      </c>
      <c r="G268" s="240" t="s">
        <v>235</v>
      </c>
      <c r="H268" s="241">
        <v>4.3799999999999999</v>
      </c>
      <c r="I268" s="242"/>
      <c r="J268" s="243">
        <f>ROUND(I268*H268,2)</f>
        <v>0</v>
      </c>
      <c r="K268" s="239" t="s">
        <v>236</v>
      </c>
      <c r="L268" s="73"/>
      <c r="M268" s="244" t="s">
        <v>21</v>
      </c>
      <c r="N268" s="245" t="s">
        <v>47</v>
      </c>
      <c r="O268" s="48"/>
      <c r="P268" s="246">
        <f>O268*H268</f>
        <v>0</v>
      </c>
      <c r="Q268" s="246">
        <v>0.051679999999999997</v>
      </c>
      <c r="R268" s="246">
        <f>Q268*H268</f>
        <v>0.22635839999999999</v>
      </c>
      <c r="S268" s="246">
        <v>0</v>
      </c>
      <c r="T268" s="247">
        <f>S268*H268</f>
        <v>0</v>
      </c>
      <c r="AR268" s="25" t="s">
        <v>194</v>
      </c>
      <c r="AT268" s="25" t="s">
        <v>174</v>
      </c>
      <c r="AU268" s="25" t="s">
        <v>85</v>
      </c>
      <c r="AY268" s="25" t="s">
        <v>171</v>
      </c>
      <c r="BE268" s="248">
        <f>IF(N268="základní",J268,0)</f>
        <v>0</v>
      </c>
      <c r="BF268" s="248">
        <f>IF(N268="snížená",J268,0)</f>
        <v>0</v>
      </c>
      <c r="BG268" s="248">
        <f>IF(N268="zákl. přenesená",J268,0)</f>
        <v>0</v>
      </c>
      <c r="BH268" s="248">
        <f>IF(N268="sníž. přenesená",J268,0)</f>
        <v>0</v>
      </c>
      <c r="BI268" s="248">
        <f>IF(N268="nulová",J268,0)</f>
        <v>0</v>
      </c>
      <c r="BJ268" s="25" t="s">
        <v>83</v>
      </c>
      <c r="BK268" s="248">
        <f>ROUND(I268*H268,2)</f>
        <v>0</v>
      </c>
      <c r="BL268" s="25" t="s">
        <v>194</v>
      </c>
      <c r="BM268" s="25" t="s">
        <v>937</v>
      </c>
    </row>
    <row r="269" s="12" customFormat="1">
      <c r="B269" s="256"/>
      <c r="C269" s="257"/>
      <c r="D269" s="249" t="s">
        <v>238</v>
      </c>
      <c r="E269" s="258" t="s">
        <v>21</v>
      </c>
      <c r="F269" s="259" t="s">
        <v>820</v>
      </c>
      <c r="G269" s="257"/>
      <c r="H269" s="258" t="s">
        <v>21</v>
      </c>
      <c r="I269" s="260"/>
      <c r="J269" s="257"/>
      <c r="K269" s="257"/>
      <c r="L269" s="261"/>
      <c r="M269" s="262"/>
      <c r="N269" s="263"/>
      <c r="O269" s="263"/>
      <c r="P269" s="263"/>
      <c r="Q269" s="263"/>
      <c r="R269" s="263"/>
      <c r="S269" s="263"/>
      <c r="T269" s="264"/>
      <c r="AT269" s="265" t="s">
        <v>238</v>
      </c>
      <c r="AU269" s="265" t="s">
        <v>85</v>
      </c>
      <c r="AV269" s="12" t="s">
        <v>83</v>
      </c>
      <c r="AW269" s="12" t="s">
        <v>39</v>
      </c>
      <c r="AX269" s="12" t="s">
        <v>76</v>
      </c>
      <c r="AY269" s="265" t="s">
        <v>171</v>
      </c>
    </row>
    <row r="270" s="12" customFormat="1">
      <c r="B270" s="256"/>
      <c r="C270" s="257"/>
      <c r="D270" s="249" t="s">
        <v>238</v>
      </c>
      <c r="E270" s="258" t="s">
        <v>21</v>
      </c>
      <c r="F270" s="259" t="s">
        <v>339</v>
      </c>
      <c r="G270" s="257"/>
      <c r="H270" s="258" t="s">
        <v>21</v>
      </c>
      <c r="I270" s="260"/>
      <c r="J270" s="257"/>
      <c r="K270" s="257"/>
      <c r="L270" s="261"/>
      <c r="M270" s="262"/>
      <c r="N270" s="263"/>
      <c r="O270" s="263"/>
      <c r="P270" s="263"/>
      <c r="Q270" s="263"/>
      <c r="R270" s="263"/>
      <c r="S270" s="263"/>
      <c r="T270" s="264"/>
      <c r="AT270" s="265" t="s">
        <v>238</v>
      </c>
      <c r="AU270" s="265" t="s">
        <v>85</v>
      </c>
      <c r="AV270" s="12" t="s">
        <v>83</v>
      </c>
      <c r="AW270" s="12" t="s">
        <v>39</v>
      </c>
      <c r="AX270" s="12" t="s">
        <v>76</v>
      </c>
      <c r="AY270" s="265" t="s">
        <v>171</v>
      </c>
    </row>
    <row r="271" s="12" customFormat="1">
      <c r="B271" s="256"/>
      <c r="C271" s="257"/>
      <c r="D271" s="249" t="s">
        <v>238</v>
      </c>
      <c r="E271" s="258" t="s">
        <v>21</v>
      </c>
      <c r="F271" s="259" t="s">
        <v>938</v>
      </c>
      <c r="G271" s="257"/>
      <c r="H271" s="258" t="s">
        <v>21</v>
      </c>
      <c r="I271" s="260"/>
      <c r="J271" s="257"/>
      <c r="K271" s="257"/>
      <c r="L271" s="261"/>
      <c r="M271" s="262"/>
      <c r="N271" s="263"/>
      <c r="O271" s="263"/>
      <c r="P271" s="263"/>
      <c r="Q271" s="263"/>
      <c r="R271" s="263"/>
      <c r="S271" s="263"/>
      <c r="T271" s="264"/>
      <c r="AT271" s="265" t="s">
        <v>238</v>
      </c>
      <c r="AU271" s="265" t="s">
        <v>85</v>
      </c>
      <c r="AV271" s="12" t="s">
        <v>83</v>
      </c>
      <c r="AW271" s="12" t="s">
        <v>39</v>
      </c>
      <c r="AX271" s="12" t="s">
        <v>76</v>
      </c>
      <c r="AY271" s="265" t="s">
        <v>171</v>
      </c>
    </row>
    <row r="272" s="13" customFormat="1">
      <c r="B272" s="266"/>
      <c r="C272" s="267"/>
      <c r="D272" s="249" t="s">
        <v>238</v>
      </c>
      <c r="E272" s="268" t="s">
        <v>21</v>
      </c>
      <c r="F272" s="269" t="s">
        <v>939</v>
      </c>
      <c r="G272" s="267"/>
      <c r="H272" s="270">
        <v>4.3799999999999999</v>
      </c>
      <c r="I272" s="271"/>
      <c r="J272" s="267"/>
      <c r="K272" s="267"/>
      <c r="L272" s="272"/>
      <c r="M272" s="273"/>
      <c r="N272" s="274"/>
      <c r="O272" s="274"/>
      <c r="P272" s="274"/>
      <c r="Q272" s="274"/>
      <c r="R272" s="274"/>
      <c r="S272" s="274"/>
      <c r="T272" s="275"/>
      <c r="AT272" s="276" t="s">
        <v>238</v>
      </c>
      <c r="AU272" s="276" t="s">
        <v>85</v>
      </c>
      <c r="AV272" s="13" t="s">
        <v>85</v>
      </c>
      <c r="AW272" s="13" t="s">
        <v>39</v>
      </c>
      <c r="AX272" s="13" t="s">
        <v>76</v>
      </c>
      <c r="AY272" s="276" t="s">
        <v>171</v>
      </c>
    </row>
    <row r="273" s="14" customFormat="1">
      <c r="B273" s="277"/>
      <c r="C273" s="278"/>
      <c r="D273" s="249" t="s">
        <v>238</v>
      </c>
      <c r="E273" s="279" t="s">
        <v>21</v>
      </c>
      <c r="F273" s="280" t="s">
        <v>242</v>
      </c>
      <c r="G273" s="278"/>
      <c r="H273" s="281">
        <v>4.3799999999999999</v>
      </c>
      <c r="I273" s="282"/>
      <c r="J273" s="278"/>
      <c r="K273" s="278"/>
      <c r="L273" s="283"/>
      <c r="M273" s="284"/>
      <c r="N273" s="285"/>
      <c r="O273" s="285"/>
      <c r="P273" s="285"/>
      <c r="Q273" s="285"/>
      <c r="R273" s="285"/>
      <c r="S273" s="285"/>
      <c r="T273" s="286"/>
      <c r="AT273" s="287" t="s">
        <v>238</v>
      </c>
      <c r="AU273" s="287" t="s">
        <v>85</v>
      </c>
      <c r="AV273" s="14" t="s">
        <v>194</v>
      </c>
      <c r="AW273" s="14" t="s">
        <v>39</v>
      </c>
      <c r="AX273" s="14" t="s">
        <v>83</v>
      </c>
      <c r="AY273" s="287" t="s">
        <v>171</v>
      </c>
    </row>
    <row r="274" s="1" customFormat="1" ht="25.5" customHeight="1">
      <c r="B274" s="47"/>
      <c r="C274" s="237" t="s">
        <v>434</v>
      </c>
      <c r="D274" s="237" t="s">
        <v>174</v>
      </c>
      <c r="E274" s="238" t="s">
        <v>940</v>
      </c>
      <c r="F274" s="239" t="s">
        <v>941</v>
      </c>
      <c r="G274" s="240" t="s">
        <v>235</v>
      </c>
      <c r="H274" s="241">
        <v>156.00800000000001</v>
      </c>
      <c r="I274" s="242"/>
      <c r="J274" s="243">
        <f>ROUND(I274*H274,2)</f>
        <v>0</v>
      </c>
      <c r="K274" s="239" t="s">
        <v>236</v>
      </c>
      <c r="L274" s="73"/>
      <c r="M274" s="244" t="s">
        <v>21</v>
      </c>
      <c r="N274" s="245" t="s">
        <v>47</v>
      </c>
      <c r="O274" s="48"/>
      <c r="P274" s="246">
        <f>O274*H274</f>
        <v>0</v>
      </c>
      <c r="Q274" s="246">
        <v>0.069169999999999995</v>
      </c>
      <c r="R274" s="246">
        <f>Q274*H274</f>
        <v>10.79107336</v>
      </c>
      <c r="S274" s="246">
        <v>0</v>
      </c>
      <c r="T274" s="247">
        <f>S274*H274</f>
        <v>0</v>
      </c>
      <c r="AR274" s="25" t="s">
        <v>194</v>
      </c>
      <c r="AT274" s="25" t="s">
        <v>174</v>
      </c>
      <c r="AU274" s="25" t="s">
        <v>85</v>
      </c>
      <c r="AY274" s="25" t="s">
        <v>171</v>
      </c>
      <c r="BE274" s="248">
        <f>IF(N274="základní",J274,0)</f>
        <v>0</v>
      </c>
      <c r="BF274" s="248">
        <f>IF(N274="snížená",J274,0)</f>
        <v>0</v>
      </c>
      <c r="BG274" s="248">
        <f>IF(N274="zákl. přenesená",J274,0)</f>
        <v>0</v>
      </c>
      <c r="BH274" s="248">
        <f>IF(N274="sníž. přenesená",J274,0)</f>
        <v>0</v>
      </c>
      <c r="BI274" s="248">
        <f>IF(N274="nulová",J274,0)</f>
        <v>0</v>
      </c>
      <c r="BJ274" s="25" t="s">
        <v>83</v>
      </c>
      <c r="BK274" s="248">
        <f>ROUND(I274*H274,2)</f>
        <v>0</v>
      </c>
      <c r="BL274" s="25" t="s">
        <v>194</v>
      </c>
      <c r="BM274" s="25" t="s">
        <v>942</v>
      </c>
    </row>
    <row r="275" s="12" customFormat="1">
      <c r="B275" s="256"/>
      <c r="C275" s="257"/>
      <c r="D275" s="249" t="s">
        <v>238</v>
      </c>
      <c r="E275" s="258" t="s">
        <v>21</v>
      </c>
      <c r="F275" s="259" t="s">
        <v>820</v>
      </c>
      <c r="G275" s="257"/>
      <c r="H275" s="258" t="s">
        <v>21</v>
      </c>
      <c r="I275" s="260"/>
      <c r="J275" s="257"/>
      <c r="K275" s="257"/>
      <c r="L275" s="261"/>
      <c r="M275" s="262"/>
      <c r="N275" s="263"/>
      <c r="O275" s="263"/>
      <c r="P275" s="263"/>
      <c r="Q275" s="263"/>
      <c r="R275" s="263"/>
      <c r="S275" s="263"/>
      <c r="T275" s="264"/>
      <c r="AT275" s="265" t="s">
        <v>238</v>
      </c>
      <c r="AU275" s="265" t="s">
        <v>85</v>
      </c>
      <c r="AV275" s="12" t="s">
        <v>83</v>
      </c>
      <c r="AW275" s="12" t="s">
        <v>39</v>
      </c>
      <c r="AX275" s="12" t="s">
        <v>76</v>
      </c>
      <c r="AY275" s="265" t="s">
        <v>171</v>
      </c>
    </row>
    <row r="276" s="12" customFormat="1">
      <c r="B276" s="256"/>
      <c r="C276" s="257"/>
      <c r="D276" s="249" t="s">
        <v>238</v>
      </c>
      <c r="E276" s="258" t="s">
        <v>21</v>
      </c>
      <c r="F276" s="259" t="s">
        <v>337</v>
      </c>
      <c r="G276" s="257"/>
      <c r="H276" s="258" t="s">
        <v>21</v>
      </c>
      <c r="I276" s="260"/>
      <c r="J276" s="257"/>
      <c r="K276" s="257"/>
      <c r="L276" s="261"/>
      <c r="M276" s="262"/>
      <c r="N276" s="263"/>
      <c r="O276" s="263"/>
      <c r="P276" s="263"/>
      <c r="Q276" s="263"/>
      <c r="R276" s="263"/>
      <c r="S276" s="263"/>
      <c r="T276" s="264"/>
      <c r="AT276" s="265" t="s">
        <v>238</v>
      </c>
      <c r="AU276" s="265" t="s">
        <v>85</v>
      </c>
      <c r="AV276" s="12" t="s">
        <v>83</v>
      </c>
      <c r="AW276" s="12" t="s">
        <v>39</v>
      </c>
      <c r="AX276" s="12" t="s">
        <v>76</v>
      </c>
      <c r="AY276" s="265" t="s">
        <v>171</v>
      </c>
    </row>
    <row r="277" s="13" customFormat="1">
      <c r="B277" s="266"/>
      <c r="C277" s="267"/>
      <c r="D277" s="249" t="s">
        <v>238</v>
      </c>
      <c r="E277" s="268" t="s">
        <v>21</v>
      </c>
      <c r="F277" s="269" t="s">
        <v>943</v>
      </c>
      <c r="G277" s="267"/>
      <c r="H277" s="270">
        <v>33.176000000000002</v>
      </c>
      <c r="I277" s="271"/>
      <c r="J277" s="267"/>
      <c r="K277" s="267"/>
      <c r="L277" s="272"/>
      <c r="M277" s="273"/>
      <c r="N277" s="274"/>
      <c r="O277" s="274"/>
      <c r="P277" s="274"/>
      <c r="Q277" s="274"/>
      <c r="R277" s="274"/>
      <c r="S277" s="274"/>
      <c r="T277" s="275"/>
      <c r="AT277" s="276" t="s">
        <v>238</v>
      </c>
      <c r="AU277" s="276" t="s">
        <v>85</v>
      </c>
      <c r="AV277" s="13" t="s">
        <v>85</v>
      </c>
      <c r="AW277" s="13" t="s">
        <v>39</v>
      </c>
      <c r="AX277" s="13" t="s">
        <v>76</v>
      </c>
      <c r="AY277" s="276" t="s">
        <v>171</v>
      </c>
    </row>
    <row r="278" s="13" customFormat="1">
      <c r="B278" s="266"/>
      <c r="C278" s="267"/>
      <c r="D278" s="249" t="s">
        <v>238</v>
      </c>
      <c r="E278" s="268" t="s">
        <v>21</v>
      </c>
      <c r="F278" s="269" t="s">
        <v>944</v>
      </c>
      <c r="G278" s="267"/>
      <c r="H278" s="270">
        <v>11.6</v>
      </c>
      <c r="I278" s="271"/>
      <c r="J278" s="267"/>
      <c r="K278" s="267"/>
      <c r="L278" s="272"/>
      <c r="M278" s="273"/>
      <c r="N278" s="274"/>
      <c r="O278" s="274"/>
      <c r="P278" s="274"/>
      <c r="Q278" s="274"/>
      <c r="R278" s="274"/>
      <c r="S278" s="274"/>
      <c r="T278" s="275"/>
      <c r="AT278" s="276" t="s">
        <v>238</v>
      </c>
      <c r="AU278" s="276" t="s">
        <v>85</v>
      </c>
      <c r="AV278" s="13" t="s">
        <v>85</v>
      </c>
      <c r="AW278" s="13" t="s">
        <v>39</v>
      </c>
      <c r="AX278" s="13" t="s">
        <v>76</v>
      </c>
      <c r="AY278" s="276" t="s">
        <v>171</v>
      </c>
    </row>
    <row r="279" s="15" customFormat="1">
      <c r="B279" s="288"/>
      <c r="C279" s="289"/>
      <c r="D279" s="249" t="s">
        <v>238</v>
      </c>
      <c r="E279" s="290" t="s">
        <v>21</v>
      </c>
      <c r="F279" s="291" t="s">
        <v>259</v>
      </c>
      <c r="G279" s="289"/>
      <c r="H279" s="292">
        <v>44.776000000000003</v>
      </c>
      <c r="I279" s="293"/>
      <c r="J279" s="289"/>
      <c r="K279" s="289"/>
      <c r="L279" s="294"/>
      <c r="M279" s="295"/>
      <c r="N279" s="296"/>
      <c r="O279" s="296"/>
      <c r="P279" s="296"/>
      <c r="Q279" s="296"/>
      <c r="R279" s="296"/>
      <c r="S279" s="296"/>
      <c r="T279" s="297"/>
      <c r="AT279" s="298" t="s">
        <v>238</v>
      </c>
      <c r="AU279" s="298" t="s">
        <v>85</v>
      </c>
      <c r="AV279" s="15" t="s">
        <v>96</v>
      </c>
      <c r="AW279" s="15" t="s">
        <v>39</v>
      </c>
      <c r="AX279" s="15" t="s">
        <v>76</v>
      </c>
      <c r="AY279" s="298" t="s">
        <v>171</v>
      </c>
    </row>
    <row r="280" s="12" customFormat="1">
      <c r="B280" s="256"/>
      <c r="C280" s="257"/>
      <c r="D280" s="249" t="s">
        <v>238</v>
      </c>
      <c r="E280" s="258" t="s">
        <v>21</v>
      </c>
      <c r="F280" s="259" t="s">
        <v>339</v>
      </c>
      <c r="G280" s="257"/>
      <c r="H280" s="258" t="s">
        <v>21</v>
      </c>
      <c r="I280" s="260"/>
      <c r="J280" s="257"/>
      <c r="K280" s="257"/>
      <c r="L280" s="261"/>
      <c r="M280" s="262"/>
      <c r="N280" s="263"/>
      <c r="O280" s="263"/>
      <c r="P280" s="263"/>
      <c r="Q280" s="263"/>
      <c r="R280" s="263"/>
      <c r="S280" s="263"/>
      <c r="T280" s="264"/>
      <c r="AT280" s="265" t="s">
        <v>238</v>
      </c>
      <c r="AU280" s="265" t="s">
        <v>85</v>
      </c>
      <c r="AV280" s="12" t="s">
        <v>83</v>
      </c>
      <c r="AW280" s="12" t="s">
        <v>39</v>
      </c>
      <c r="AX280" s="12" t="s">
        <v>76</v>
      </c>
      <c r="AY280" s="265" t="s">
        <v>171</v>
      </c>
    </row>
    <row r="281" s="12" customFormat="1">
      <c r="B281" s="256"/>
      <c r="C281" s="257"/>
      <c r="D281" s="249" t="s">
        <v>238</v>
      </c>
      <c r="E281" s="258" t="s">
        <v>21</v>
      </c>
      <c r="F281" s="259" t="s">
        <v>938</v>
      </c>
      <c r="G281" s="257"/>
      <c r="H281" s="258" t="s">
        <v>21</v>
      </c>
      <c r="I281" s="260"/>
      <c r="J281" s="257"/>
      <c r="K281" s="257"/>
      <c r="L281" s="261"/>
      <c r="M281" s="262"/>
      <c r="N281" s="263"/>
      <c r="O281" s="263"/>
      <c r="P281" s="263"/>
      <c r="Q281" s="263"/>
      <c r="R281" s="263"/>
      <c r="S281" s="263"/>
      <c r="T281" s="264"/>
      <c r="AT281" s="265" t="s">
        <v>238</v>
      </c>
      <c r="AU281" s="265" t="s">
        <v>85</v>
      </c>
      <c r="AV281" s="12" t="s">
        <v>83</v>
      </c>
      <c r="AW281" s="12" t="s">
        <v>39</v>
      </c>
      <c r="AX281" s="12" t="s">
        <v>76</v>
      </c>
      <c r="AY281" s="265" t="s">
        <v>171</v>
      </c>
    </row>
    <row r="282" s="13" customFormat="1">
      <c r="B282" s="266"/>
      <c r="C282" s="267"/>
      <c r="D282" s="249" t="s">
        <v>238</v>
      </c>
      <c r="E282" s="268" t="s">
        <v>21</v>
      </c>
      <c r="F282" s="269" t="s">
        <v>945</v>
      </c>
      <c r="G282" s="267"/>
      <c r="H282" s="270">
        <v>12.863</v>
      </c>
      <c r="I282" s="271"/>
      <c r="J282" s="267"/>
      <c r="K282" s="267"/>
      <c r="L282" s="272"/>
      <c r="M282" s="273"/>
      <c r="N282" s="274"/>
      <c r="O282" s="274"/>
      <c r="P282" s="274"/>
      <c r="Q282" s="274"/>
      <c r="R282" s="274"/>
      <c r="S282" s="274"/>
      <c r="T282" s="275"/>
      <c r="AT282" s="276" t="s">
        <v>238</v>
      </c>
      <c r="AU282" s="276" t="s">
        <v>85</v>
      </c>
      <c r="AV282" s="13" t="s">
        <v>85</v>
      </c>
      <c r="AW282" s="13" t="s">
        <v>39</v>
      </c>
      <c r="AX282" s="13" t="s">
        <v>76</v>
      </c>
      <c r="AY282" s="276" t="s">
        <v>171</v>
      </c>
    </row>
    <row r="283" s="13" customFormat="1">
      <c r="B283" s="266"/>
      <c r="C283" s="267"/>
      <c r="D283" s="249" t="s">
        <v>238</v>
      </c>
      <c r="E283" s="268" t="s">
        <v>21</v>
      </c>
      <c r="F283" s="269" t="s">
        <v>946</v>
      </c>
      <c r="G283" s="267"/>
      <c r="H283" s="270">
        <v>5.4240000000000004</v>
      </c>
      <c r="I283" s="271"/>
      <c r="J283" s="267"/>
      <c r="K283" s="267"/>
      <c r="L283" s="272"/>
      <c r="M283" s="273"/>
      <c r="N283" s="274"/>
      <c r="O283" s="274"/>
      <c r="P283" s="274"/>
      <c r="Q283" s="274"/>
      <c r="R283" s="274"/>
      <c r="S283" s="274"/>
      <c r="T283" s="275"/>
      <c r="AT283" s="276" t="s">
        <v>238</v>
      </c>
      <c r="AU283" s="276" t="s">
        <v>85</v>
      </c>
      <c r="AV283" s="13" t="s">
        <v>85</v>
      </c>
      <c r="AW283" s="13" t="s">
        <v>39</v>
      </c>
      <c r="AX283" s="13" t="s">
        <v>76</v>
      </c>
      <c r="AY283" s="276" t="s">
        <v>171</v>
      </c>
    </row>
    <row r="284" s="15" customFormat="1">
      <c r="B284" s="288"/>
      <c r="C284" s="289"/>
      <c r="D284" s="249" t="s">
        <v>238</v>
      </c>
      <c r="E284" s="290" t="s">
        <v>21</v>
      </c>
      <c r="F284" s="291" t="s">
        <v>259</v>
      </c>
      <c r="G284" s="289"/>
      <c r="H284" s="292">
        <v>18.286999999999999</v>
      </c>
      <c r="I284" s="293"/>
      <c r="J284" s="289"/>
      <c r="K284" s="289"/>
      <c r="L284" s="294"/>
      <c r="M284" s="295"/>
      <c r="N284" s="296"/>
      <c r="O284" s="296"/>
      <c r="P284" s="296"/>
      <c r="Q284" s="296"/>
      <c r="R284" s="296"/>
      <c r="S284" s="296"/>
      <c r="T284" s="297"/>
      <c r="AT284" s="298" t="s">
        <v>238</v>
      </c>
      <c r="AU284" s="298" t="s">
        <v>85</v>
      </c>
      <c r="AV284" s="15" t="s">
        <v>96</v>
      </c>
      <c r="AW284" s="15" t="s">
        <v>39</v>
      </c>
      <c r="AX284" s="15" t="s">
        <v>76</v>
      </c>
      <c r="AY284" s="298" t="s">
        <v>171</v>
      </c>
    </row>
    <row r="285" s="13" customFormat="1">
      <c r="B285" s="266"/>
      <c r="C285" s="267"/>
      <c r="D285" s="249" t="s">
        <v>238</v>
      </c>
      <c r="E285" s="268" t="s">
        <v>21</v>
      </c>
      <c r="F285" s="269" t="s">
        <v>947</v>
      </c>
      <c r="G285" s="267"/>
      <c r="H285" s="270">
        <v>5.2199999999999998</v>
      </c>
      <c r="I285" s="271"/>
      <c r="J285" s="267"/>
      <c r="K285" s="267"/>
      <c r="L285" s="272"/>
      <c r="M285" s="273"/>
      <c r="N285" s="274"/>
      <c r="O285" s="274"/>
      <c r="P285" s="274"/>
      <c r="Q285" s="274"/>
      <c r="R285" s="274"/>
      <c r="S285" s="274"/>
      <c r="T285" s="275"/>
      <c r="AT285" s="276" t="s">
        <v>238</v>
      </c>
      <c r="AU285" s="276" t="s">
        <v>85</v>
      </c>
      <c r="AV285" s="13" t="s">
        <v>85</v>
      </c>
      <c r="AW285" s="13" t="s">
        <v>39</v>
      </c>
      <c r="AX285" s="13" t="s">
        <v>76</v>
      </c>
      <c r="AY285" s="276" t="s">
        <v>171</v>
      </c>
    </row>
    <row r="286" s="13" customFormat="1">
      <c r="B286" s="266"/>
      <c r="C286" s="267"/>
      <c r="D286" s="249" t="s">
        <v>238</v>
      </c>
      <c r="E286" s="268" t="s">
        <v>21</v>
      </c>
      <c r="F286" s="269" t="s">
        <v>948</v>
      </c>
      <c r="G286" s="267"/>
      <c r="H286" s="270">
        <v>18.125</v>
      </c>
      <c r="I286" s="271"/>
      <c r="J286" s="267"/>
      <c r="K286" s="267"/>
      <c r="L286" s="272"/>
      <c r="M286" s="273"/>
      <c r="N286" s="274"/>
      <c r="O286" s="274"/>
      <c r="P286" s="274"/>
      <c r="Q286" s="274"/>
      <c r="R286" s="274"/>
      <c r="S286" s="274"/>
      <c r="T286" s="275"/>
      <c r="AT286" s="276" t="s">
        <v>238</v>
      </c>
      <c r="AU286" s="276" t="s">
        <v>85</v>
      </c>
      <c r="AV286" s="13" t="s">
        <v>85</v>
      </c>
      <c r="AW286" s="13" t="s">
        <v>39</v>
      </c>
      <c r="AX286" s="13" t="s">
        <v>76</v>
      </c>
      <c r="AY286" s="276" t="s">
        <v>171</v>
      </c>
    </row>
    <row r="287" s="13" customFormat="1">
      <c r="B287" s="266"/>
      <c r="C287" s="267"/>
      <c r="D287" s="249" t="s">
        <v>238</v>
      </c>
      <c r="E287" s="268" t="s">
        <v>21</v>
      </c>
      <c r="F287" s="269" t="s">
        <v>949</v>
      </c>
      <c r="G287" s="267"/>
      <c r="H287" s="270">
        <v>9.2799999999999994</v>
      </c>
      <c r="I287" s="271"/>
      <c r="J287" s="267"/>
      <c r="K287" s="267"/>
      <c r="L287" s="272"/>
      <c r="M287" s="273"/>
      <c r="N287" s="274"/>
      <c r="O287" s="274"/>
      <c r="P287" s="274"/>
      <c r="Q287" s="274"/>
      <c r="R287" s="274"/>
      <c r="S287" s="274"/>
      <c r="T287" s="275"/>
      <c r="AT287" s="276" t="s">
        <v>238</v>
      </c>
      <c r="AU287" s="276" t="s">
        <v>85</v>
      </c>
      <c r="AV287" s="13" t="s">
        <v>85</v>
      </c>
      <c r="AW287" s="13" t="s">
        <v>39</v>
      </c>
      <c r="AX287" s="13" t="s">
        <v>76</v>
      </c>
      <c r="AY287" s="276" t="s">
        <v>171</v>
      </c>
    </row>
    <row r="288" s="13" customFormat="1">
      <c r="B288" s="266"/>
      <c r="C288" s="267"/>
      <c r="D288" s="249" t="s">
        <v>238</v>
      </c>
      <c r="E288" s="268" t="s">
        <v>21</v>
      </c>
      <c r="F288" s="269" t="s">
        <v>950</v>
      </c>
      <c r="G288" s="267"/>
      <c r="H288" s="270">
        <v>5.5099999999999998</v>
      </c>
      <c r="I288" s="271"/>
      <c r="J288" s="267"/>
      <c r="K288" s="267"/>
      <c r="L288" s="272"/>
      <c r="M288" s="273"/>
      <c r="N288" s="274"/>
      <c r="O288" s="274"/>
      <c r="P288" s="274"/>
      <c r="Q288" s="274"/>
      <c r="R288" s="274"/>
      <c r="S288" s="274"/>
      <c r="T288" s="275"/>
      <c r="AT288" s="276" t="s">
        <v>238</v>
      </c>
      <c r="AU288" s="276" t="s">
        <v>85</v>
      </c>
      <c r="AV288" s="13" t="s">
        <v>85</v>
      </c>
      <c r="AW288" s="13" t="s">
        <v>39</v>
      </c>
      <c r="AX288" s="13" t="s">
        <v>76</v>
      </c>
      <c r="AY288" s="276" t="s">
        <v>171</v>
      </c>
    </row>
    <row r="289" s="13" customFormat="1">
      <c r="B289" s="266"/>
      <c r="C289" s="267"/>
      <c r="D289" s="249" t="s">
        <v>238</v>
      </c>
      <c r="E289" s="268" t="s">
        <v>21</v>
      </c>
      <c r="F289" s="269" t="s">
        <v>951</v>
      </c>
      <c r="G289" s="267"/>
      <c r="H289" s="270">
        <v>-8</v>
      </c>
      <c r="I289" s="271"/>
      <c r="J289" s="267"/>
      <c r="K289" s="267"/>
      <c r="L289" s="272"/>
      <c r="M289" s="273"/>
      <c r="N289" s="274"/>
      <c r="O289" s="274"/>
      <c r="P289" s="274"/>
      <c r="Q289" s="274"/>
      <c r="R289" s="274"/>
      <c r="S289" s="274"/>
      <c r="T289" s="275"/>
      <c r="AT289" s="276" t="s">
        <v>238</v>
      </c>
      <c r="AU289" s="276" t="s">
        <v>85</v>
      </c>
      <c r="AV289" s="13" t="s">
        <v>85</v>
      </c>
      <c r="AW289" s="13" t="s">
        <v>39</v>
      </c>
      <c r="AX289" s="13" t="s">
        <v>76</v>
      </c>
      <c r="AY289" s="276" t="s">
        <v>171</v>
      </c>
    </row>
    <row r="290" s="12" customFormat="1">
      <c r="B290" s="256"/>
      <c r="C290" s="257"/>
      <c r="D290" s="249" t="s">
        <v>238</v>
      </c>
      <c r="E290" s="258" t="s">
        <v>21</v>
      </c>
      <c r="F290" s="259" t="s">
        <v>952</v>
      </c>
      <c r="G290" s="257"/>
      <c r="H290" s="258" t="s">
        <v>21</v>
      </c>
      <c r="I290" s="260"/>
      <c r="J290" s="257"/>
      <c r="K290" s="257"/>
      <c r="L290" s="261"/>
      <c r="M290" s="262"/>
      <c r="N290" s="263"/>
      <c r="O290" s="263"/>
      <c r="P290" s="263"/>
      <c r="Q290" s="263"/>
      <c r="R290" s="263"/>
      <c r="S290" s="263"/>
      <c r="T290" s="264"/>
      <c r="AT290" s="265" t="s">
        <v>238</v>
      </c>
      <c r="AU290" s="265" t="s">
        <v>85</v>
      </c>
      <c r="AV290" s="12" t="s">
        <v>83</v>
      </c>
      <c r="AW290" s="12" t="s">
        <v>39</v>
      </c>
      <c r="AX290" s="12" t="s">
        <v>76</v>
      </c>
      <c r="AY290" s="265" t="s">
        <v>171</v>
      </c>
    </row>
    <row r="291" s="13" customFormat="1">
      <c r="B291" s="266"/>
      <c r="C291" s="267"/>
      <c r="D291" s="249" t="s">
        <v>238</v>
      </c>
      <c r="E291" s="268" t="s">
        <v>21</v>
      </c>
      <c r="F291" s="269" t="s">
        <v>953</v>
      </c>
      <c r="G291" s="267"/>
      <c r="H291" s="270">
        <v>6.4240000000000004</v>
      </c>
      <c r="I291" s="271"/>
      <c r="J291" s="267"/>
      <c r="K291" s="267"/>
      <c r="L291" s="272"/>
      <c r="M291" s="273"/>
      <c r="N291" s="274"/>
      <c r="O291" s="274"/>
      <c r="P291" s="274"/>
      <c r="Q291" s="274"/>
      <c r="R291" s="274"/>
      <c r="S291" s="274"/>
      <c r="T291" s="275"/>
      <c r="AT291" s="276" t="s">
        <v>238</v>
      </c>
      <c r="AU291" s="276" t="s">
        <v>85</v>
      </c>
      <c r="AV291" s="13" t="s">
        <v>85</v>
      </c>
      <c r="AW291" s="13" t="s">
        <v>39</v>
      </c>
      <c r="AX291" s="13" t="s">
        <v>76</v>
      </c>
      <c r="AY291" s="276" t="s">
        <v>171</v>
      </c>
    </row>
    <row r="292" s="13" customFormat="1">
      <c r="B292" s="266"/>
      <c r="C292" s="267"/>
      <c r="D292" s="249" t="s">
        <v>238</v>
      </c>
      <c r="E292" s="268" t="s">
        <v>21</v>
      </c>
      <c r="F292" s="269" t="s">
        <v>954</v>
      </c>
      <c r="G292" s="267"/>
      <c r="H292" s="270">
        <v>6.4240000000000004</v>
      </c>
      <c r="I292" s="271"/>
      <c r="J292" s="267"/>
      <c r="K292" s="267"/>
      <c r="L292" s="272"/>
      <c r="M292" s="273"/>
      <c r="N292" s="274"/>
      <c r="O292" s="274"/>
      <c r="P292" s="274"/>
      <c r="Q292" s="274"/>
      <c r="R292" s="274"/>
      <c r="S292" s="274"/>
      <c r="T292" s="275"/>
      <c r="AT292" s="276" t="s">
        <v>238</v>
      </c>
      <c r="AU292" s="276" t="s">
        <v>85</v>
      </c>
      <c r="AV292" s="13" t="s">
        <v>85</v>
      </c>
      <c r="AW292" s="13" t="s">
        <v>39</v>
      </c>
      <c r="AX292" s="13" t="s">
        <v>76</v>
      </c>
      <c r="AY292" s="276" t="s">
        <v>171</v>
      </c>
    </row>
    <row r="293" s="13" customFormat="1">
      <c r="B293" s="266"/>
      <c r="C293" s="267"/>
      <c r="D293" s="249" t="s">
        <v>238</v>
      </c>
      <c r="E293" s="268" t="s">
        <v>21</v>
      </c>
      <c r="F293" s="269" t="s">
        <v>955</v>
      </c>
      <c r="G293" s="267"/>
      <c r="H293" s="270">
        <v>38.543999999999997</v>
      </c>
      <c r="I293" s="271"/>
      <c r="J293" s="267"/>
      <c r="K293" s="267"/>
      <c r="L293" s="272"/>
      <c r="M293" s="273"/>
      <c r="N293" s="274"/>
      <c r="O293" s="274"/>
      <c r="P293" s="274"/>
      <c r="Q293" s="274"/>
      <c r="R293" s="274"/>
      <c r="S293" s="274"/>
      <c r="T293" s="275"/>
      <c r="AT293" s="276" t="s">
        <v>238</v>
      </c>
      <c r="AU293" s="276" t="s">
        <v>85</v>
      </c>
      <c r="AV293" s="13" t="s">
        <v>85</v>
      </c>
      <c r="AW293" s="13" t="s">
        <v>39</v>
      </c>
      <c r="AX293" s="13" t="s">
        <v>76</v>
      </c>
      <c r="AY293" s="276" t="s">
        <v>171</v>
      </c>
    </row>
    <row r="294" s="13" customFormat="1">
      <c r="B294" s="266"/>
      <c r="C294" s="267"/>
      <c r="D294" s="249" t="s">
        <v>238</v>
      </c>
      <c r="E294" s="268" t="s">
        <v>21</v>
      </c>
      <c r="F294" s="269" t="s">
        <v>956</v>
      </c>
      <c r="G294" s="267"/>
      <c r="H294" s="270">
        <v>19.417999999999999</v>
      </c>
      <c r="I294" s="271"/>
      <c r="J294" s="267"/>
      <c r="K294" s="267"/>
      <c r="L294" s="272"/>
      <c r="M294" s="273"/>
      <c r="N294" s="274"/>
      <c r="O294" s="274"/>
      <c r="P294" s="274"/>
      <c r="Q294" s="274"/>
      <c r="R294" s="274"/>
      <c r="S294" s="274"/>
      <c r="T294" s="275"/>
      <c r="AT294" s="276" t="s">
        <v>238</v>
      </c>
      <c r="AU294" s="276" t="s">
        <v>85</v>
      </c>
      <c r="AV294" s="13" t="s">
        <v>85</v>
      </c>
      <c r="AW294" s="13" t="s">
        <v>39</v>
      </c>
      <c r="AX294" s="13" t="s">
        <v>76</v>
      </c>
      <c r="AY294" s="276" t="s">
        <v>171</v>
      </c>
    </row>
    <row r="295" s="13" customFormat="1">
      <c r="B295" s="266"/>
      <c r="C295" s="267"/>
      <c r="D295" s="249" t="s">
        <v>238</v>
      </c>
      <c r="E295" s="268" t="s">
        <v>21</v>
      </c>
      <c r="F295" s="269" t="s">
        <v>957</v>
      </c>
      <c r="G295" s="267"/>
      <c r="H295" s="270">
        <v>-8</v>
      </c>
      <c r="I295" s="271"/>
      <c r="J295" s="267"/>
      <c r="K295" s="267"/>
      <c r="L295" s="272"/>
      <c r="M295" s="273"/>
      <c r="N295" s="274"/>
      <c r="O295" s="274"/>
      <c r="P295" s="274"/>
      <c r="Q295" s="274"/>
      <c r="R295" s="274"/>
      <c r="S295" s="274"/>
      <c r="T295" s="275"/>
      <c r="AT295" s="276" t="s">
        <v>238</v>
      </c>
      <c r="AU295" s="276" t="s">
        <v>85</v>
      </c>
      <c r="AV295" s="13" t="s">
        <v>85</v>
      </c>
      <c r="AW295" s="13" t="s">
        <v>39</v>
      </c>
      <c r="AX295" s="13" t="s">
        <v>76</v>
      </c>
      <c r="AY295" s="276" t="s">
        <v>171</v>
      </c>
    </row>
    <row r="296" s="15" customFormat="1">
      <c r="B296" s="288"/>
      <c r="C296" s="289"/>
      <c r="D296" s="249" t="s">
        <v>238</v>
      </c>
      <c r="E296" s="290" t="s">
        <v>21</v>
      </c>
      <c r="F296" s="291" t="s">
        <v>259</v>
      </c>
      <c r="G296" s="289"/>
      <c r="H296" s="292">
        <v>92.944999999999993</v>
      </c>
      <c r="I296" s="293"/>
      <c r="J296" s="289"/>
      <c r="K296" s="289"/>
      <c r="L296" s="294"/>
      <c r="M296" s="295"/>
      <c r="N296" s="296"/>
      <c r="O296" s="296"/>
      <c r="P296" s="296"/>
      <c r="Q296" s="296"/>
      <c r="R296" s="296"/>
      <c r="S296" s="296"/>
      <c r="T296" s="297"/>
      <c r="AT296" s="298" t="s">
        <v>238</v>
      </c>
      <c r="AU296" s="298" t="s">
        <v>85</v>
      </c>
      <c r="AV296" s="15" t="s">
        <v>96</v>
      </c>
      <c r="AW296" s="15" t="s">
        <v>39</v>
      </c>
      <c r="AX296" s="15" t="s">
        <v>76</v>
      </c>
      <c r="AY296" s="298" t="s">
        <v>171</v>
      </c>
    </row>
    <row r="297" s="14" customFormat="1">
      <c r="B297" s="277"/>
      <c r="C297" s="278"/>
      <c r="D297" s="249" t="s">
        <v>238</v>
      </c>
      <c r="E297" s="279" t="s">
        <v>21</v>
      </c>
      <c r="F297" s="280" t="s">
        <v>242</v>
      </c>
      <c r="G297" s="278"/>
      <c r="H297" s="281">
        <v>156.00800000000001</v>
      </c>
      <c r="I297" s="282"/>
      <c r="J297" s="278"/>
      <c r="K297" s="278"/>
      <c r="L297" s="283"/>
      <c r="M297" s="284"/>
      <c r="N297" s="285"/>
      <c r="O297" s="285"/>
      <c r="P297" s="285"/>
      <c r="Q297" s="285"/>
      <c r="R297" s="285"/>
      <c r="S297" s="285"/>
      <c r="T297" s="286"/>
      <c r="AT297" s="287" t="s">
        <v>238</v>
      </c>
      <c r="AU297" s="287" t="s">
        <v>85</v>
      </c>
      <c r="AV297" s="14" t="s">
        <v>194</v>
      </c>
      <c r="AW297" s="14" t="s">
        <v>39</v>
      </c>
      <c r="AX297" s="14" t="s">
        <v>83</v>
      </c>
      <c r="AY297" s="287" t="s">
        <v>171</v>
      </c>
    </row>
    <row r="298" s="1" customFormat="1" ht="25.5" customHeight="1">
      <c r="B298" s="47"/>
      <c r="C298" s="237" t="s">
        <v>439</v>
      </c>
      <c r="D298" s="237" t="s">
        <v>174</v>
      </c>
      <c r="E298" s="238" t="s">
        <v>958</v>
      </c>
      <c r="F298" s="239" t="s">
        <v>959</v>
      </c>
      <c r="G298" s="240" t="s">
        <v>235</v>
      </c>
      <c r="H298" s="241">
        <v>67.183000000000007</v>
      </c>
      <c r="I298" s="242"/>
      <c r="J298" s="243">
        <f>ROUND(I298*H298,2)</f>
        <v>0</v>
      </c>
      <c r="K298" s="239" t="s">
        <v>236</v>
      </c>
      <c r="L298" s="73"/>
      <c r="M298" s="244" t="s">
        <v>21</v>
      </c>
      <c r="N298" s="245" t="s">
        <v>47</v>
      </c>
      <c r="O298" s="48"/>
      <c r="P298" s="246">
        <f>O298*H298</f>
        <v>0</v>
      </c>
      <c r="Q298" s="246">
        <v>0.10325</v>
      </c>
      <c r="R298" s="246">
        <f>Q298*H298</f>
        <v>6.9366447500000001</v>
      </c>
      <c r="S298" s="246">
        <v>0</v>
      </c>
      <c r="T298" s="247">
        <f>S298*H298</f>
        <v>0</v>
      </c>
      <c r="AR298" s="25" t="s">
        <v>194</v>
      </c>
      <c r="AT298" s="25" t="s">
        <v>174</v>
      </c>
      <c r="AU298" s="25" t="s">
        <v>85</v>
      </c>
      <c r="AY298" s="25" t="s">
        <v>171</v>
      </c>
      <c r="BE298" s="248">
        <f>IF(N298="základní",J298,0)</f>
        <v>0</v>
      </c>
      <c r="BF298" s="248">
        <f>IF(N298="snížená",J298,0)</f>
        <v>0</v>
      </c>
      <c r="BG298" s="248">
        <f>IF(N298="zákl. přenesená",J298,0)</f>
        <v>0</v>
      </c>
      <c r="BH298" s="248">
        <f>IF(N298="sníž. přenesená",J298,0)</f>
        <v>0</v>
      </c>
      <c r="BI298" s="248">
        <f>IF(N298="nulová",J298,0)</f>
        <v>0</v>
      </c>
      <c r="BJ298" s="25" t="s">
        <v>83</v>
      </c>
      <c r="BK298" s="248">
        <f>ROUND(I298*H298,2)</f>
        <v>0</v>
      </c>
      <c r="BL298" s="25" t="s">
        <v>194</v>
      </c>
      <c r="BM298" s="25" t="s">
        <v>960</v>
      </c>
    </row>
    <row r="299" s="12" customFormat="1">
      <c r="B299" s="256"/>
      <c r="C299" s="257"/>
      <c r="D299" s="249" t="s">
        <v>238</v>
      </c>
      <c r="E299" s="258" t="s">
        <v>21</v>
      </c>
      <c r="F299" s="259" t="s">
        <v>820</v>
      </c>
      <c r="G299" s="257"/>
      <c r="H299" s="258" t="s">
        <v>21</v>
      </c>
      <c r="I299" s="260"/>
      <c r="J299" s="257"/>
      <c r="K299" s="257"/>
      <c r="L299" s="261"/>
      <c r="M299" s="262"/>
      <c r="N299" s="263"/>
      <c r="O299" s="263"/>
      <c r="P299" s="263"/>
      <c r="Q299" s="263"/>
      <c r="R299" s="263"/>
      <c r="S299" s="263"/>
      <c r="T299" s="264"/>
      <c r="AT299" s="265" t="s">
        <v>238</v>
      </c>
      <c r="AU299" s="265" t="s">
        <v>85</v>
      </c>
      <c r="AV299" s="12" t="s">
        <v>83</v>
      </c>
      <c r="AW299" s="12" t="s">
        <v>39</v>
      </c>
      <c r="AX299" s="12" t="s">
        <v>76</v>
      </c>
      <c r="AY299" s="265" t="s">
        <v>171</v>
      </c>
    </row>
    <row r="300" s="12" customFormat="1">
      <c r="B300" s="256"/>
      <c r="C300" s="257"/>
      <c r="D300" s="249" t="s">
        <v>238</v>
      </c>
      <c r="E300" s="258" t="s">
        <v>21</v>
      </c>
      <c r="F300" s="259" t="s">
        <v>339</v>
      </c>
      <c r="G300" s="257"/>
      <c r="H300" s="258" t="s">
        <v>21</v>
      </c>
      <c r="I300" s="260"/>
      <c r="J300" s="257"/>
      <c r="K300" s="257"/>
      <c r="L300" s="261"/>
      <c r="M300" s="262"/>
      <c r="N300" s="263"/>
      <c r="O300" s="263"/>
      <c r="P300" s="263"/>
      <c r="Q300" s="263"/>
      <c r="R300" s="263"/>
      <c r="S300" s="263"/>
      <c r="T300" s="264"/>
      <c r="AT300" s="265" t="s">
        <v>238</v>
      </c>
      <c r="AU300" s="265" t="s">
        <v>85</v>
      </c>
      <c r="AV300" s="12" t="s">
        <v>83</v>
      </c>
      <c r="AW300" s="12" t="s">
        <v>39</v>
      </c>
      <c r="AX300" s="12" t="s">
        <v>76</v>
      </c>
      <c r="AY300" s="265" t="s">
        <v>171</v>
      </c>
    </row>
    <row r="301" s="13" customFormat="1">
      <c r="B301" s="266"/>
      <c r="C301" s="267"/>
      <c r="D301" s="249" t="s">
        <v>238</v>
      </c>
      <c r="E301" s="268" t="s">
        <v>21</v>
      </c>
      <c r="F301" s="269" t="s">
        <v>961</v>
      </c>
      <c r="G301" s="267"/>
      <c r="H301" s="270">
        <v>14.5</v>
      </c>
      <c r="I301" s="271"/>
      <c r="J301" s="267"/>
      <c r="K301" s="267"/>
      <c r="L301" s="272"/>
      <c r="M301" s="273"/>
      <c r="N301" s="274"/>
      <c r="O301" s="274"/>
      <c r="P301" s="274"/>
      <c r="Q301" s="274"/>
      <c r="R301" s="274"/>
      <c r="S301" s="274"/>
      <c r="T301" s="275"/>
      <c r="AT301" s="276" t="s">
        <v>238</v>
      </c>
      <c r="AU301" s="276" t="s">
        <v>85</v>
      </c>
      <c r="AV301" s="13" t="s">
        <v>85</v>
      </c>
      <c r="AW301" s="13" t="s">
        <v>39</v>
      </c>
      <c r="AX301" s="13" t="s">
        <v>76</v>
      </c>
      <c r="AY301" s="276" t="s">
        <v>171</v>
      </c>
    </row>
    <row r="302" s="13" customFormat="1">
      <c r="B302" s="266"/>
      <c r="C302" s="267"/>
      <c r="D302" s="249" t="s">
        <v>238</v>
      </c>
      <c r="E302" s="268" t="s">
        <v>21</v>
      </c>
      <c r="F302" s="269" t="s">
        <v>962</v>
      </c>
      <c r="G302" s="267"/>
      <c r="H302" s="270">
        <v>14.789999999999999</v>
      </c>
      <c r="I302" s="271"/>
      <c r="J302" s="267"/>
      <c r="K302" s="267"/>
      <c r="L302" s="272"/>
      <c r="M302" s="273"/>
      <c r="N302" s="274"/>
      <c r="O302" s="274"/>
      <c r="P302" s="274"/>
      <c r="Q302" s="274"/>
      <c r="R302" s="274"/>
      <c r="S302" s="274"/>
      <c r="T302" s="275"/>
      <c r="AT302" s="276" t="s">
        <v>238</v>
      </c>
      <c r="AU302" s="276" t="s">
        <v>85</v>
      </c>
      <c r="AV302" s="13" t="s">
        <v>85</v>
      </c>
      <c r="AW302" s="13" t="s">
        <v>39</v>
      </c>
      <c r="AX302" s="13" t="s">
        <v>76</v>
      </c>
      <c r="AY302" s="276" t="s">
        <v>171</v>
      </c>
    </row>
    <row r="303" s="13" customFormat="1">
      <c r="B303" s="266"/>
      <c r="C303" s="267"/>
      <c r="D303" s="249" t="s">
        <v>238</v>
      </c>
      <c r="E303" s="268" t="s">
        <v>21</v>
      </c>
      <c r="F303" s="269" t="s">
        <v>963</v>
      </c>
      <c r="G303" s="267"/>
      <c r="H303" s="270">
        <v>18.27</v>
      </c>
      <c r="I303" s="271"/>
      <c r="J303" s="267"/>
      <c r="K303" s="267"/>
      <c r="L303" s="272"/>
      <c r="M303" s="273"/>
      <c r="N303" s="274"/>
      <c r="O303" s="274"/>
      <c r="P303" s="274"/>
      <c r="Q303" s="274"/>
      <c r="R303" s="274"/>
      <c r="S303" s="274"/>
      <c r="T303" s="275"/>
      <c r="AT303" s="276" t="s">
        <v>238</v>
      </c>
      <c r="AU303" s="276" t="s">
        <v>85</v>
      </c>
      <c r="AV303" s="13" t="s">
        <v>85</v>
      </c>
      <c r="AW303" s="13" t="s">
        <v>39</v>
      </c>
      <c r="AX303" s="13" t="s">
        <v>76</v>
      </c>
      <c r="AY303" s="276" t="s">
        <v>171</v>
      </c>
    </row>
    <row r="304" s="13" customFormat="1">
      <c r="B304" s="266"/>
      <c r="C304" s="267"/>
      <c r="D304" s="249" t="s">
        <v>238</v>
      </c>
      <c r="E304" s="268" t="s">
        <v>21</v>
      </c>
      <c r="F304" s="269" t="s">
        <v>964</v>
      </c>
      <c r="G304" s="267"/>
      <c r="H304" s="270">
        <v>5.2199999999999998</v>
      </c>
      <c r="I304" s="271"/>
      <c r="J304" s="267"/>
      <c r="K304" s="267"/>
      <c r="L304" s="272"/>
      <c r="M304" s="273"/>
      <c r="N304" s="274"/>
      <c r="O304" s="274"/>
      <c r="P304" s="274"/>
      <c r="Q304" s="274"/>
      <c r="R304" s="274"/>
      <c r="S304" s="274"/>
      <c r="T304" s="275"/>
      <c r="AT304" s="276" t="s">
        <v>238</v>
      </c>
      <c r="AU304" s="276" t="s">
        <v>85</v>
      </c>
      <c r="AV304" s="13" t="s">
        <v>85</v>
      </c>
      <c r="AW304" s="13" t="s">
        <v>39</v>
      </c>
      <c r="AX304" s="13" t="s">
        <v>76</v>
      </c>
      <c r="AY304" s="276" t="s">
        <v>171</v>
      </c>
    </row>
    <row r="305" s="13" customFormat="1">
      <c r="B305" s="266"/>
      <c r="C305" s="267"/>
      <c r="D305" s="249" t="s">
        <v>238</v>
      </c>
      <c r="E305" s="268" t="s">
        <v>21</v>
      </c>
      <c r="F305" s="269" t="s">
        <v>965</v>
      </c>
      <c r="G305" s="267"/>
      <c r="H305" s="270">
        <v>17.603000000000002</v>
      </c>
      <c r="I305" s="271"/>
      <c r="J305" s="267"/>
      <c r="K305" s="267"/>
      <c r="L305" s="272"/>
      <c r="M305" s="273"/>
      <c r="N305" s="274"/>
      <c r="O305" s="274"/>
      <c r="P305" s="274"/>
      <c r="Q305" s="274"/>
      <c r="R305" s="274"/>
      <c r="S305" s="274"/>
      <c r="T305" s="275"/>
      <c r="AT305" s="276" t="s">
        <v>238</v>
      </c>
      <c r="AU305" s="276" t="s">
        <v>85</v>
      </c>
      <c r="AV305" s="13" t="s">
        <v>85</v>
      </c>
      <c r="AW305" s="13" t="s">
        <v>39</v>
      </c>
      <c r="AX305" s="13" t="s">
        <v>76</v>
      </c>
      <c r="AY305" s="276" t="s">
        <v>171</v>
      </c>
    </row>
    <row r="306" s="13" customFormat="1">
      <c r="B306" s="266"/>
      <c r="C306" s="267"/>
      <c r="D306" s="249" t="s">
        <v>238</v>
      </c>
      <c r="E306" s="268" t="s">
        <v>21</v>
      </c>
      <c r="F306" s="269" t="s">
        <v>966</v>
      </c>
      <c r="G306" s="267"/>
      <c r="H306" s="270">
        <v>-3.2000000000000002</v>
      </c>
      <c r="I306" s="271"/>
      <c r="J306" s="267"/>
      <c r="K306" s="267"/>
      <c r="L306" s="272"/>
      <c r="M306" s="273"/>
      <c r="N306" s="274"/>
      <c r="O306" s="274"/>
      <c r="P306" s="274"/>
      <c r="Q306" s="274"/>
      <c r="R306" s="274"/>
      <c r="S306" s="274"/>
      <c r="T306" s="275"/>
      <c r="AT306" s="276" t="s">
        <v>238</v>
      </c>
      <c r="AU306" s="276" t="s">
        <v>85</v>
      </c>
      <c r="AV306" s="13" t="s">
        <v>85</v>
      </c>
      <c r="AW306" s="13" t="s">
        <v>39</v>
      </c>
      <c r="AX306" s="13" t="s">
        <v>76</v>
      </c>
      <c r="AY306" s="276" t="s">
        <v>171</v>
      </c>
    </row>
    <row r="307" s="14" customFormat="1">
      <c r="B307" s="277"/>
      <c r="C307" s="278"/>
      <c r="D307" s="249" t="s">
        <v>238</v>
      </c>
      <c r="E307" s="279" t="s">
        <v>21</v>
      </c>
      <c r="F307" s="280" t="s">
        <v>242</v>
      </c>
      <c r="G307" s="278"/>
      <c r="H307" s="281">
        <v>67.183000000000007</v>
      </c>
      <c r="I307" s="282"/>
      <c r="J307" s="278"/>
      <c r="K307" s="278"/>
      <c r="L307" s="283"/>
      <c r="M307" s="284"/>
      <c r="N307" s="285"/>
      <c r="O307" s="285"/>
      <c r="P307" s="285"/>
      <c r="Q307" s="285"/>
      <c r="R307" s="285"/>
      <c r="S307" s="285"/>
      <c r="T307" s="286"/>
      <c r="AT307" s="287" t="s">
        <v>238</v>
      </c>
      <c r="AU307" s="287" t="s">
        <v>85</v>
      </c>
      <c r="AV307" s="14" t="s">
        <v>194</v>
      </c>
      <c r="AW307" s="14" t="s">
        <v>39</v>
      </c>
      <c r="AX307" s="14" t="s">
        <v>83</v>
      </c>
      <c r="AY307" s="287" t="s">
        <v>171</v>
      </c>
    </row>
    <row r="308" s="1" customFormat="1" ht="16.5" customHeight="1">
      <c r="B308" s="47"/>
      <c r="C308" s="237" t="s">
        <v>447</v>
      </c>
      <c r="D308" s="237" t="s">
        <v>174</v>
      </c>
      <c r="E308" s="238" t="s">
        <v>967</v>
      </c>
      <c r="F308" s="239" t="s">
        <v>968</v>
      </c>
      <c r="G308" s="240" t="s">
        <v>256</v>
      </c>
      <c r="H308" s="241">
        <v>67.144999999999996</v>
      </c>
      <c r="I308" s="242"/>
      <c r="J308" s="243">
        <f>ROUND(I308*H308,2)</f>
        <v>0</v>
      </c>
      <c r="K308" s="239" t="s">
        <v>236</v>
      </c>
      <c r="L308" s="73"/>
      <c r="M308" s="244" t="s">
        <v>21</v>
      </c>
      <c r="N308" s="245" t="s">
        <v>47</v>
      </c>
      <c r="O308" s="48"/>
      <c r="P308" s="246">
        <f>O308*H308</f>
        <v>0</v>
      </c>
      <c r="Q308" s="246">
        <v>8.0000000000000007E-05</v>
      </c>
      <c r="R308" s="246">
        <f>Q308*H308</f>
        <v>0.0053715999999999998</v>
      </c>
      <c r="S308" s="246">
        <v>0</v>
      </c>
      <c r="T308" s="247">
        <f>S308*H308</f>
        <v>0</v>
      </c>
      <c r="AR308" s="25" t="s">
        <v>194</v>
      </c>
      <c r="AT308" s="25" t="s">
        <v>174</v>
      </c>
      <c r="AU308" s="25" t="s">
        <v>85</v>
      </c>
      <c r="AY308" s="25" t="s">
        <v>171</v>
      </c>
      <c r="BE308" s="248">
        <f>IF(N308="základní",J308,0)</f>
        <v>0</v>
      </c>
      <c r="BF308" s="248">
        <f>IF(N308="snížená",J308,0)</f>
        <v>0</v>
      </c>
      <c r="BG308" s="248">
        <f>IF(N308="zákl. přenesená",J308,0)</f>
        <v>0</v>
      </c>
      <c r="BH308" s="248">
        <f>IF(N308="sníž. přenesená",J308,0)</f>
        <v>0</v>
      </c>
      <c r="BI308" s="248">
        <f>IF(N308="nulová",J308,0)</f>
        <v>0</v>
      </c>
      <c r="BJ308" s="25" t="s">
        <v>83</v>
      </c>
      <c r="BK308" s="248">
        <f>ROUND(I308*H308,2)</f>
        <v>0</v>
      </c>
      <c r="BL308" s="25" t="s">
        <v>194</v>
      </c>
      <c r="BM308" s="25" t="s">
        <v>969</v>
      </c>
    </row>
    <row r="309" s="12" customFormat="1">
      <c r="B309" s="256"/>
      <c r="C309" s="257"/>
      <c r="D309" s="249" t="s">
        <v>238</v>
      </c>
      <c r="E309" s="258" t="s">
        <v>21</v>
      </c>
      <c r="F309" s="259" t="s">
        <v>820</v>
      </c>
      <c r="G309" s="257"/>
      <c r="H309" s="258" t="s">
        <v>21</v>
      </c>
      <c r="I309" s="260"/>
      <c r="J309" s="257"/>
      <c r="K309" s="257"/>
      <c r="L309" s="261"/>
      <c r="M309" s="262"/>
      <c r="N309" s="263"/>
      <c r="O309" s="263"/>
      <c r="P309" s="263"/>
      <c r="Q309" s="263"/>
      <c r="R309" s="263"/>
      <c r="S309" s="263"/>
      <c r="T309" s="264"/>
      <c r="AT309" s="265" t="s">
        <v>238</v>
      </c>
      <c r="AU309" s="265" t="s">
        <v>85</v>
      </c>
      <c r="AV309" s="12" t="s">
        <v>83</v>
      </c>
      <c r="AW309" s="12" t="s">
        <v>39</v>
      </c>
      <c r="AX309" s="12" t="s">
        <v>76</v>
      </c>
      <c r="AY309" s="265" t="s">
        <v>171</v>
      </c>
    </row>
    <row r="310" s="12" customFormat="1">
      <c r="B310" s="256"/>
      <c r="C310" s="257"/>
      <c r="D310" s="249" t="s">
        <v>238</v>
      </c>
      <c r="E310" s="258" t="s">
        <v>21</v>
      </c>
      <c r="F310" s="259" t="s">
        <v>970</v>
      </c>
      <c r="G310" s="257"/>
      <c r="H310" s="258" t="s">
        <v>21</v>
      </c>
      <c r="I310" s="260"/>
      <c r="J310" s="257"/>
      <c r="K310" s="257"/>
      <c r="L310" s="261"/>
      <c r="M310" s="262"/>
      <c r="N310" s="263"/>
      <c r="O310" s="263"/>
      <c r="P310" s="263"/>
      <c r="Q310" s="263"/>
      <c r="R310" s="263"/>
      <c r="S310" s="263"/>
      <c r="T310" s="264"/>
      <c r="AT310" s="265" t="s">
        <v>238</v>
      </c>
      <c r="AU310" s="265" t="s">
        <v>85</v>
      </c>
      <c r="AV310" s="12" t="s">
        <v>83</v>
      </c>
      <c r="AW310" s="12" t="s">
        <v>39</v>
      </c>
      <c r="AX310" s="12" t="s">
        <v>76</v>
      </c>
      <c r="AY310" s="265" t="s">
        <v>171</v>
      </c>
    </row>
    <row r="311" s="12" customFormat="1">
      <c r="B311" s="256"/>
      <c r="C311" s="257"/>
      <c r="D311" s="249" t="s">
        <v>238</v>
      </c>
      <c r="E311" s="258" t="s">
        <v>21</v>
      </c>
      <c r="F311" s="259" t="s">
        <v>337</v>
      </c>
      <c r="G311" s="257"/>
      <c r="H311" s="258" t="s">
        <v>21</v>
      </c>
      <c r="I311" s="260"/>
      <c r="J311" s="257"/>
      <c r="K311" s="257"/>
      <c r="L311" s="261"/>
      <c r="M311" s="262"/>
      <c r="N311" s="263"/>
      <c r="O311" s="263"/>
      <c r="P311" s="263"/>
      <c r="Q311" s="263"/>
      <c r="R311" s="263"/>
      <c r="S311" s="263"/>
      <c r="T311" s="264"/>
      <c r="AT311" s="265" t="s">
        <v>238</v>
      </c>
      <c r="AU311" s="265" t="s">
        <v>85</v>
      </c>
      <c r="AV311" s="12" t="s">
        <v>83</v>
      </c>
      <c r="AW311" s="12" t="s">
        <v>39</v>
      </c>
      <c r="AX311" s="12" t="s">
        <v>76</v>
      </c>
      <c r="AY311" s="265" t="s">
        <v>171</v>
      </c>
    </row>
    <row r="312" s="13" customFormat="1">
      <c r="B312" s="266"/>
      <c r="C312" s="267"/>
      <c r="D312" s="249" t="s">
        <v>238</v>
      </c>
      <c r="E312" s="268" t="s">
        <v>21</v>
      </c>
      <c r="F312" s="269" t="s">
        <v>971</v>
      </c>
      <c r="G312" s="267"/>
      <c r="H312" s="270">
        <v>11.44</v>
      </c>
      <c r="I312" s="271"/>
      <c r="J312" s="267"/>
      <c r="K312" s="267"/>
      <c r="L312" s="272"/>
      <c r="M312" s="273"/>
      <c r="N312" s="274"/>
      <c r="O312" s="274"/>
      <c r="P312" s="274"/>
      <c r="Q312" s="274"/>
      <c r="R312" s="274"/>
      <c r="S312" s="274"/>
      <c r="T312" s="275"/>
      <c r="AT312" s="276" t="s">
        <v>238</v>
      </c>
      <c r="AU312" s="276" t="s">
        <v>85</v>
      </c>
      <c r="AV312" s="13" t="s">
        <v>85</v>
      </c>
      <c r="AW312" s="13" t="s">
        <v>39</v>
      </c>
      <c r="AX312" s="13" t="s">
        <v>76</v>
      </c>
      <c r="AY312" s="276" t="s">
        <v>171</v>
      </c>
    </row>
    <row r="313" s="13" customFormat="1">
      <c r="B313" s="266"/>
      <c r="C313" s="267"/>
      <c r="D313" s="249" t="s">
        <v>238</v>
      </c>
      <c r="E313" s="268" t="s">
        <v>21</v>
      </c>
      <c r="F313" s="269" t="s">
        <v>972</v>
      </c>
      <c r="G313" s="267"/>
      <c r="H313" s="270">
        <v>4</v>
      </c>
      <c r="I313" s="271"/>
      <c r="J313" s="267"/>
      <c r="K313" s="267"/>
      <c r="L313" s="272"/>
      <c r="M313" s="273"/>
      <c r="N313" s="274"/>
      <c r="O313" s="274"/>
      <c r="P313" s="274"/>
      <c r="Q313" s="274"/>
      <c r="R313" s="274"/>
      <c r="S313" s="274"/>
      <c r="T313" s="275"/>
      <c r="AT313" s="276" t="s">
        <v>238</v>
      </c>
      <c r="AU313" s="276" t="s">
        <v>85</v>
      </c>
      <c r="AV313" s="13" t="s">
        <v>85</v>
      </c>
      <c r="AW313" s="13" t="s">
        <v>39</v>
      </c>
      <c r="AX313" s="13" t="s">
        <v>76</v>
      </c>
      <c r="AY313" s="276" t="s">
        <v>171</v>
      </c>
    </row>
    <row r="314" s="12" customFormat="1">
      <c r="B314" s="256"/>
      <c r="C314" s="257"/>
      <c r="D314" s="249" t="s">
        <v>238</v>
      </c>
      <c r="E314" s="258" t="s">
        <v>21</v>
      </c>
      <c r="F314" s="259" t="s">
        <v>339</v>
      </c>
      <c r="G314" s="257"/>
      <c r="H314" s="258" t="s">
        <v>21</v>
      </c>
      <c r="I314" s="260"/>
      <c r="J314" s="257"/>
      <c r="K314" s="257"/>
      <c r="L314" s="261"/>
      <c r="M314" s="262"/>
      <c r="N314" s="263"/>
      <c r="O314" s="263"/>
      <c r="P314" s="263"/>
      <c r="Q314" s="263"/>
      <c r="R314" s="263"/>
      <c r="S314" s="263"/>
      <c r="T314" s="264"/>
      <c r="AT314" s="265" t="s">
        <v>238</v>
      </c>
      <c r="AU314" s="265" t="s">
        <v>85</v>
      </c>
      <c r="AV314" s="12" t="s">
        <v>83</v>
      </c>
      <c r="AW314" s="12" t="s">
        <v>39</v>
      </c>
      <c r="AX314" s="12" t="s">
        <v>76</v>
      </c>
      <c r="AY314" s="265" t="s">
        <v>171</v>
      </c>
    </row>
    <row r="315" s="12" customFormat="1">
      <c r="B315" s="256"/>
      <c r="C315" s="257"/>
      <c r="D315" s="249" t="s">
        <v>238</v>
      </c>
      <c r="E315" s="258" t="s">
        <v>21</v>
      </c>
      <c r="F315" s="259" t="s">
        <v>938</v>
      </c>
      <c r="G315" s="257"/>
      <c r="H315" s="258" t="s">
        <v>21</v>
      </c>
      <c r="I315" s="260"/>
      <c r="J315" s="257"/>
      <c r="K315" s="257"/>
      <c r="L315" s="261"/>
      <c r="M315" s="262"/>
      <c r="N315" s="263"/>
      <c r="O315" s="263"/>
      <c r="P315" s="263"/>
      <c r="Q315" s="263"/>
      <c r="R315" s="263"/>
      <c r="S315" s="263"/>
      <c r="T315" s="264"/>
      <c r="AT315" s="265" t="s">
        <v>238</v>
      </c>
      <c r="AU315" s="265" t="s">
        <v>85</v>
      </c>
      <c r="AV315" s="12" t="s">
        <v>83</v>
      </c>
      <c r="AW315" s="12" t="s">
        <v>39</v>
      </c>
      <c r="AX315" s="12" t="s">
        <v>76</v>
      </c>
      <c r="AY315" s="265" t="s">
        <v>171</v>
      </c>
    </row>
    <row r="316" s="13" customFormat="1">
      <c r="B316" s="266"/>
      <c r="C316" s="267"/>
      <c r="D316" s="249" t="s">
        <v>238</v>
      </c>
      <c r="E316" s="268" t="s">
        <v>21</v>
      </c>
      <c r="F316" s="269" t="s">
        <v>973</v>
      </c>
      <c r="G316" s="267"/>
      <c r="H316" s="270">
        <v>4.4050000000000002</v>
      </c>
      <c r="I316" s="271"/>
      <c r="J316" s="267"/>
      <c r="K316" s="267"/>
      <c r="L316" s="272"/>
      <c r="M316" s="273"/>
      <c r="N316" s="274"/>
      <c r="O316" s="274"/>
      <c r="P316" s="274"/>
      <c r="Q316" s="274"/>
      <c r="R316" s="274"/>
      <c r="S316" s="274"/>
      <c r="T316" s="275"/>
      <c r="AT316" s="276" t="s">
        <v>238</v>
      </c>
      <c r="AU316" s="276" t="s">
        <v>85</v>
      </c>
      <c r="AV316" s="13" t="s">
        <v>85</v>
      </c>
      <c r="AW316" s="13" t="s">
        <v>39</v>
      </c>
      <c r="AX316" s="13" t="s">
        <v>76</v>
      </c>
      <c r="AY316" s="276" t="s">
        <v>171</v>
      </c>
    </row>
    <row r="317" s="13" customFormat="1">
      <c r="B317" s="266"/>
      <c r="C317" s="267"/>
      <c r="D317" s="249" t="s">
        <v>238</v>
      </c>
      <c r="E317" s="268" t="s">
        <v>21</v>
      </c>
      <c r="F317" s="269" t="s">
        <v>974</v>
      </c>
      <c r="G317" s="267"/>
      <c r="H317" s="270">
        <v>2.3999999999999999</v>
      </c>
      <c r="I317" s="271"/>
      <c r="J317" s="267"/>
      <c r="K317" s="267"/>
      <c r="L317" s="272"/>
      <c r="M317" s="273"/>
      <c r="N317" s="274"/>
      <c r="O317" s="274"/>
      <c r="P317" s="274"/>
      <c r="Q317" s="274"/>
      <c r="R317" s="274"/>
      <c r="S317" s="274"/>
      <c r="T317" s="275"/>
      <c r="AT317" s="276" t="s">
        <v>238</v>
      </c>
      <c r="AU317" s="276" t="s">
        <v>85</v>
      </c>
      <c r="AV317" s="13" t="s">
        <v>85</v>
      </c>
      <c r="AW317" s="13" t="s">
        <v>39</v>
      </c>
      <c r="AX317" s="13" t="s">
        <v>76</v>
      </c>
      <c r="AY317" s="276" t="s">
        <v>171</v>
      </c>
    </row>
    <row r="318" s="13" customFormat="1">
      <c r="B318" s="266"/>
      <c r="C318" s="267"/>
      <c r="D318" s="249" t="s">
        <v>238</v>
      </c>
      <c r="E318" s="268" t="s">
        <v>21</v>
      </c>
      <c r="F318" s="269" t="s">
        <v>975</v>
      </c>
      <c r="G318" s="267"/>
      <c r="H318" s="270">
        <v>1.8</v>
      </c>
      <c r="I318" s="271"/>
      <c r="J318" s="267"/>
      <c r="K318" s="267"/>
      <c r="L318" s="272"/>
      <c r="M318" s="273"/>
      <c r="N318" s="274"/>
      <c r="O318" s="274"/>
      <c r="P318" s="274"/>
      <c r="Q318" s="274"/>
      <c r="R318" s="274"/>
      <c r="S318" s="274"/>
      <c r="T318" s="275"/>
      <c r="AT318" s="276" t="s">
        <v>238</v>
      </c>
      <c r="AU318" s="276" t="s">
        <v>85</v>
      </c>
      <c r="AV318" s="13" t="s">
        <v>85</v>
      </c>
      <c r="AW318" s="13" t="s">
        <v>39</v>
      </c>
      <c r="AX318" s="13" t="s">
        <v>76</v>
      </c>
      <c r="AY318" s="276" t="s">
        <v>171</v>
      </c>
    </row>
    <row r="319" s="13" customFormat="1">
      <c r="B319" s="266"/>
      <c r="C319" s="267"/>
      <c r="D319" s="249" t="s">
        <v>238</v>
      </c>
      <c r="E319" s="268" t="s">
        <v>21</v>
      </c>
      <c r="F319" s="269" t="s">
        <v>976</v>
      </c>
      <c r="G319" s="267"/>
      <c r="H319" s="270">
        <v>6.25</v>
      </c>
      <c r="I319" s="271"/>
      <c r="J319" s="267"/>
      <c r="K319" s="267"/>
      <c r="L319" s="272"/>
      <c r="M319" s="273"/>
      <c r="N319" s="274"/>
      <c r="O319" s="274"/>
      <c r="P319" s="274"/>
      <c r="Q319" s="274"/>
      <c r="R319" s="274"/>
      <c r="S319" s="274"/>
      <c r="T319" s="275"/>
      <c r="AT319" s="276" t="s">
        <v>238</v>
      </c>
      <c r="AU319" s="276" t="s">
        <v>85</v>
      </c>
      <c r="AV319" s="13" t="s">
        <v>85</v>
      </c>
      <c r="AW319" s="13" t="s">
        <v>39</v>
      </c>
      <c r="AX319" s="13" t="s">
        <v>76</v>
      </c>
      <c r="AY319" s="276" t="s">
        <v>171</v>
      </c>
    </row>
    <row r="320" s="13" customFormat="1">
      <c r="B320" s="266"/>
      <c r="C320" s="267"/>
      <c r="D320" s="249" t="s">
        <v>238</v>
      </c>
      <c r="E320" s="268" t="s">
        <v>21</v>
      </c>
      <c r="F320" s="269" t="s">
        <v>977</v>
      </c>
      <c r="G320" s="267"/>
      <c r="H320" s="270">
        <v>3.2000000000000002</v>
      </c>
      <c r="I320" s="271"/>
      <c r="J320" s="267"/>
      <c r="K320" s="267"/>
      <c r="L320" s="272"/>
      <c r="M320" s="273"/>
      <c r="N320" s="274"/>
      <c r="O320" s="274"/>
      <c r="P320" s="274"/>
      <c r="Q320" s="274"/>
      <c r="R320" s="274"/>
      <c r="S320" s="274"/>
      <c r="T320" s="275"/>
      <c r="AT320" s="276" t="s">
        <v>238</v>
      </c>
      <c r="AU320" s="276" t="s">
        <v>85</v>
      </c>
      <c r="AV320" s="13" t="s">
        <v>85</v>
      </c>
      <c r="AW320" s="13" t="s">
        <v>39</v>
      </c>
      <c r="AX320" s="13" t="s">
        <v>76</v>
      </c>
      <c r="AY320" s="276" t="s">
        <v>171</v>
      </c>
    </row>
    <row r="321" s="13" customFormat="1">
      <c r="B321" s="266"/>
      <c r="C321" s="267"/>
      <c r="D321" s="249" t="s">
        <v>238</v>
      </c>
      <c r="E321" s="268" t="s">
        <v>21</v>
      </c>
      <c r="F321" s="269" t="s">
        <v>978</v>
      </c>
      <c r="G321" s="267"/>
      <c r="H321" s="270">
        <v>1.8999999999999999</v>
      </c>
      <c r="I321" s="271"/>
      <c r="J321" s="267"/>
      <c r="K321" s="267"/>
      <c r="L321" s="272"/>
      <c r="M321" s="273"/>
      <c r="N321" s="274"/>
      <c r="O321" s="274"/>
      <c r="P321" s="274"/>
      <c r="Q321" s="274"/>
      <c r="R321" s="274"/>
      <c r="S321" s="274"/>
      <c r="T321" s="275"/>
      <c r="AT321" s="276" t="s">
        <v>238</v>
      </c>
      <c r="AU321" s="276" t="s">
        <v>85</v>
      </c>
      <c r="AV321" s="13" t="s">
        <v>85</v>
      </c>
      <c r="AW321" s="13" t="s">
        <v>39</v>
      </c>
      <c r="AX321" s="13" t="s">
        <v>76</v>
      </c>
      <c r="AY321" s="276" t="s">
        <v>171</v>
      </c>
    </row>
    <row r="322" s="12" customFormat="1">
      <c r="B322" s="256"/>
      <c r="C322" s="257"/>
      <c r="D322" s="249" t="s">
        <v>238</v>
      </c>
      <c r="E322" s="258" t="s">
        <v>21</v>
      </c>
      <c r="F322" s="259" t="s">
        <v>952</v>
      </c>
      <c r="G322" s="257"/>
      <c r="H322" s="258" t="s">
        <v>21</v>
      </c>
      <c r="I322" s="260"/>
      <c r="J322" s="257"/>
      <c r="K322" s="257"/>
      <c r="L322" s="261"/>
      <c r="M322" s="262"/>
      <c r="N322" s="263"/>
      <c r="O322" s="263"/>
      <c r="P322" s="263"/>
      <c r="Q322" s="263"/>
      <c r="R322" s="263"/>
      <c r="S322" s="263"/>
      <c r="T322" s="264"/>
      <c r="AT322" s="265" t="s">
        <v>238</v>
      </c>
      <c r="AU322" s="265" t="s">
        <v>85</v>
      </c>
      <c r="AV322" s="12" t="s">
        <v>83</v>
      </c>
      <c r="AW322" s="12" t="s">
        <v>39</v>
      </c>
      <c r="AX322" s="12" t="s">
        <v>76</v>
      </c>
      <c r="AY322" s="265" t="s">
        <v>171</v>
      </c>
    </row>
    <row r="323" s="13" customFormat="1">
      <c r="B323" s="266"/>
      <c r="C323" s="267"/>
      <c r="D323" s="249" t="s">
        <v>238</v>
      </c>
      <c r="E323" s="268" t="s">
        <v>21</v>
      </c>
      <c r="F323" s="269" t="s">
        <v>979</v>
      </c>
      <c r="G323" s="267"/>
      <c r="H323" s="270">
        <v>2.2000000000000002</v>
      </c>
      <c r="I323" s="271"/>
      <c r="J323" s="267"/>
      <c r="K323" s="267"/>
      <c r="L323" s="272"/>
      <c r="M323" s="273"/>
      <c r="N323" s="274"/>
      <c r="O323" s="274"/>
      <c r="P323" s="274"/>
      <c r="Q323" s="274"/>
      <c r="R323" s="274"/>
      <c r="S323" s="274"/>
      <c r="T323" s="275"/>
      <c r="AT323" s="276" t="s">
        <v>238</v>
      </c>
      <c r="AU323" s="276" t="s">
        <v>85</v>
      </c>
      <c r="AV323" s="13" t="s">
        <v>85</v>
      </c>
      <c r="AW323" s="13" t="s">
        <v>39</v>
      </c>
      <c r="AX323" s="13" t="s">
        <v>76</v>
      </c>
      <c r="AY323" s="276" t="s">
        <v>171</v>
      </c>
    </row>
    <row r="324" s="13" customFormat="1">
      <c r="B324" s="266"/>
      <c r="C324" s="267"/>
      <c r="D324" s="249" t="s">
        <v>238</v>
      </c>
      <c r="E324" s="268" t="s">
        <v>21</v>
      </c>
      <c r="F324" s="269" t="s">
        <v>980</v>
      </c>
      <c r="G324" s="267"/>
      <c r="H324" s="270">
        <v>2.2000000000000002</v>
      </c>
      <c r="I324" s="271"/>
      <c r="J324" s="267"/>
      <c r="K324" s="267"/>
      <c r="L324" s="272"/>
      <c r="M324" s="273"/>
      <c r="N324" s="274"/>
      <c r="O324" s="274"/>
      <c r="P324" s="274"/>
      <c r="Q324" s="274"/>
      <c r="R324" s="274"/>
      <c r="S324" s="274"/>
      <c r="T324" s="275"/>
      <c r="AT324" s="276" t="s">
        <v>238</v>
      </c>
      <c r="AU324" s="276" t="s">
        <v>85</v>
      </c>
      <c r="AV324" s="13" t="s">
        <v>85</v>
      </c>
      <c r="AW324" s="13" t="s">
        <v>39</v>
      </c>
      <c r="AX324" s="13" t="s">
        <v>76</v>
      </c>
      <c r="AY324" s="276" t="s">
        <v>171</v>
      </c>
    </row>
    <row r="325" s="13" customFormat="1">
      <c r="B325" s="266"/>
      <c r="C325" s="267"/>
      <c r="D325" s="249" t="s">
        <v>238</v>
      </c>
      <c r="E325" s="268" t="s">
        <v>21</v>
      </c>
      <c r="F325" s="269" t="s">
        <v>981</v>
      </c>
      <c r="G325" s="267"/>
      <c r="H325" s="270">
        <v>13.199999999999999</v>
      </c>
      <c r="I325" s="271"/>
      <c r="J325" s="267"/>
      <c r="K325" s="267"/>
      <c r="L325" s="272"/>
      <c r="M325" s="273"/>
      <c r="N325" s="274"/>
      <c r="O325" s="274"/>
      <c r="P325" s="274"/>
      <c r="Q325" s="274"/>
      <c r="R325" s="274"/>
      <c r="S325" s="274"/>
      <c r="T325" s="275"/>
      <c r="AT325" s="276" t="s">
        <v>238</v>
      </c>
      <c r="AU325" s="276" t="s">
        <v>85</v>
      </c>
      <c r="AV325" s="13" t="s">
        <v>85</v>
      </c>
      <c r="AW325" s="13" t="s">
        <v>39</v>
      </c>
      <c r="AX325" s="13" t="s">
        <v>76</v>
      </c>
      <c r="AY325" s="276" t="s">
        <v>171</v>
      </c>
    </row>
    <row r="326" s="13" customFormat="1">
      <c r="B326" s="266"/>
      <c r="C326" s="267"/>
      <c r="D326" s="249" t="s">
        <v>238</v>
      </c>
      <c r="E326" s="268" t="s">
        <v>21</v>
      </c>
      <c r="F326" s="269" t="s">
        <v>982</v>
      </c>
      <c r="G326" s="267"/>
      <c r="H326" s="270">
        <v>6.6500000000000004</v>
      </c>
      <c r="I326" s="271"/>
      <c r="J326" s="267"/>
      <c r="K326" s="267"/>
      <c r="L326" s="272"/>
      <c r="M326" s="273"/>
      <c r="N326" s="274"/>
      <c r="O326" s="274"/>
      <c r="P326" s="274"/>
      <c r="Q326" s="274"/>
      <c r="R326" s="274"/>
      <c r="S326" s="274"/>
      <c r="T326" s="275"/>
      <c r="AT326" s="276" t="s">
        <v>238</v>
      </c>
      <c r="AU326" s="276" t="s">
        <v>85</v>
      </c>
      <c r="AV326" s="13" t="s">
        <v>85</v>
      </c>
      <c r="AW326" s="13" t="s">
        <v>39</v>
      </c>
      <c r="AX326" s="13" t="s">
        <v>76</v>
      </c>
      <c r="AY326" s="276" t="s">
        <v>171</v>
      </c>
    </row>
    <row r="327" s="15" customFormat="1">
      <c r="B327" s="288"/>
      <c r="C327" s="289"/>
      <c r="D327" s="249" t="s">
        <v>238</v>
      </c>
      <c r="E327" s="290" t="s">
        <v>21</v>
      </c>
      <c r="F327" s="291" t="s">
        <v>259</v>
      </c>
      <c r="G327" s="289"/>
      <c r="H327" s="292">
        <v>59.645000000000003</v>
      </c>
      <c r="I327" s="293"/>
      <c r="J327" s="289"/>
      <c r="K327" s="289"/>
      <c r="L327" s="294"/>
      <c r="M327" s="295"/>
      <c r="N327" s="296"/>
      <c r="O327" s="296"/>
      <c r="P327" s="296"/>
      <c r="Q327" s="296"/>
      <c r="R327" s="296"/>
      <c r="S327" s="296"/>
      <c r="T327" s="297"/>
      <c r="AT327" s="298" t="s">
        <v>238</v>
      </c>
      <c r="AU327" s="298" t="s">
        <v>85</v>
      </c>
      <c r="AV327" s="15" t="s">
        <v>96</v>
      </c>
      <c r="AW327" s="15" t="s">
        <v>39</v>
      </c>
      <c r="AX327" s="15" t="s">
        <v>76</v>
      </c>
      <c r="AY327" s="298" t="s">
        <v>171</v>
      </c>
    </row>
    <row r="328" s="12" customFormat="1">
      <c r="B328" s="256"/>
      <c r="C328" s="257"/>
      <c r="D328" s="249" t="s">
        <v>238</v>
      </c>
      <c r="E328" s="258" t="s">
        <v>21</v>
      </c>
      <c r="F328" s="259" t="s">
        <v>983</v>
      </c>
      <c r="G328" s="257"/>
      <c r="H328" s="258" t="s">
        <v>21</v>
      </c>
      <c r="I328" s="260"/>
      <c r="J328" s="257"/>
      <c r="K328" s="257"/>
      <c r="L328" s="261"/>
      <c r="M328" s="262"/>
      <c r="N328" s="263"/>
      <c r="O328" s="263"/>
      <c r="P328" s="263"/>
      <c r="Q328" s="263"/>
      <c r="R328" s="263"/>
      <c r="S328" s="263"/>
      <c r="T328" s="264"/>
      <c r="AT328" s="265" t="s">
        <v>238</v>
      </c>
      <c r="AU328" s="265" t="s">
        <v>85</v>
      </c>
      <c r="AV328" s="12" t="s">
        <v>83</v>
      </c>
      <c r="AW328" s="12" t="s">
        <v>39</v>
      </c>
      <c r="AX328" s="12" t="s">
        <v>76</v>
      </c>
      <c r="AY328" s="265" t="s">
        <v>171</v>
      </c>
    </row>
    <row r="329" s="12" customFormat="1">
      <c r="B329" s="256"/>
      <c r="C329" s="257"/>
      <c r="D329" s="249" t="s">
        <v>238</v>
      </c>
      <c r="E329" s="258" t="s">
        <v>21</v>
      </c>
      <c r="F329" s="259" t="s">
        <v>339</v>
      </c>
      <c r="G329" s="257"/>
      <c r="H329" s="258" t="s">
        <v>21</v>
      </c>
      <c r="I329" s="260"/>
      <c r="J329" s="257"/>
      <c r="K329" s="257"/>
      <c r="L329" s="261"/>
      <c r="M329" s="262"/>
      <c r="N329" s="263"/>
      <c r="O329" s="263"/>
      <c r="P329" s="263"/>
      <c r="Q329" s="263"/>
      <c r="R329" s="263"/>
      <c r="S329" s="263"/>
      <c r="T329" s="264"/>
      <c r="AT329" s="265" t="s">
        <v>238</v>
      </c>
      <c r="AU329" s="265" t="s">
        <v>85</v>
      </c>
      <c r="AV329" s="12" t="s">
        <v>83</v>
      </c>
      <c r="AW329" s="12" t="s">
        <v>39</v>
      </c>
      <c r="AX329" s="12" t="s">
        <v>76</v>
      </c>
      <c r="AY329" s="265" t="s">
        <v>171</v>
      </c>
    </row>
    <row r="330" s="13" customFormat="1">
      <c r="B330" s="266"/>
      <c r="C330" s="267"/>
      <c r="D330" s="249" t="s">
        <v>238</v>
      </c>
      <c r="E330" s="268" t="s">
        <v>21</v>
      </c>
      <c r="F330" s="269" t="s">
        <v>984</v>
      </c>
      <c r="G330" s="267"/>
      <c r="H330" s="270">
        <v>2.2000000000000002</v>
      </c>
      <c r="I330" s="271"/>
      <c r="J330" s="267"/>
      <c r="K330" s="267"/>
      <c r="L330" s="272"/>
      <c r="M330" s="273"/>
      <c r="N330" s="274"/>
      <c r="O330" s="274"/>
      <c r="P330" s="274"/>
      <c r="Q330" s="274"/>
      <c r="R330" s="274"/>
      <c r="S330" s="274"/>
      <c r="T330" s="275"/>
      <c r="AT330" s="276" t="s">
        <v>238</v>
      </c>
      <c r="AU330" s="276" t="s">
        <v>85</v>
      </c>
      <c r="AV330" s="13" t="s">
        <v>85</v>
      </c>
      <c r="AW330" s="13" t="s">
        <v>39</v>
      </c>
      <c r="AX330" s="13" t="s">
        <v>76</v>
      </c>
      <c r="AY330" s="276" t="s">
        <v>171</v>
      </c>
    </row>
    <row r="331" s="13" customFormat="1">
      <c r="B331" s="266"/>
      <c r="C331" s="267"/>
      <c r="D331" s="249" t="s">
        <v>238</v>
      </c>
      <c r="E331" s="268" t="s">
        <v>21</v>
      </c>
      <c r="F331" s="269" t="s">
        <v>985</v>
      </c>
      <c r="G331" s="267"/>
      <c r="H331" s="270">
        <v>5.2999999999999998</v>
      </c>
      <c r="I331" s="271"/>
      <c r="J331" s="267"/>
      <c r="K331" s="267"/>
      <c r="L331" s="272"/>
      <c r="M331" s="273"/>
      <c r="N331" s="274"/>
      <c r="O331" s="274"/>
      <c r="P331" s="274"/>
      <c r="Q331" s="274"/>
      <c r="R331" s="274"/>
      <c r="S331" s="274"/>
      <c r="T331" s="275"/>
      <c r="AT331" s="276" t="s">
        <v>238</v>
      </c>
      <c r="AU331" s="276" t="s">
        <v>85</v>
      </c>
      <c r="AV331" s="13" t="s">
        <v>85</v>
      </c>
      <c r="AW331" s="13" t="s">
        <v>39</v>
      </c>
      <c r="AX331" s="13" t="s">
        <v>76</v>
      </c>
      <c r="AY331" s="276" t="s">
        <v>171</v>
      </c>
    </row>
    <row r="332" s="15" customFormat="1">
      <c r="B332" s="288"/>
      <c r="C332" s="289"/>
      <c r="D332" s="249" t="s">
        <v>238</v>
      </c>
      <c r="E332" s="290" t="s">
        <v>21</v>
      </c>
      <c r="F332" s="291" t="s">
        <v>259</v>
      </c>
      <c r="G332" s="289"/>
      <c r="H332" s="292">
        <v>7.5</v>
      </c>
      <c r="I332" s="293"/>
      <c r="J332" s="289"/>
      <c r="K332" s="289"/>
      <c r="L332" s="294"/>
      <c r="M332" s="295"/>
      <c r="N332" s="296"/>
      <c r="O332" s="296"/>
      <c r="P332" s="296"/>
      <c r="Q332" s="296"/>
      <c r="R332" s="296"/>
      <c r="S332" s="296"/>
      <c r="T332" s="297"/>
      <c r="AT332" s="298" t="s">
        <v>238</v>
      </c>
      <c r="AU332" s="298" t="s">
        <v>85</v>
      </c>
      <c r="AV332" s="15" t="s">
        <v>96</v>
      </c>
      <c r="AW332" s="15" t="s">
        <v>39</v>
      </c>
      <c r="AX332" s="15" t="s">
        <v>76</v>
      </c>
      <c r="AY332" s="298" t="s">
        <v>171</v>
      </c>
    </row>
    <row r="333" s="14" customFormat="1">
      <c r="B333" s="277"/>
      <c r="C333" s="278"/>
      <c r="D333" s="249" t="s">
        <v>238</v>
      </c>
      <c r="E333" s="279" t="s">
        <v>21</v>
      </c>
      <c r="F333" s="280" t="s">
        <v>242</v>
      </c>
      <c r="G333" s="278"/>
      <c r="H333" s="281">
        <v>67.144999999999996</v>
      </c>
      <c r="I333" s="282"/>
      <c r="J333" s="278"/>
      <c r="K333" s="278"/>
      <c r="L333" s="283"/>
      <c r="M333" s="284"/>
      <c r="N333" s="285"/>
      <c r="O333" s="285"/>
      <c r="P333" s="285"/>
      <c r="Q333" s="285"/>
      <c r="R333" s="285"/>
      <c r="S333" s="285"/>
      <c r="T333" s="286"/>
      <c r="AT333" s="287" t="s">
        <v>238</v>
      </c>
      <c r="AU333" s="287" t="s">
        <v>85</v>
      </c>
      <c r="AV333" s="14" t="s">
        <v>194</v>
      </c>
      <c r="AW333" s="14" t="s">
        <v>39</v>
      </c>
      <c r="AX333" s="14" t="s">
        <v>83</v>
      </c>
      <c r="AY333" s="287" t="s">
        <v>171</v>
      </c>
    </row>
    <row r="334" s="1" customFormat="1" ht="16.5" customHeight="1">
      <c r="B334" s="47"/>
      <c r="C334" s="237" t="s">
        <v>453</v>
      </c>
      <c r="D334" s="237" t="s">
        <v>174</v>
      </c>
      <c r="E334" s="238" t="s">
        <v>986</v>
      </c>
      <c r="F334" s="239" t="s">
        <v>987</v>
      </c>
      <c r="G334" s="240" t="s">
        <v>256</v>
      </c>
      <c r="H334" s="241">
        <v>34.619999999999997</v>
      </c>
      <c r="I334" s="242"/>
      <c r="J334" s="243">
        <f>ROUND(I334*H334,2)</f>
        <v>0</v>
      </c>
      <c r="K334" s="239" t="s">
        <v>236</v>
      </c>
      <c r="L334" s="73"/>
      <c r="M334" s="244" t="s">
        <v>21</v>
      </c>
      <c r="N334" s="245" t="s">
        <v>47</v>
      </c>
      <c r="O334" s="48"/>
      <c r="P334" s="246">
        <f>O334*H334</f>
        <v>0</v>
      </c>
      <c r="Q334" s="246">
        <v>0.00012</v>
      </c>
      <c r="R334" s="246">
        <f>Q334*H334</f>
        <v>0.0041543999999999999</v>
      </c>
      <c r="S334" s="246">
        <v>0</v>
      </c>
      <c r="T334" s="247">
        <f>S334*H334</f>
        <v>0</v>
      </c>
      <c r="AR334" s="25" t="s">
        <v>194</v>
      </c>
      <c r="AT334" s="25" t="s">
        <v>174</v>
      </c>
      <c r="AU334" s="25" t="s">
        <v>85</v>
      </c>
      <c r="AY334" s="25" t="s">
        <v>171</v>
      </c>
      <c r="BE334" s="248">
        <f>IF(N334="základní",J334,0)</f>
        <v>0</v>
      </c>
      <c r="BF334" s="248">
        <f>IF(N334="snížená",J334,0)</f>
        <v>0</v>
      </c>
      <c r="BG334" s="248">
        <f>IF(N334="zákl. přenesená",J334,0)</f>
        <v>0</v>
      </c>
      <c r="BH334" s="248">
        <f>IF(N334="sníž. přenesená",J334,0)</f>
        <v>0</v>
      </c>
      <c r="BI334" s="248">
        <f>IF(N334="nulová",J334,0)</f>
        <v>0</v>
      </c>
      <c r="BJ334" s="25" t="s">
        <v>83</v>
      </c>
      <c r="BK334" s="248">
        <f>ROUND(I334*H334,2)</f>
        <v>0</v>
      </c>
      <c r="BL334" s="25" t="s">
        <v>194</v>
      </c>
      <c r="BM334" s="25" t="s">
        <v>988</v>
      </c>
    </row>
    <row r="335" s="12" customFormat="1">
      <c r="B335" s="256"/>
      <c r="C335" s="257"/>
      <c r="D335" s="249" t="s">
        <v>238</v>
      </c>
      <c r="E335" s="258" t="s">
        <v>21</v>
      </c>
      <c r="F335" s="259" t="s">
        <v>820</v>
      </c>
      <c r="G335" s="257"/>
      <c r="H335" s="258" t="s">
        <v>21</v>
      </c>
      <c r="I335" s="260"/>
      <c r="J335" s="257"/>
      <c r="K335" s="257"/>
      <c r="L335" s="261"/>
      <c r="M335" s="262"/>
      <c r="N335" s="263"/>
      <c r="O335" s="263"/>
      <c r="P335" s="263"/>
      <c r="Q335" s="263"/>
      <c r="R335" s="263"/>
      <c r="S335" s="263"/>
      <c r="T335" s="264"/>
      <c r="AT335" s="265" t="s">
        <v>238</v>
      </c>
      <c r="AU335" s="265" t="s">
        <v>85</v>
      </c>
      <c r="AV335" s="12" t="s">
        <v>83</v>
      </c>
      <c r="AW335" s="12" t="s">
        <v>39</v>
      </c>
      <c r="AX335" s="12" t="s">
        <v>76</v>
      </c>
      <c r="AY335" s="265" t="s">
        <v>171</v>
      </c>
    </row>
    <row r="336" s="12" customFormat="1">
      <c r="B336" s="256"/>
      <c r="C336" s="257"/>
      <c r="D336" s="249" t="s">
        <v>238</v>
      </c>
      <c r="E336" s="258" t="s">
        <v>21</v>
      </c>
      <c r="F336" s="259" t="s">
        <v>970</v>
      </c>
      <c r="G336" s="257"/>
      <c r="H336" s="258" t="s">
        <v>21</v>
      </c>
      <c r="I336" s="260"/>
      <c r="J336" s="257"/>
      <c r="K336" s="257"/>
      <c r="L336" s="261"/>
      <c r="M336" s="262"/>
      <c r="N336" s="263"/>
      <c r="O336" s="263"/>
      <c r="P336" s="263"/>
      <c r="Q336" s="263"/>
      <c r="R336" s="263"/>
      <c r="S336" s="263"/>
      <c r="T336" s="264"/>
      <c r="AT336" s="265" t="s">
        <v>238</v>
      </c>
      <c r="AU336" s="265" t="s">
        <v>85</v>
      </c>
      <c r="AV336" s="12" t="s">
        <v>83</v>
      </c>
      <c r="AW336" s="12" t="s">
        <v>39</v>
      </c>
      <c r="AX336" s="12" t="s">
        <v>76</v>
      </c>
      <c r="AY336" s="265" t="s">
        <v>171</v>
      </c>
    </row>
    <row r="337" s="12" customFormat="1">
      <c r="B337" s="256"/>
      <c r="C337" s="257"/>
      <c r="D337" s="249" t="s">
        <v>238</v>
      </c>
      <c r="E337" s="258" t="s">
        <v>21</v>
      </c>
      <c r="F337" s="259" t="s">
        <v>339</v>
      </c>
      <c r="G337" s="257"/>
      <c r="H337" s="258" t="s">
        <v>21</v>
      </c>
      <c r="I337" s="260"/>
      <c r="J337" s="257"/>
      <c r="K337" s="257"/>
      <c r="L337" s="261"/>
      <c r="M337" s="262"/>
      <c r="N337" s="263"/>
      <c r="O337" s="263"/>
      <c r="P337" s="263"/>
      <c r="Q337" s="263"/>
      <c r="R337" s="263"/>
      <c r="S337" s="263"/>
      <c r="T337" s="264"/>
      <c r="AT337" s="265" t="s">
        <v>238</v>
      </c>
      <c r="AU337" s="265" t="s">
        <v>85</v>
      </c>
      <c r="AV337" s="12" t="s">
        <v>83</v>
      </c>
      <c r="AW337" s="12" t="s">
        <v>39</v>
      </c>
      <c r="AX337" s="12" t="s">
        <v>76</v>
      </c>
      <c r="AY337" s="265" t="s">
        <v>171</v>
      </c>
    </row>
    <row r="338" s="13" customFormat="1">
      <c r="B338" s="266"/>
      <c r="C338" s="267"/>
      <c r="D338" s="249" t="s">
        <v>238</v>
      </c>
      <c r="E338" s="268" t="s">
        <v>21</v>
      </c>
      <c r="F338" s="269" t="s">
        <v>989</v>
      </c>
      <c r="G338" s="267"/>
      <c r="H338" s="270">
        <v>5</v>
      </c>
      <c r="I338" s="271"/>
      <c r="J338" s="267"/>
      <c r="K338" s="267"/>
      <c r="L338" s="272"/>
      <c r="M338" s="273"/>
      <c r="N338" s="274"/>
      <c r="O338" s="274"/>
      <c r="P338" s="274"/>
      <c r="Q338" s="274"/>
      <c r="R338" s="274"/>
      <c r="S338" s="274"/>
      <c r="T338" s="275"/>
      <c r="AT338" s="276" t="s">
        <v>238</v>
      </c>
      <c r="AU338" s="276" t="s">
        <v>85</v>
      </c>
      <c r="AV338" s="13" t="s">
        <v>85</v>
      </c>
      <c r="AW338" s="13" t="s">
        <v>39</v>
      </c>
      <c r="AX338" s="13" t="s">
        <v>76</v>
      </c>
      <c r="AY338" s="276" t="s">
        <v>171</v>
      </c>
    </row>
    <row r="339" s="13" customFormat="1">
      <c r="B339" s="266"/>
      <c r="C339" s="267"/>
      <c r="D339" s="249" t="s">
        <v>238</v>
      </c>
      <c r="E339" s="268" t="s">
        <v>21</v>
      </c>
      <c r="F339" s="269" t="s">
        <v>990</v>
      </c>
      <c r="G339" s="267"/>
      <c r="H339" s="270">
        <v>5.0999999999999996</v>
      </c>
      <c r="I339" s="271"/>
      <c r="J339" s="267"/>
      <c r="K339" s="267"/>
      <c r="L339" s="272"/>
      <c r="M339" s="273"/>
      <c r="N339" s="274"/>
      <c r="O339" s="274"/>
      <c r="P339" s="274"/>
      <c r="Q339" s="274"/>
      <c r="R339" s="274"/>
      <c r="S339" s="274"/>
      <c r="T339" s="275"/>
      <c r="AT339" s="276" t="s">
        <v>238</v>
      </c>
      <c r="AU339" s="276" t="s">
        <v>85</v>
      </c>
      <c r="AV339" s="13" t="s">
        <v>85</v>
      </c>
      <c r="AW339" s="13" t="s">
        <v>39</v>
      </c>
      <c r="AX339" s="13" t="s">
        <v>76</v>
      </c>
      <c r="AY339" s="276" t="s">
        <v>171</v>
      </c>
    </row>
    <row r="340" s="13" customFormat="1">
      <c r="B340" s="266"/>
      <c r="C340" s="267"/>
      <c r="D340" s="249" t="s">
        <v>238</v>
      </c>
      <c r="E340" s="268" t="s">
        <v>21</v>
      </c>
      <c r="F340" s="269" t="s">
        <v>991</v>
      </c>
      <c r="G340" s="267"/>
      <c r="H340" s="270">
        <v>6.2999999999999998</v>
      </c>
      <c r="I340" s="271"/>
      <c r="J340" s="267"/>
      <c r="K340" s="267"/>
      <c r="L340" s="272"/>
      <c r="M340" s="273"/>
      <c r="N340" s="274"/>
      <c r="O340" s="274"/>
      <c r="P340" s="274"/>
      <c r="Q340" s="274"/>
      <c r="R340" s="274"/>
      <c r="S340" s="274"/>
      <c r="T340" s="275"/>
      <c r="AT340" s="276" t="s">
        <v>238</v>
      </c>
      <c r="AU340" s="276" t="s">
        <v>85</v>
      </c>
      <c r="AV340" s="13" t="s">
        <v>85</v>
      </c>
      <c r="AW340" s="13" t="s">
        <v>39</v>
      </c>
      <c r="AX340" s="13" t="s">
        <v>76</v>
      </c>
      <c r="AY340" s="276" t="s">
        <v>171</v>
      </c>
    </row>
    <row r="341" s="13" customFormat="1">
      <c r="B341" s="266"/>
      <c r="C341" s="267"/>
      <c r="D341" s="249" t="s">
        <v>238</v>
      </c>
      <c r="E341" s="268" t="s">
        <v>21</v>
      </c>
      <c r="F341" s="269" t="s">
        <v>992</v>
      </c>
      <c r="G341" s="267"/>
      <c r="H341" s="270">
        <v>1.8</v>
      </c>
      <c r="I341" s="271"/>
      <c r="J341" s="267"/>
      <c r="K341" s="267"/>
      <c r="L341" s="272"/>
      <c r="M341" s="273"/>
      <c r="N341" s="274"/>
      <c r="O341" s="274"/>
      <c r="P341" s="274"/>
      <c r="Q341" s="274"/>
      <c r="R341" s="274"/>
      <c r="S341" s="274"/>
      <c r="T341" s="275"/>
      <c r="AT341" s="276" t="s">
        <v>238</v>
      </c>
      <c r="AU341" s="276" t="s">
        <v>85</v>
      </c>
      <c r="AV341" s="13" t="s">
        <v>85</v>
      </c>
      <c r="AW341" s="13" t="s">
        <v>39</v>
      </c>
      <c r="AX341" s="13" t="s">
        <v>76</v>
      </c>
      <c r="AY341" s="276" t="s">
        <v>171</v>
      </c>
    </row>
    <row r="342" s="13" customFormat="1">
      <c r="B342" s="266"/>
      <c r="C342" s="267"/>
      <c r="D342" s="249" t="s">
        <v>238</v>
      </c>
      <c r="E342" s="268" t="s">
        <v>21</v>
      </c>
      <c r="F342" s="269" t="s">
        <v>993</v>
      </c>
      <c r="G342" s="267"/>
      <c r="H342" s="270">
        <v>6.0700000000000003</v>
      </c>
      <c r="I342" s="271"/>
      <c r="J342" s="267"/>
      <c r="K342" s="267"/>
      <c r="L342" s="272"/>
      <c r="M342" s="273"/>
      <c r="N342" s="274"/>
      <c r="O342" s="274"/>
      <c r="P342" s="274"/>
      <c r="Q342" s="274"/>
      <c r="R342" s="274"/>
      <c r="S342" s="274"/>
      <c r="T342" s="275"/>
      <c r="AT342" s="276" t="s">
        <v>238</v>
      </c>
      <c r="AU342" s="276" t="s">
        <v>85</v>
      </c>
      <c r="AV342" s="13" t="s">
        <v>85</v>
      </c>
      <c r="AW342" s="13" t="s">
        <v>39</v>
      </c>
      <c r="AX342" s="13" t="s">
        <v>76</v>
      </c>
      <c r="AY342" s="276" t="s">
        <v>171</v>
      </c>
    </row>
    <row r="343" s="15" customFormat="1">
      <c r="B343" s="288"/>
      <c r="C343" s="289"/>
      <c r="D343" s="249" t="s">
        <v>238</v>
      </c>
      <c r="E343" s="290" t="s">
        <v>21</v>
      </c>
      <c r="F343" s="291" t="s">
        <v>259</v>
      </c>
      <c r="G343" s="289"/>
      <c r="H343" s="292">
        <v>24.27</v>
      </c>
      <c r="I343" s="293"/>
      <c r="J343" s="289"/>
      <c r="K343" s="289"/>
      <c r="L343" s="294"/>
      <c r="M343" s="295"/>
      <c r="N343" s="296"/>
      <c r="O343" s="296"/>
      <c r="P343" s="296"/>
      <c r="Q343" s="296"/>
      <c r="R343" s="296"/>
      <c r="S343" s="296"/>
      <c r="T343" s="297"/>
      <c r="AT343" s="298" t="s">
        <v>238</v>
      </c>
      <c r="AU343" s="298" t="s">
        <v>85</v>
      </c>
      <c r="AV343" s="15" t="s">
        <v>96</v>
      </c>
      <c r="AW343" s="15" t="s">
        <v>39</v>
      </c>
      <c r="AX343" s="15" t="s">
        <v>76</v>
      </c>
      <c r="AY343" s="298" t="s">
        <v>171</v>
      </c>
    </row>
    <row r="344" s="12" customFormat="1">
      <c r="B344" s="256"/>
      <c r="C344" s="257"/>
      <c r="D344" s="249" t="s">
        <v>238</v>
      </c>
      <c r="E344" s="258" t="s">
        <v>21</v>
      </c>
      <c r="F344" s="259" t="s">
        <v>983</v>
      </c>
      <c r="G344" s="257"/>
      <c r="H344" s="258" t="s">
        <v>21</v>
      </c>
      <c r="I344" s="260"/>
      <c r="J344" s="257"/>
      <c r="K344" s="257"/>
      <c r="L344" s="261"/>
      <c r="M344" s="262"/>
      <c r="N344" s="263"/>
      <c r="O344" s="263"/>
      <c r="P344" s="263"/>
      <c r="Q344" s="263"/>
      <c r="R344" s="263"/>
      <c r="S344" s="263"/>
      <c r="T344" s="264"/>
      <c r="AT344" s="265" t="s">
        <v>238</v>
      </c>
      <c r="AU344" s="265" t="s">
        <v>85</v>
      </c>
      <c r="AV344" s="12" t="s">
        <v>83</v>
      </c>
      <c r="AW344" s="12" t="s">
        <v>39</v>
      </c>
      <c r="AX344" s="12" t="s">
        <v>76</v>
      </c>
      <c r="AY344" s="265" t="s">
        <v>171</v>
      </c>
    </row>
    <row r="345" s="12" customFormat="1">
      <c r="B345" s="256"/>
      <c r="C345" s="257"/>
      <c r="D345" s="249" t="s">
        <v>238</v>
      </c>
      <c r="E345" s="258" t="s">
        <v>21</v>
      </c>
      <c r="F345" s="259" t="s">
        <v>339</v>
      </c>
      <c r="G345" s="257"/>
      <c r="H345" s="258" t="s">
        <v>21</v>
      </c>
      <c r="I345" s="260"/>
      <c r="J345" s="257"/>
      <c r="K345" s="257"/>
      <c r="L345" s="261"/>
      <c r="M345" s="262"/>
      <c r="N345" s="263"/>
      <c r="O345" s="263"/>
      <c r="P345" s="263"/>
      <c r="Q345" s="263"/>
      <c r="R345" s="263"/>
      <c r="S345" s="263"/>
      <c r="T345" s="264"/>
      <c r="AT345" s="265" t="s">
        <v>238</v>
      </c>
      <c r="AU345" s="265" t="s">
        <v>85</v>
      </c>
      <c r="AV345" s="12" t="s">
        <v>83</v>
      </c>
      <c r="AW345" s="12" t="s">
        <v>39</v>
      </c>
      <c r="AX345" s="12" t="s">
        <v>76</v>
      </c>
      <c r="AY345" s="265" t="s">
        <v>171</v>
      </c>
    </row>
    <row r="346" s="13" customFormat="1">
      <c r="B346" s="266"/>
      <c r="C346" s="267"/>
      <c r="D346" s="249" t="s">
        <v>238</v>
      </c>
      <c r="E346" s="268" t="s">
        <v>21</v>
      </c>
      <c r="F346" s="269" t="s">
        <v>994</v>
      </c>
      <c r="G346" s="267"/>
      <c r="H346" s="270">
        <v>8.5500000000000007</v>
      </c>
      <c r="I346" s="271"/>
      <c r="J346" s="267"/>
      <c r="K346" s="267"/>
      <c r="L346" s="272"/>
      <c r="M346" s="273"/>
      <c r="N346" s="274"/>
      <c r="O346" s="274"/>
      <c r="P346" s="274"/>
      <c r="Q346" s="274"/>
      <c r="R346" s="274"/>
      <c r="S346" s="274"/>
      <c r="T346" s="275"/>
      <c r="AT346" s="276" t="s">
        <v>238</v>
      </c>
      <c r="AU346" s="276" t="s">
        <v>85</v>
      </c>
      <c r="AV346" s="13" t="s">
        <v>85</v>
      </c>
      <c r="AW346" s="13" t="s">
        <v>39</v>
      </c>
      <c r="AX346" s="13" t="s">
        <v>76</v>
      </c>
      <c r="AY346" s="276" t="s">
        <v>171</v>
      </c>
    </row>
    <row r="347" s="12" customFormat="1">
      <c r="B347" s="256"/>
      <c r="C347" s="257"/>
      <c r="D347" s="249" t="s">
        <v>238</v>
      </c>
      <c r="E347" s="258" t="s">
        <v>21</v>
      </c>
      <c r="F347" s="259" t="s">
        <v>933</v>
      </c>
      <c r="G347" s="257"/>
      <c r="H347" s="258" t="s">
        <v>21</v>
      </c>
      <c r="I347" s="260"/>
      <c r="J347" s="257"/>
      <c r="K347" s="257"/>
      <c r="L347" s="261"/>
      <c r="M347" s="262"/>
      <c r="N347" s="263"/>
      <c r="O347" s="263"/>
      <c r="P347" s="263"/>
      <c r="Q347" s="263"/>
      <c r="R347" s="263"/>
      <c r="S347" s="263"/>
      <c r="T347" s="264"/>
      <c r="AT347" s="265" t="s">
        <v>238</v>
      </c>
      <c r="AU347" s="265" t="s">
        <v>85</v>
      </c>
      <c r="AV347" s="12" t="s">
        <v>83</v>
      </c>
      <c r="AW347" s="12" t="s">
        <v>39</v>
      </c>
      <c r="AX347" s="12" t="s">
        <v>76</v>
      </c>
      <c r="AY347" s="265" t="s">
        <v>171</v>
      </c>
    </row>
    <row r="348" s="13" customFormat="1">
      <c r="B348" s="266"/>
      <c r="C348" s="267"/>
      <c r="D348" s="249" t="s">
        <v>238</v>
      </c>
      <c r="E348" s="268" t="s">
        <v>21</v>
      </c>
      <c r="F348" s="269" t="s">
        <v>995</v>
      </c>
      <c r="G348" s="267"/>
      <c r="H348" s="270">
        <v>1.8</v>
      </c>
      <c r="I348" s="271"/>
      <c r="J348" s="267"/>
      <c r="K348" s="267"/>
      <c r="L348" s="272"/>
      <c r="M348" s="273"/>
      <c r="N348" s="274"/>
      <c r="O348" s="274"/>
      <c r="P348" s="274"/>
      <c r="Q348" s="274"/>
      <c r="R348" s="274"/>
      <c r="S348" s="274"/>
      <c r="T348" s="275"/>
      <c r="AT348" s="276" t="s">
        <v>238</v>
      </c>
      <c r="AU348" s="276" t="s">
        <v>85</v>
      </c>
      <c r="AV348" s="13" t="s">
        <v>85</v>
      </c>
      <c r="AW348" s="13" t="s">
        <v>39</v>
      </c>
      <c r="AX348" s="13" t="s">
        <v>76</v>
      </c>
      <c r="AY348" s="276" t="s">
        <v>171</v>
      </c>
    </row>
    <row r="349" s="15" customFormat="1">
      <c r="B349" s="288"/>
      <c r="C349" s="289"/>
      <c r="D349" s="249" t="s">
        <v>238</v>
      </c>
      <c r="E349" s="290" t="s">
        <v>21</v>
      </c>
      <c r="F349" s="291" t="s">
        <v>259</v>
      </c>
      <c r="G349" s="289"/>
      <c r="H349" s="292">
        <v>10.35</v>
      </c>
      <c r="I349" s="293"/>
      <c r="J349" s="289"/>
      <c r="K349" s="289"/>
      <c r="L349" s="294"/>
      <c r="M349" s="295"/>
      <c r="N349" s="296"/>
      <c r="O349" s="296"/>
      <c r="P349" s="296"/>
      <c r="Q349" s="296"/>
      <c r="R349" s="296"/>
      <c r="S349" s="296"/>
      <c r="T349" s="297"/>
      <c r="AT349" s="298" t="s">
        <v>238</v>
      </c>
      <c r="AU349" s="298" t="s">
        <v>85</v>
      </c>
      <c r="AV349" s="15" t="s">
        <v>96</v>
      </c>
      <c r="AW349" s="15" t="s">
        <v>39</v>
      </c>
      <c r="AX349" s="15" t="s">
        <v>76</v>
      </c>
      <c r="AY349" s="298" t="s">
        <v>171</v>
      </c>
    </row>
    <row r="350" s="14" customFormat="1">
      <c r="B350" s="277"/>
      <c r="C350" s="278"/>
      <c r="D350" s="249" t="s">
        <v>238</v>
      </c>
      <c r="E350" s="279" t="s">
        <v>21</v>
      </c>
      <c r="F350" s="280" t="s">
        <v>242</v>
      </c>
      <c r="G350" s="278"/>
      <c r="H350" s="281">
        <v>34.619999999999997</v>
      </c>
      <c r="I350" s="282"/>
      <c r="J350" s="278"/>
      <c r="K350" s="278"/>
      <c r="L350" s="283"/>
      <c r="M350" s="284"/>
      <c r="N350" s="285"/>
      <c r="O350" s="285"/>
      <c r="P350" s="285"/>
      <c r="Q350" s="285"/>
      <c r="R350" s="285"/>
      <c r="S350" s="285"/>
      <c r="T350" s="286"/>
      <c r="AT350" s="287" t="s">
        <v>238</v>
      </c>
      <c r="AU350" s="287" t="s">
        <v>85</v>
      </c>
      <c r="AV350" s="14" t="s">
        <v>194</v>
      </c>
      <c r="AW350" s="14" t="s">
        <v>39</v>
      </c>
      <c r="AX350" s="14" t="s">
        <v>83</v>
      </c>
      <c r="AY350" s="287" t="s">
        <v>171</v>
      </c>
    </row>
    <row r="351" s="1" customFormat="1" ht="16.5" customHeight="1">
      <c r="B351" s="47"/>
      <c r="C351" s="237" t="s">
        <v>458</v>
      </c>
      <c r="D351" s="237" t="s">
        <v>174</v>
      </c>
      <c r="E351" s="238" t="s">
        <v>996</v>
      </c>
      <c r="F351" s="239" t="s">
        <v>997</v>
      </c>
      <c r="G351" s="240" t="s">
        <v>256</v>
      </c>
      <c r="H351" s="241">
        <v>95.900000000000006</v>
      </c>
      <c r="I351" s="242"/>
      <c r="J351" s="243">
        <f>ROUND(I351*H351,2)</f>
        <v>0</v>
      </c>
      <c r="K351" s="239" t="s">
        <v>236</v>
      </c>
      <c r="L351" s="73"/>
      <c r="M351" s="244" t="s">
        <v>21</v>
      </c>
      <c r="N351" s="245" t="s">
        <v>47</v>
      </c>
      <c r="O351" s="48"/>
      <c r="P351" s="246">
        <f>O351*H351</f>
        <v>0</v>
      </c>
      <c r="Q351" s="246">
        <v>0.00020000000000000001</v>
      </c>
      <c r="R351" s="246">
        <f>Q351*H351</f>
        <v>0.019180000000000003</v>
      </c>
      <c r="S351" s="246">
        <v>0</v>
      </c>
      <c r="T351" s="247">
        <f>S351*H351</f>
        <v>0</v>
      </c>
      <c r="AR351" s="25" t="s">
        <v>194</v>
      </c>
      <c r="AT351" s="25" t="s">
        <v>174</v>
      </c>
      <c r="AU351" s="25" t="s">
        <v>85</v>
      </c>
      <c r="AY351" s="25" t="s">
        <v>171</v>
      </c>
      <c r="BE351" s="248">
        <f>IF(N351="základní",J351,0)</f>
        <v>0</v>
      </c>
      <c r="BF351" s="248">
        <f>IF(N351="snížená",J351,0)</f>
        <v>0</v>
      </c>
      <c r="BG351" s="248">
        <f>IF(N351="zákl. přenesená",J351,0)</f>
        <v>0</v>
      </c>
      <c r="BH351" s="248">
        <f>IF(N351="sníž. přenesená",J351,0)</f>
        <v>0</v>
      </c>
      <c r="BI351" s="248">
        <f>IF(N351="nulová",J351,0)</f>
        <v>0</v>
      </c>
      <c r="BJ351" s="25" t="s">
        <v>83</v>
      </c>
      <c r="BK351" s="248">
        <f>ROUND(I351*H351,2)</f>
        <v>0</v>
      </c>
      <c r="BL351" s="25" t="s">
        <v>194</v>
      </c>
      <c r="BM351" s="25" t="s">
        <v>998</v>
      </c>
    </row>
    <row r="352" s="12" customFormat="1">
      <c r="B352" s="256"/>
      <c r="C352" s="257"/>
      <c r="D352" s="249" t="s">
        <v>238</v>
      </c>
      <c r="E352" s="258" t="s">
        <v>21</v>
      </c>
      <c r="F352" s="259" t="s">
        <v>820</v>
      </c>
      <c r="G352" s="257"/>
      <c r="H352" s="258" t="s">
        <v>21</v>
      </c>
      <c r="I352" s="260"/>
      <c r="J352" s="257"/>
      <c r="K352" s="257"/>
      <c r="L352" s="261"/>
      <c r="M352" s="262"/>
      <c r="N352" s="263"/>
      <c r="O352" s="263"/>
      <c r="P352" s="263"/>
      <c r="Q352" s="263"/>
      <c r="R352" s="263"/>
      <c r="S352" s="263"/>
      <c r="T352" s="264"/>
      <c r="AT352" s="265" t="s">
        <v>238</v>
      </c>
      <c r="AU352" s="265" t="s">
        <v>85</v>
      </c>
      <c r="AV352" s="12" t="s">
        <v>83</v>
      </c>
      <c r="AW352" s="12" t="s">
        <v>39</v>
      </c>
      <c r="AX352" s="12" t="s">
        <v>76</v>
      </c>
      <c r="AY352" s="265" t="s">
        <v>171</v>
      </c>
    </row>
    <row r="353" s="12" customFormat="1">
      <c r="B353" s="256"/>
      <c r="C353" s="257"/>
      <c r="D353" s="249" t="s">
        <v>238</v>
      </c>
      <c r="E353" s="258" t="s">
        <v>21</v>
      </c>
      <c r="F353" s="259" t="s">
        <v>337</v>
      </c>
      <c r="G353" s="257"/>
      <c r="H353" s="258" t="s">
        <v>21</v>
      </c>
      <c r="I353" s="260"/>
      <c r="J353" s="257"/>
      <c r="K353" s="257"/>
      <c r="L353" s="261"/>
      <c r="M353" s="262"/>
      <c r="N353" s="263"/>
      <c r="O353" s="263"/>
      <c r="P353" s="263"/>
      <c r="Q353" s="263"/>
      <c r="R353" s="263"/>
      <c r="S353" s="263"/>
      <c r="T353" s="264"/>
      <c r="AT353" s="265" t="s">
        <v>238</v>
      </c>
      <c r="AU353" s="265" t="s">
        <v>85</v>
      </c>
      <c r="AV353" s="12" t="s">
        <v>83</v>
      </c>
      <c r="AW353" s="12" t="s">
        <v>39</v>
      </c>
      <c r="AX353" s="12" t="s">
        <v>76</v>
      </c>
      <c r="AY353" s="265" t="s">
        <v>171</v>
      </c>
    </row>
    <row r="354" s="13" customFormat="1">
      <c r="B354" s="266"/>
      <c r="C354" s="267"/>
      <c r="D354" s="249" t="s">
        <v>238</v>
      </c>
      <c r="E354" s="268" t="s">
        <v>21</v>
      </c>
      <c r="F354" s="269" t="s">
        <v>999</v>
      </c>
      <c r="G354" s="267"/>
      <c r="H354" s="270">
        <v>11.6</v>
      </c>
      <c r="I354" s="271"/>
      <c r="J354" s="267"/>
      <c r="K354" s="267"/>
      <c r="L354" s="272"/>
      <c r="M354" s="273"/>
      <c r="N354" s="274"/>
      <c r="O354" s="274"/>
      <c r="P354" s="274"/>
      <c r="Q354" s="274"/>
      <c r="R354" s="274"/>
      <c r="S354" s="274"/>
      <c r="T354" s="275"/>
      <c r="AT354" s="276" t="s">
        <v>238</v>
      </c>
      <c r="AU354" s="276" t="s">
        <v>85</v>
      </c>
      <c r="AV354" s="13" t="s">
        <v>85</v>
      </c>
      <c r="AW354" s="13" t="s">
        <v>39</v>
      </c>
      <c r="AX354" s="13" t="s">
        <v>76</v>
      </c>
      <c r="AY354" s="276" t="s">
        <v>171</v>
      </c>
    </row>
    <row r="355" s="15" customFormat="1">
      <c r="B355" s="288"/>
      <c r="C355" s="289"/>
      <c r="D355" s="249" t="s">
        <v>238</v>
      </c>
      <c r="E355" s="290" t="s">
        <v>21</v>
      </c>
      <c r="F355" s="291" t="s">
        <v>259</v>
      </c>
      <c r="G355" s="289"/>
      <c r="H355" s="292">
        <v>11.6</v>
      </c>
      <c r="I355" s="293"/>
      <c r="J355" s="289"/>
      <c r="K355" s="289"/>
      <c r="L355" s="294"/>
      <c r="M355" s="295"/>
      <c r="N355" s="296"/>
      <c r="O355" s="296"/>
      <c r="P355" s="296"/>
      <c r="Q355" s="296"/>
      <c r="R355" s="296"/>
      <c r="S355" s="296"/>
      <c r="T355" s="297"/>
      <c r="AT355" s="298" t="s">
        <v>238</v>
      </c>
      <c r="AU355" s="298" t="s">
        <v>85</v>
      </c>
      <c r="AV355" s="15" t="s">
        <v>96</v>
      </c>
      <c r="AW355" s="15" t="s">
        <v>39</v>
      </c>
      <c r="AX355" s="15" t="s">
        <v>76</v>
      </c>
      <c r="AY355" s="298" t="s">
        <v>171</v>
      </c>
    </row>
    <row r="356" s="12" customFormat="1">
      <c r="B356" s="256"/>
      <c r="C356" s="257"/>
      <c r="D356" s="249" t="s">
        <v>238</v>
      </c>
      <c r="E356" s="258" t="s">
        <v>21</v>
      </c>
      <c r="F356" s="259" t="s">
        <v>339</v>
      </c>
      <c r="G356" s="257"/>
      <c r="H356" s="258" t="s">
        <v>21</v>
      </c>
      <c r="I356" s="260"/>
      <c r="J356" s="257"/>
      <c r="K356" s="257"/>
      <c r="L356" s="261"/>
      <c r="M356" s="262"/>
      <c r="N356" s="263"/>
      <c r="O356" s="263"/>
      <c r="P356" s="263"/>
      <c r="Q356" s="263"/>
      <c r="R356" s="263"/>
      <c r="S356" s="263"/>
      <c r="T356" s="264"/>
      <c r="AT356" s="265" t="s">
        <v>238</v>
      </c>
      <c r="AU356" s="265" t="s">
        <v>85</v>
      </c>
      <c r="AV356" s="12" t="s">
        <v>83</v>
      </c>
      <c r="AW356" s="12" t="s">
        <v>39</v>
      </c>
      <c r="AX356" s="12" t="s">
        <v>76</v>
      </c>
      <c r="AY356" s="265" t="s">
        <v>171</v>
      </c>
    </row>
    <row r="357" s="13" customFormat="1">
      <c r="B357" s="266"/>
      <c r="C357" s="267"/>
      <c r="D357" s="249" t="s">
        <v>238</v>
      </c>
      <c r="E357" s="268" t="s">
        <v>21</v>
      </c>
      <c r="F357" s="269" t="s">
        <v>1000</v>
      </c>
      <c r="G357" s="267"/>
      <c r="H357" s="270">
        <v>63.799999999999997</v>
      </c>
      <c r="I357" s="271"/>
      <c r="J357" s="267"/>
      <c r="K357" s="267"/>
      <c r="L357" s="272"/>
      <c r="M357" s="273"/>
      <c r="N357" s="274"/>
      <c r="O357" s="274"/>
      <c r="P357" s="274"/>
      <c r="Q357" s="274"/>
      <c r="R357" s="274"/>
      <c r="S357" s="274"/>
      <c r="T357" s="275"/>
      <c r="AT357" s="276" t="s">
        <v>238</v>
      </c>
      <c r="AU357" s="276" t="s">
        <v>85</v>
      </c>
      <c r="AV357" s="13" t="s">
        <v>85</v>
      </c>
      <c r="AW357" s="13" t="s">
        <v>39</v>
      </c>
      <c r="AX357" s="13" t="s">
        <v>76</v>
      </c>
      <c r="AY357" s="276" t="s">
        <v>171</v>
      </c>
    </row>
    <row r="358" s="13" customFormat="1">
      <c r="B358" s="266"/>
      <c r="C358" s="267"/>
      <c r="D358" s="249" t="s">
        <v>238</v>
      </c>
      <c r="E358" s="268" t="s">
        <v>21</v>
      </c>
      <c r="F358" s="269" t="s">
        <v>1001</v>
      </c>
      <c r="G358" s="267"/>
      <c r="H358" s="270">
        <v>20.5</v>
      </c>
      <c r="I358" s="271"/>
      <c r="J358" s="267"/>
      <c r="K358" s="267"/>
      <c r="L358" s="272"/>
      <c r="M358" s="273"/>
      <c r="N358" s="274"/>
      <c r="O358" s="274"/>
      <c r="P358" s="274"/>
      <c r="Q358" s="274"/>
      <c r="R358" s="274"/>
      <c r="S358" s="274"/>
      <c r="T358" s="275"/>
      <c r="AT358" s="276" t="s">
        <v>238</v>
      </c>
      <c r="AU358" s="276" t="s">
        <v>85</v>
      </c>
      <c r="AV358" s="13" t="s">
        <v>85</v>
      </c>
      <c r="AW358" s="13" t="s">
        <v>39</v>
      </c>
      <c r="AX358" s="13" t="s">
        <v>76</v>
      </c>
      <c r="AY358" s="276" t="s">
        <v>171</v>
      </c>
    </row>
    <row r="359" s="15" customFormat="1">
      <c r="B359" s="288"/>
      <c r="C359" s="289"/>
      <c r="D359" s="249" t="s">
        <v>238</v>
      </c>
      <c r="E359" s="290" t="s">
        <v>21</v>
      </c>
      <c r="F359" s="291" t="s">
        <v>259</v>
      </c>
      <c r="G359" s="289"/>
      <c r="H359" s="292">
        <v>84.299999999999997</v>
      </c>
      <c r="I359" s="293"/>
      <c r="J359" s="289"/>
      <c r="K359" s="289"/>
      <c r="L359" s="294"/>
      <c r="M359" s="295"/>
      <c r="N359" s="296"/>
      <c r="O359" s="296"/>
      <c r="P359" s="296"/>
      <c r="Q359" s="296"/>
      <c r="R359" s="296"/>
      <c r="S359" s="296"/>
      <c r="T359" s="297"/>
      <c r="AT359" s="298" t="s">
        <v>238</v>
      </c>
      <c r="AU359" s="298" t="s">
        <v>85</v>
      </c>
      <c r="AV359" s="15" t="s">
        <v>96</v>
      </c>
      <c r="AW359" s="15" t="s">
        <v>39</v>
      </c>
      <c r="AX359" s="15" t="s">
        <v>76</v>
      </c>
      <c r="AY359" s="298" t="s">
        <v>171</v>
      </c>
    </row>
    <row r="360" s="14" customFormat="1">
      <c r="B360" s="277"/>
      <c r="C360" s="278"/>
      <c r="D360" s="249" t="s">
        <v>238</v>
      </c>
      <c r="E360" s="279" t="s">
        <v>21</v>
      </c>
      <c r="F360" s="280" t="s">
        <v>242</v>
      </c>
      <c r="G360" s="278"/>
      <c r="H360" s="281">
        <v>95.900000000000006</v>
      </c>
      <c r="I360" s="282"/>
      <c r="J360" s="278"/>
      <c r="K360" s="278"/>
      <c r="L360" s="283"/>
      <c r="M360" s="284"/>
      <c r="N360" s="285"/>
      <c r="O360" s="285"/>
      <c r="P360" s="285"/>
      <c r="Q360" s="285"/>
      <c r="R360" s="285"/>
      <c r="S360" s="285"/>
      <c r="T360" s="286"/>
      <c r="AT360" s="287" t="s">
        <v>238</v>
      </c>
      <c r="AU360" s="287" t="s">
        <v>85</v>
      </c>
      <c r="AV360" s="14" t="s">
        <v>194</v>
      </c>
      <c r="AW360" s="14" t="s">
        <v>39</v>
      </c>
      <c r="AX360" s="14" t="s">
        <v>83</v>
      </c>
      <c r="AY360" s="287" t="s">
        <v>171</v>
      </c>
    </row>
    <row r="361" s="1" customFormat="1" ht="25.5" customHeight="1">
      <c r="B361" s="47"/>
      <c r="C361" s="237" t="s">
        <v>463</v>
      </c>
      <c r="D361" s="237" t="s">
        <v>174</v>
      </c>
      <c r="E361" s="238" t="s">
        <v>1002</v>
      </c>
      <c r="F361" s="239" t="s">
        <v>1003</v>
      </c>
      <c r="G361" s="240" t="s">
        <v>367</v>
      </c>
      <c r="H361" s="241">
        <v>1</v>
      </c>
      <c r="I361" s="242"/>
      <c r="J361" s="243">
        <f>ROUND(I361*H361,2)</f>
        <v>0</v>
      </c>
      <c r="K361" s="239" t="s">
        <v>236</v>
      </c>
      <c r="L361" s="73"/>
      <c r="M361" s="244" t="s">
        <v>21</v>
      </c>
      <c r="N361" s="245" t="s">
        <v>47</v>
      </c>
      <c r="O361" s="48"/>
      <c r="P361" s="246">
        <f>O361*H361</f>
        <v>0</v>
      </c>
      <c r="Q361" s="246">
        <v>0</v>
      </c>
      <c r="R361" s="246">
        <f>Q361*H361</f>
        <v>0</v>
      </c>
      <c r="S361" s="246">
        <v>0</v>
      </c>
      <c r="T361" s="247">
        <f>S361*H361</f>
        <v>0</v>
      </c>
      <c r="AR361" s="25" t="s">
        <v>194</v>
      </c>
      <c r="AT361" s="25" t="s">
        <v>174</v>
      </c>
      <c r="AU361" s="25" t="s">
        <v>85</v>
      </c>
      <c r="AY361" s="25" t="s">
        <v>171</v>
      </c>
      <c r="BE361" s="248">
        <f>IF(N361="základní",J361,0)</f>
        <v>0</v>
      </c>
      <c r="BF361" s="248">
        <f>IF(N361="snížená",J361,0)</f>
        <v>0</v>
      </c>
      <c r="BG361" s="248">
        <f>IF(N361="zákl. přenesená",J361,0)</f>
        <v>0</v>
      </c>
      <c r="BH361" s="248">
        <f>IF(N361="sníž. přenesená",J361,0)</f>
        <v>0</v>
      </c>
      <c r="BI361" s="248">
        <f>IF(N361="nulová",J361,0)</f>
        <v>0</v>
      </c>
      <c r="BJ361" s="25" t="s">
        <v>83</v>
      </c>
      <c r="BK361" s="248">
        <f>ROUND(I361*H361,2)</f>
        <v>0</v>
      </c>
      <c r="BL361" s="25" t="s">
        <v>194</v>
      </c>
      <c r="BM361" s="25" t="s">
        <v>1004</v>
      </c>
    </row>
    <row r="362" s="1" customFormat="1" ht="16.5" customHeight="1">
      <c r="B362" s="47"/>
      <c r="C362" s="299" t="s">
        <v>468</v>
      </c>
      <c r="D362" s="299" t="s">
        <v>288</v>
      </c>
      <c r="E362" s="300" t="s">
        <v>1005</v>
      </c>
      <c r="F362" s="301" t="s">
        <v>1006</v>
      </c>
      <c r="G362" s="302" t="s">
        <v>367</v>
      </c>
      <c r="H362" s="303">
        <v>1</v>
      </c>
      <c r="I362" s="304"/>
      <c r="J362" s="305">
        <f>ROUND(I362*H362,2)</f>
        <v>0</v>
      </c>
      <c r="K362" s="301" t="s">
        <v>21</v>
      </c>
      <c r="L362" s="306"/>
      <c r="M362" s="307" t="s">
        <v>21</v>
      </c>
      <c r="N362" s="308" t="s">
        <v>47</v>
      </c>
      <c r="O362" s="48"/>
      <c r="P362" s="246">
        <f>O362*H362</f>
        <v>0</v>
      </c>
      <c r="Q362" s="246">
        <v>0.098500000000000004</v>
      </c>
      <c r="R362" s="246">
        <f>Q362*H362</f>
        <v>0.098500000000000004</v>
      </c>
      <c r="S362" s="246">
        <v>0</v>
      </c>
      <c r="T362" s="247">
        <f>S362*H362</f>
        <v>0</v>
      </c>
      <c r="AR362" s="25" t="s">
        <v>271</v>
      </c>
      <c r="AT362" s="25" t="s">
        <v>288</v>
      </c>
      <c r="AU362" s="25" t="s">
        <v>85</v>
      </c>
      <c r="AY362" s="25" t="s">
        <v>171</v>
      </c>
      <c r="BE362" s="248">
        <f>IF(N362="základní",J362,0)</f>
        <v>0</v>
      </c>
      <c r="BF362" s="248">
        <f>IF(N362="snížená",J362,0)</f>
        <v>0</v>
      </c>
      <c r="BG362" s="248">
        <f>IF(N362="zákl. přenesená",J362,0)</f>
        <v>0</v>
      </c>
      <c r="BH362" s="248">
        <f>IF(N362="sníž. přenesená",J362,0)</f>
        <v>0</v>
      </c>
      <c r="BI362" s="248">
        <f>IF(N362="nulová",J362,0)</f>
        <v>0</v>
      </c>
      <c r="BJ362" s="25" t="s">
        <v>83</v>
      </c>
      <c r="BK362" s="248">
        <f>ROUND(I362*H362,2)</f>
        <v>0</v>
      </c>
      <c r="BL362" s="25" t="s">
        <v>194</v>
      </c>
      <c r="BM362" s="25" t="s">
        <v>1007</v>
      </c>
    </row>
    <row r="363" s="1" customFormat="1">
      <c r="B363" s="47"/>
      <c r="C363" s="75"/>
      <c r="D363" s="249" t="s">
        <v>186</v>
      </c>
      <c r="E363" s="75"/>
      <c r="F363" s="250" t="s">
        <v>1008</v>
      </c>
      <c r="G363" s="75"/>
      <c r="H363" s="75"/>
      <c r="I363" s="205"/>
      <c r="J363" s="75"/>
      <c r="K363" s="75"/>
      <c r="L363" s="73"/>
      <c r="M363" s="251"/>
      <c r="N363" s="48"/>
      <c r="O363" s="48"/>
      <c r="P363" s="48"/>
      <c r="Q363" s="48"/>
      <c r="R363" s="48"/>
      <c r="S363" s="48"/>
      <c r="T363" s="96"/>
      <c r="AT363" s="25" t="s">
        <v>186</v>
      </c>
      <c r="AU363" s="25" t="s">
        <v>85</v>
      </c>
    </row>
    <row r="364" s="1" customFormat="1" ht="25.5" customHeight="1">
      <c r="B364" s="47"/>
      <c r="C364" s="237" t="s">
        <v>475</v>
      </c>
      <c r="D364" s="237" t="s">
        <v>174</v>
      </c>
      <c r="E364" s="238" t="s">
        <v>1009</v>
      </c>
      <c r="F364" s="239" t="s">
        <v>1010</v>
      </c>
      <c r="G364" s="240" t="s">
        <v>256</v>
      </c>
      <c r="H364" s="241">
        <v>16.800000000000001</v>
      </c>
      <c r="I364" s="242"/>
      <c r="J364" s="243">
        <f>ROUND(I364*H364,2)</f>
        <v>0</v>
      </c>
      <c r="K364" s="239" t="s">
        <v>236</v>
      </c>
      <c r="L364" s="73"/>
      <c r="M364" s="244" t="s">
        <v>21</v>
      </c>
      <c r="N364" s="245" t="s">
        <v>47</v>
      </c>
      <c r="O364" s="48"/>
      <c r="P364" s="246">
        <f>O364*H364</f>
        <v>0</v>
      </c>
      <c r="Q364" s="246">
        <v>0</v>
      </c>
      <c r="R364" s="246">
        <f>Q364*H364</f>
        <v>0</v>
      </c>
      <c r="S364" s="246">
        <v>0</v>
      </c>
      <c r="T364" s="247">
        <f>S364*H364</f>
        <v>0</v>
      </c>
      <c r="AR364" s="25" t="s">
        <v>194</v>
      </c>
      <c r="AT364" s="25" t="s">
        <v>174</v>
      </c>
      <c r="AU364" s="25" t="s">
        <v>85</v>
      </c>
      <c r="AY364" s="25" t="s">
        <v>171</v>
      </c>
      <c r="BE364" s="248">
        <f>IF(N364="základní",J364,0)</f>
        <v>0</v>
      </c>
      <c r="BF364" s="248">
        <f>IF(N364="snížená",J364,0)</f>
        <v>0</v>
      </c>
      <c r="BG364" s="248">
        <f>IF(N364="zákl. přenesená",J364,0)</f>
        <v>0</v>
      </c>
      <c r="BH364" s="248">
        <f>IF(N364="sníž. přenesená",J364,0)</f>
        <v>0</v>
      </c>
      <c r="BI364" s="248">
        <f>IF(N364="nulová",J364,0)</f>
        <v>0</v>
      </c>
      <c r="BJ364" s="25" t="s">
        <v>83</v>
      </c>
      <c r="BK364" s="248">
        <f>ROUND(I364*H364,2)</f>
        <v>0</v>
      </c>
      <c r="BL364" s="25" t="s">
        <v>194</v>
      </c>
      <c r="BM364" s="25" t="s">
        <v>1011</v>
      </c>
    </row>
    <row r="365" s="12" customFormat="1">
      <c r="B365" s="256"/>
      <c r="C365" s="257"/>
      <c r="D365" s="249" t="s">
        <v>238</v>
      </c>
      <c r="E365" s="258" t="s">
        <v>21</v>
      </c>
      <c r="F365" s="259" t="s">
        <v>820</v>
      </c>
      <c r="G365" s="257"/>
      <c r="H365" s="258" t="s">
        <v>21</v>
      </c>
      <c r="I365" s="260"/>
      <c r="J365" s="257"/>
      <c r="K365" s="257"/>
      <c r="L365" s="261"/>
      <c r="M365" s="262"/>
      <c r="N365" s="263"/>
      <c r="O365" s="263"/>
      <c r="P365" s="263"/>
      <c r="Q365" s="263"/>
      <c r="R365" s="263"/>
      <c r="S365" s="263"/>
      <c r="T365" s="264"/>
      <c r="AT365" s="265" t="s">
        <v>238</v>
      </c>
      <c r="AU365" s="265" t="s">
        <v>85</v>
      </c>
      <c r="AV365" s="12" t="s">
        <v>83</v>
      </c>
      <c r="AW365" s="12" t="s">
        <v>39</v>
      </c>
      <c r="AX365" s="12" t="s">
        <v>76</v>
      </c>
      <c r="AY365" s="265" t="s">
        <v>171</v>
      </c>
    </row>
    <row r="366" s="12" customFormat="1">
      <c r="B366" s="256"/>
      <c r="C366" s="257"/>
      <c r="D366" s="249" t="s">
        <v>238</v>
      </c>
      <c r="E366" s="258" t="s">
        <v>21</v>
      </c>
      <c r="F366" s="259" t="s">
        <v>907</v>
      </c>
      <c r="G366" s="257"/>
      <c r="H366" s="258" t="s">
        <v>21</v>
      </c>
      <c r="I366" s="260"/>
      <c r="J366" s="257"/>
      <c r="K366" s="257"/>
      <c r="L366" s="261"/>
      <c r="M366" s="262"/>
      <c r="N366" s="263"/>
      <c r="O366" s="263"/>
      <c r="P366" s="263"/>
      <c r="Q366" s="263"/>
      <c r="R366" s="263"/>
      <c r="S366" s="263"/>
      <c r="T366" s="264"/>
      <c r="AT366" s="265" t="s">
        <v>238</v>
      </c>
      <c r="AU366" s="265" t="s">
        <v>85</v>
      </c>
      <c r="AV366" s="12" t="s">
        <v>83</v>
      </c>
      <c r="AW366" s="12" t="s">
        <v>39</v>
      </c>
      <c r="AX366" s="12" t="s">
        <v>76</v>
      </c>
      <c r="AY366" s="265" t="s">
        <v>171</v>
      </c>
    </row>
    <row r="367" s="13" customFormat="1">
      <c r="B367" s="266"/>
      <c r="C367" s="267"/>
      <c r="D367" s="249" t="s">
        <v>238</v>
      </c>
      <c r="E367" s="268" t="s">
        <v>21</v>
      </c>
      <c r="F367" s="269" t="s">
        <v>1012</v>
      </c>
      <c r="G367" s="267"/>
      <c r="H367" s="270">
        <v>16.800000000000001</v>
      </c>
      <c r="I367" s="271"/>
      <c r="J367" s="267"/>
      <c r="K367" s="267"/>
      <c r="L367" s="272"/>
      <c r="M367" s="273"/>
      <c r="N367" s="274"/>
      <c r="O367" s="274"/>
      <c r="P367" s="274"/>
      <c r="Q367" s="274"/>
      <c r="R367" s="274"/>
      <c r="S367" s="274"/>
      <c r="T367" s="275"/>
      <c r="AT367" s="276" t="s">
        <v>238</v>
      </c>
      <c r="AU367" s="276" t="s">
        <v>85</v>
      </c>
      <c r="AV367" s="13" t="s">
        <v>85</v>
      </c>
      <c r="AW367" s="13" t="s">
        <v>39</v>
      </c>
      <c r="AX367" s="13" t="s">
        <v>76</v>
      </c>
      <c r="AY367" s="276" t="s">
        <v>171</v>
      </c>
    </row>
    <row r="368" s="14" customFormat="1">
      <c r="B368" s="277"/>
      <c r="C368" s="278"/>
      <c r="D368" s="249" t="s">
        <v>238</v>
      </c>
      <c r="E368" s="279" t="s">
        <v>21</v>
      </c>
      <c r="F368" s="280" t="s">
        <v>242</v>
      </c>
      <c r="G368" s="278"/>
      <c r="H368" s="281">
        <v>16.800000000000001</v>
      </c>
      <c r="I368" s="282"/>
      <c r="J368" s="278"/>
      <c r="K368" s="278"/>
      <c r="L368" s="283"/>
      <c r="M368" s="284"/>
      <c r="N368" s="285"/>
      <c r="O368" s="285"/>
      <c r="P368" s="285"/>
      <c r="Q368" s="285"/>
      <c r="R368" s="285"/>
      <c r="S368" s="285"/>
      <c r="T368" s="286"/>
      <c r="AT368" s="287" t="s">
        <v>238</v>
      </c>
      <c r="AU368" s="287" t="s">
        <v>85</v>
      </c>
      <c r="AV368" s="14" t="s">
        <v>194</v>
      </c>
      <c r="AW368" s="14" t="s">
        <v>39</v>
      </c>
      <c r="AX368" s="14" t="s">
        <v>83</v>
      </c>
      <c r="AY368" s="287" t="s">
        <v>171</v>
      </c>
    </row>
    <row r="369" s="1" customFormat="1" ht="16.5" customHeight="1">
      <c r="B369" s="47"/>
      <c r="C369" s="299" t="s">
        <v>480</v>
      </c>
      <c r="D369" s="299" t="s">
        <v>288</v>
      </c>
      <c r="E369" s="300" t="s">
        <v>1013</v>
      </c>
      <c r="F369" s="301" t="s">
        <v>1014</v>
      </c>
      <c r="G369" s="302" t="s">
        <v>367</v>
      </c>
      <c r="H369" s="303">
        <v>7</v>
      </c>
      <c r="I369" s="304"/>
      <c r="J369" s="305">
        <f>ROUND(I369*H369,2)</f>
        <v>0</v>
      </c>
      <c r="K369" s="301" t="s">
        <v>236</v>
      </c>
      <c r="L369" s="306"/>
      <c r="M369" s="307" t="s">
        <v>21</v>
      </c>
      <c r="N369" s="308" t="s">
        <v>47</v>
      </c>
      <c r="O369" s="48"/>
      <c r="P369" s="246">
        <f>O369*H369</f>
        <v>0</v>
      </c>
      <c r="Q369" s="246">
        <v>0.096000000000000002</v>
      </c>
      <c r="R369" s="246">
        <f>Q369*H369</f>
        <v>0.67200000000000004</v>
      </c>
      <c r="S369" s="246">
        <v>0</v>
      </c>
      <c r="T369" s="247">
        <f>S369*H369</f>
        <v>0</v>
      </c>
      <c r="AR369" s="25" t="s">
        <v>271</v>
      </c>
      <c r="AT369" s="25" t="s">
        <v>288</v>
      </c>
      <c r="AU369" s="25" t="s">
        <v>85</v>
      </c>
      <c r="AY369" s="25" t="s">
        <v>171</v>
      </c>
      <c r="BE369" s="248">
        <f>IF(N369="základní",J369,0)</f>
        <v>0</v>
      </c>
      <c r="BF369" s="248">
        <f>IF(N369="snížená",J369,0)</f>
        <v>0</v>
      </c>
      <c r="BG369" s="248">
        <f>IF(N369="zákl. přenesená",J369,0)</f>
        <v>0</v>
      </c>
      <c r="BH369" s="248">
        <f>IF(N369="sníž. přenesená",J369,0)</f>
        <v>0</v>
      </c>
      <c r="BI369" s="248">
        <f>IF(N369="nulová",J369,0)</f>
        <v>0</v>
      </c>
      <c r="BJ369" s="25" t="s">
        <v>83</v>
      </c>
      <c r="BK369" s="248">
        <f>ROUND(I369*H369,2)</f>
        <v>0</v>
      </c>
      <c r="BL369" s="25" t="s">
        <v>194</v>
      </c>
      <c r="BM369" s="25" t="s">
        <v>1015</v>
      </c>
    </row>
    <row r="370" s="1" customFormat="1">
      <c r="B370" s="47"/>
      <c r="C370" s="75"/>
      <c r="D370" s="249" t="s">
        <v>186</v>
      </c>
      <c r="E370" s="75"/>
      <c r="F370" s="250" t="s">
        <v>1016</v>
      </c>
      <c r="G370" s="75"/>
      <c r="H370" s="75"/>
      <c r="I370" s="205"/>
      <c r="J370" s="75"/>
      <c r="K370" s="75"/>
      <c r="L370" s="73"/>
      <c r="M370" s="251"/>
      <c r="N370" s="48"/>
      <c r="O370" s="48"/>
      <c r="P370" s="48"/>
      <c r="Q370" s="48"/>
      <c r="R370" s="48"/>
      <c r="S370" s="48"/>
      <c r="T370" s="96"/>
      <c r="AT370" s="25" t="s">
        <v>186</v>
      </c>
      <c r="AU370" s="25" t="s">
        <v>85</v>
      </c>
    </row>
    <row r="371" s="1" customFormat="1" ht="16.5" customHeight="1">
      <c r="B371" s="47"/>
      <c r="C371" s="299" t="s">
        <v>485</v>
      </c>
      <c r="D371" s="299" t="s">
        <v>288</v>
      </c>
      <c r="E371" s="300" t="s">
        <v>1017</v>
      </c>
      <c r="F371" s="301" t="s">
        <v>1018</v>
      </c>
      <c r="G371" s="302" t="s">
        <v>367</v>
      </c>
      <c r="H371" s="303">
        <v>6</v>
      </c>
      <c r="I371" s="304"/>
      <c r="J371" s="305">
        <f>ROUND(I371*H371,2)</f>
        <v>0</v>
      </c>
      <c r="K371" s="301" t="s">
        <v>21</v>
      </c>
      <c r="L371" s="306"/>
      <c r="M371" s="307" t="s">
        <v>21</v>
      </c>
      <c r="N371" s="308" t="s">
        <v>47</v>
      </c>
      <c r="O371" s="48"/>
      <c r="P371" s="246">
        <f>O371*H371</f>
        <v>0</v>
      </c>
      <c r="Q371" s="246">
        <v>0.014500000000000001</v>
      </c>
      <c r="R371" s="246">
        <f>Q371*H371</f>
        <v>0.087000000000000008</v>
      </c>
      <c r="S371" s="246">
        <v>0</v>
      </c>
      <c r="T371" s="247">
        <f>S371*H371</f>
        <v>0</v>
      </c>
      <c r="AR371" s="25" t="s">
        <v>271</v>
      </c>
      <c r="AT371" s="25" t="s">
        <v>288</v>
      </c>
      <c r="AU371" s="25" t="s">
        <v>85</v>
      </c>
      <c r="AY371" s="25" t="s">
        <v>171</v>
      </c>
      <c r="BE371" s="248">
        <f>IF(N371="základní",J371,0)</f>
        <v>0</v>
      </c>
      <c r="BF371" s="248">
        <f>IF(N371="snížená",J371,0)</f>
        <v>0</v>
      </c>
      <c r="BG371" s="248">
        <f>IF(N371="zákl. přenesená",J371,0)</f>
        <v>0</v>
      </c>
      <c r="BH371" s="248">
        <f>IF(N371="sníž. přenesená",J371,0)</f>
        <v>0</v>
      </c>
      <c r="BI371" s="248">
        <f>IF(N371="nulová",J371,0)</f>
        <v>0</v>
      </c>
      <c r="BJ371" s="25" t="s">
        <v>83</v>
      </c>
      <c r="BK371" s="248">
        <f>ROUND(I371*H371,2)</f>
        <v>0</v>
      </c>
      <c r="BL371" s="25" t="s">
        <v>194</v>
      </c>
      <c r="BM371" s="25" t="s">
        <v>1019</v>
      </c>
    </row>
    <row r="372" s="13" customFormat="1">
      <c r="B372" s="266"/>
      <c r="C372" s="267"/>
      <c r="D372" s="249" t="s">
        <v>238</v>
      </c>
      <c r="E372" s="268" t="s">
        <v>21</v>
      </c>
      <c r="F372" s="269" t="s">
        <v>204</v>
      </c>
      <c r="G372" s="267"/>
      <c r="H372" s="270">
        <v>6</v>
      </c>
      <c r="I372" s="271"/>
      <c r="J372" s="267"/>
      <c r="K372" s="267"/>
      <c r="L372" s="272"/>
      <c r="M372" s="273"/>
      <c r="N372" s="274"/>
      <c r="O372" s="274"/>
      <c r="P372" s="274"/>
      <c r="Q372" s="274"/>
      <c r="R372" s="274"/>
      <c r="S372" s="274"/>
      <c r="T372" s="275"/>
      <c r="AT372" s="276" t="s">
        <v>238</v>
      </c>
      <c r="AU372" s="276" t="s">
        <v>85</v>
      </c>
      <c r="AV372" s="13" t="s">
        <v>85</v>
      </c>
      <c r="AW372" s="13" t="s">
        <v>39</v>
      </c>
      <c r="AX372" s="13" t="s">
        <v>83</v>
      </c>
      <c r="AY372" s="276" t="s">
        <v>171</v>
      </c>
    </row>
    <row r="373" s="1" customFormat="1" ht="38.25" customHeight="1">
      <c r="B373" s="47"/>
      <c r="C373" s="237" t="s">
        <v>494</v>
      </c>
      <c r="D373" s="237" t="s">
        <v>174</v>
      </c>
      <c r="E373" s="238" t="s">
        <v>1020</v>
      </c>
      <c r="F373" s="239" t="s">
        <v>1021</v>
      </c>
      <c r="G373" s="240" t="s">
        <v>256</v>
      </c>
      <c r="H373" s="241">
        <v>9.0790000000000006</v>
      </c>
      <c r="I373" s="242"/>
      <c r="J373" s="243">
        <f>ROUND(I373*H373,2)</f>
        <v>0</v>
      </c>
      <c r="K373" s="239" t="s">
        <v>236</v>
      </c>
      <c r="L373" s="73"/>
      <c r="M373" s="244" t="s">
        <v>21</v>
      </c>
      <c r="N373" s="245" t="s">
        <v>47</v>
      </c>
      <c r="O373" s="48"/>
      <c r="P373" s="246">
        <f>O373*H373</f>
        <v>0</v>
      </c>
      <c r="Q373" s="246">
        <v>0.046339999999999999</v>
      </c>
      <c r="R373" s="246">
        <f>Q373*H373</f>
        <v>0.42072086000000003</v>
      </c>
      <c r="S373" s="246">
        <v>0</v>
      </c>
      <c r="T373" s="247">
        <f>S373*H373</f>
        <v>0</v>
      </c>
      <c r="AR373" s="25" t="s">
        <v>194</v>
      </c>
      <c r="AT373" s="25" t="s">
        <v>174</v>
      </c>
      <c r="AU373" s="25" t="s">
        <v>85</v>
      </c>
      <c r="AY373" s="25" t="s">
        <v>171</v>
      </c>
      <c r="BE373" s="248">
        <f>IF(N373="základní",J373,0)</f>
        <v>0</v>
      </c>
      <c r="BF373" s="248">
        <f>IF(N373="snížená",J373,0)</f>
        <v>0</v>
      </c>
      <c r="BG373" s="248">
        <f>IF(N373="zákl. přenesená",J373,0)</f>
        <v>0</v>
      </c>
      <c r="BH373" s="248">
        <f>IF(N373="sníž. přenesená",J373,0)</f>
        <v>0</v>
      </c>
      <c r="BI373" s="248">
        <f>IF(N373="nulová",J373,0)</f>
        <v>0</v>
      </c>
      <c r="BJ373" s="25" t="s">
        <v>83</v>
      </c>
      <c r="BK373" s="248">
        <f>ROUND(I373*H373,2)</f>
        <v>0</v>
      </c>
      <c r="BL373" s="25" t="s">
        <v>194</v>
      </c>
      <c r="BM373" s="25" t="s">
        <v>1022</v>
      </c>
    </row>
    <row r="374" s="12" customFormat="1">
      <c r="B374" s="256"/>
      <c r="C374" s="257"/>
      <c r="D374" s="249" t="s">
        <v>238</v>
      </c>
      <c r="E374" s="258" t="s">
        <v>21</v>
      </c>
      <c r="F374" s="259" t="s">
        <v>820</v>
      </c>
      <c r="G374" s="257"/>
      <c r="H374" s="258" t="s">
        <v>21</v>
      </c>
      <c r="I374" s="260"/>
      <c r="J374" s="257"/>
      <c r="K374" s="257"/>
      <c r="L374" s="261"/>
      <c r="M374" s="262"/>
      <c r="N374" s="263"/>
      <c r="O374" s="263"/>
      <c r="P374" s="263"/>
      <c r="Q374" s="263"/>
      <c r="R374" s="263"/>
      <c r="S374" s="263"/>
      <c r="T374" s="264"/>
      <c r="AT374" s="265" t="s">
        <v>238</v>
      </c>
      <c r="AU374" s="265" t="s">
        <v>85</v>
      </c>
      <c r="AV374" s="12" t="s">
        <v>83</v>
      </c>
      <c r="AW374" s="12" t="s">
        <v>39</v>
      </c>
      <c r="AX374" s="12" t="s">
        <v>76</v>
      </c>
      <c r="AY374" s="265" t="s">
        <v>171</v>
      </c>
    </row>
    <row r="375" s="12" customFormat="1">
      <c r="B375" s="256"/>
      <c r="C375" s="257"/>
      <c r="D375" s="249" t="s">
        <v>238</v>
      </c>
      <c r="E375" s="258" t="s">
        <v>21</v>
      </c>
      <c r="F375" s="259" t="s">
        <v>240</v>
      </c>
      <c r="G375" s="257"/>
      <c r="H375" s="258" t="s">
        <v>21</v>
      </c>
      <c r="I375" s="260"/>
      <c r="J375" s="257"/>
      <c r="K375" s="257"/>
      <c r="L375" s="261"/>
      <c r="M375" s="262"/>
      <c r="N375" s="263"/>
      <c r="O375" s="263"/>
      <c r="P375" s="263"/>
      <c r="Q375" s="263"/>
      <c r="R375" s="263"/>
      <c r="S375" s="263"/>
      <c r="T375" s="264"/>
      <c r="AT375" s="265" t="s">
        <v>238</v>
      </c>
      <c r="AU375" s="265" t="s">
        <v>85</v>
      </c>
      <c r="AV375" s="12" t="s">
        <v>83</v>
      </c>
      <c r="AW375" s="12" t="s">
        <v>39</v>
      </c>
      <c r="AX375" s="12" t="s">
        <v>76</v>
      </c>
      <c r="AY375" s="265" t="s">
        <v>171</v>
      </c>
    </row>
    <row r="376" s="13" customFormat="1">
      <c r="B376" s="266"/>
      <c r="C376" s="267"/>
      <c r="D376" s="249" t="s">
        <v>238</v>
      </c>
      <c r="E376" s="268" t="s">
        <v>21</v>
      </c>
      <c r="F376" s="269" t="s">
        <v>1023</v>
      </c>
      <c r="G376" s="267"/>
      <c r="H376" s="270">
        <v>9.0790000000000006</v>
      </c>
      <c r="I376" s="271"/>
      <c r="J376" s="267"/>
      <c r="K376" s="267"/>
      <c r="L376" s="272"/>
      <c r="M376" s="273"/>
      <c r="N376" s="274"/>
      <c r="O376" s="274"/>
      <c r="P376" s="274"/>
      <c r="Q376" s="274"/>
      <c r="R376" s="274"/>
      <c r="S376" s="274"/>
      <c r="T376" s="275"/>
      <c r="AT376" s="276" t="s">
        <v>238</v>
      </c>
      <c r="AU376" s="276" t="s">
        <v>85</v>
      </c>
      <c r="AV376" s="13" t="s">
        <v>85</v>
      </c>
      <c r="AW376" s="13" t="s">
        <v>39</v>
      </c>
      <c r="AX376" s="13" t="s">
        <v>76</v>
      </c>
      <c r="AY376" s="276" t="s">
        <v>171</v>
      </c>
    </row>
    <row r="377" s="14" customFormat="1">
      <c r="B377" s="277"/>
      <c r="C377" s="278"/>
      <c r="D377" s="249" t="s">
        <v>238</v>
      </c>
      <c r="E377" s="279" t="s">
        <v>21</v>
      </c>
      <c r="F377" s="280" t="s">
        <v>242</v>
      </c>
      <c r="G377" s="278"/>
      <c r="H377" s="281">
        <v>9.0790000000000006</v>
      </c>
      <c r="I377" s="282"/>
      <c r="J377" s="278"/>
      <c r="K377" s="278"/>
      <c r="L377" s="283"/>
      <c r="M377" s="284"/>
      <c r="N377" s="285"/>
      <c r="O377" s="285"/>
      <c r="P377" s="285"/>
      <c r="Q377" s="285"/>
      <c r="R377" s="285"/>
      <c r="S377" s="285"/>
      <c r="T377" s="286"/>
      <c r="AT377" s="287" t="s">
        <v>238</v>
      </c>
      <c r="AU377" s="287" t="s">
        <v>85</v>
      </c>
      <c r="AV377" s="14" t="s">
        <v>194</v>
      </c>
      <c r="AW377" s="14" t="s">
        <v>39</v>
      </c>
      <c r="AX377" s="14" t="s">
        <v>83</v>
      </c>
      <c r="AY377" s="287" t="s">
        <v>171</v>
      </c>
    </row>
    <row r="378" s="11" customFormat="1" ht="29.88" customHeight="1">
      <c r="B378" s="221"/>
      <c r="C378" s="222"/>
      <c r="D378" s="223" t="s">
        <v>75</v>
      </c>
      <c r="E378" s="235" t="s">
        <v>194</v>
      </c>
      <c r="F378" s="235" t="s">
        <v>363</v>
      </c>
      <c r="G378" s="222"/>
      <c r="H378" s="222"/>
      <c r="I378" s="225"/>
      <c r="J378" s="236">
        <f>BK378</f>
        <v>0</v>
      </c>
      <c r="K378" s="222"/>
      <c r="L378" s="227"/>
      <c r="M378" s="228"/>
      <c r="N378" s="229"/>
      <c r="O378" s="229"/>
      <c r="P378" s="230">
        <f>SUM(P379:P383)</f>
        <v>0</v>
      </c>
      <c r="Q378" s="229"/>
      <c r="R378" s="230">
        <f>SUM(R379:R383)</f>
        <v>0.041650000000000006</v>
      </c>
      <c r="S378" s="229"/>
      <c r="T378" s="231">
        <f>SUM(T379:T383)</f>
        <v>0</v>
      </c>
      <c r="AR378" s="232" t="s">
        <v>83</v>
      </c>
      <c r="AT378" s="233" t="s">
        <v>75</v>
      </c>
      <c r="AU378" s="233" t="s">
        <v>83</v>
      </c>
      <c r="AY378" s="232" t="s">
        <v>171</v>
      </c>
      <c r="BK378" s="234">
        <f>SUM(BK379:BK383)</f>
        <v>0</v>
      </c>
    </row>
    <row r="379" s="1" customFormat="1" ht="25.5" customHeight="1">
      <c r="B379" s="47"/>
      <c r="C379" s="237" t="s">
        <v>499</v>
      </c>
      <c r="D379" s="237" t="s">
        <v>174</v>
      </c>
      <c r="E379" s="238" t="s">
        <v>1024</v>
      </c>
      <c r="F379" s="239" t="s">
        <v>1025</v>
      </c>
      <c r="G379" s="240" t="s">
        <v>235</v>
      </c>
      <c r="H379" s="241">
        <v>35</v>
      </c>
      <c r="I379" s="242"/>
      <c r="J379" s="243">
        <f>ROUND(I379*H379,2)</f>
        <v>0</v>
      </c>
      <c r="K379" s="239" t="s">
        <v>21</v>
      </c>
      <c r="L379" s="73"/>
      <c r="M379" s="244" t="s">
        <v>21</v>
      </c>
      <c r="N379" s="245" t="s">
        <v>47</v>
      </c>
      <c r="O379" s="48"/>
      <c r="P379" s="246">
        <f>O379*H379</f>
        <v>0</v>
      </c>
      <c r="Q379" s="246">
        <v>0.0011900000000000001</v>
      </c>
      <c r="R379" s="246">
        <f>Q379*H379</f>
        <v>0.041650000000000006</v>
      </c>
      <c r="S379" s="246">
        <v>0</v>
      </c>
      <c r="T379" s="247">
        <f>S379*H379</f>
        <v>0</v>
      </c>
      <c r="AR379" s="25" t="s">
        <v>194</v>
      </c>
      <c r="AT379" s="25" t="s">
        <v>174</v>
      </c>
      <c r="AU379" s="25" t="s">
        <v>85</v>
      </c>
      <c r="AY379" s="25" t="s">
        <v>171</v>
      </c>
      <c r="BE379" s="248">
        <f>IF(N379="základní",J379,0)</f>
        <v>0</v>
      </c>
      <c r="BF379" s="248">
        <f>IF(N379="snížená",J379,0)</f>
        <v>0</v>
      </c>
      <c r="BG379" s="248">
        <f>IF(N379="zákl. přenesená",J379,0)</f>
        <v>0</v>
      </c>
      <c r="BH379" s="248">
        <f>IF(N379="sníž. přenesená",J379,0)</f>
        <v>0</v>
      </c>
      <c r="BI379" s="248">
        <f>IF(N379="nulová",J379,0)</f>
        <v>0</v>
      </c>
      <c r="BJ379" s="25" t="s">
        <v>83</v>
      </c>
      <c r="BK379" s="248">
        <f>ROUND(I379*H379,2)</f>
        <v>0</v>
      </c>
      <c r="BL379" s="25" t="s">
        <v>194</v>
      </c>
      <c r="BM379" s="25" t="s">
        <v>1026</v>
      </c>
    </row>
    <row r="380" s="12" customFormat="1">
      <c r="B380" s="256"/>
      <c r="C380" s="257"/>
      <c r="D380" s="249" t="s">
        <v>238</v>
      </c>
      <c r="E380" s="258" t="s">
        <v>21</v>
      </c>
      <c r="F380" s="259" t="s">
        <v>820</v>
      </c>
      <c r="G380" s="257"/>
      <c r="H380" s="258" t="s">
        <v>21</v>
      </c>
      <c r="I380" s="260"/>
      <c r="J380" s="257"/>
      <c r="K380" s="257"/>
      <c r="L380" s="261"/>
      <c r="M380" s="262"/>
      <c r="N380" s="263"/>
      <c r="O380" s="263"/>
      <c r="P380" s="263"/>
      <c r="Q380" s="263"/>
      <c r="R380" s="263"/>
      <c r="S380" s="263"/>
      <c r="T380" s="264"/>
      <c r="AT380" s="265" t="s">
        <v>238</v>
      </c>
      <c r="AU380" s="265" t="s">
        <v>85</v>
      </c>
      <c r="AV380" s="12" t="s">
        <v>83</v>
      </c>
      <c r="AW380" s="12" t="s">
        <v>39</v>
      </c>
      <c r="AX380" s="12" t="s">
        <v>76</v>
      </c>
      <c r="AY380" s="265" t="s">
        <v>171</v>
      </c>
    </row>
    <row r="381" s="12" customFormat="1">
      <c r="B381" s="256"/>
      <c r="C381" s="257"/>
      <c r="D381" s="249" t="s">
        <v>238</v>
      </c>
      <c r="E381" s="258" t="s">
        <v>21</v>
      </c>
      <c r="F381" s="259" t="s">
        <v>337</v>
      </c>
      <c r="G381" s="257"/>
      <c r="H381" s="258" t="s">
        <v>21</v>
      </c>
      <c r="I381" s="260"/>
      <c r="J381" s="257"/>
      <c r="K381" s="257"/>
      <c r="L381" s="261"/>
      <c r="M381" s="262"/>
      <c r="N381" s="263"/>
      <c r="O381" s="263"/>
      <c r="P381" s="263"/>
      <c r="Q381" s="263"/>
      <c r="R381" s="263"/>
      <c r="S381" s="263"/>
      <c r="T381" s="264"/>
      <c r="AT381" s="265" t="s">
        <v>238</v>
      </c>
      <c r="AU381" s="265" t="s">
        <v>85</v>
      </c>
      <c r="AV381" s="12" t="s">
        <v>83</v>
      </c>
      <c r="AW381" s="12" t="s">
        <v>39</v>
      </c>
      <c r="AX381" s="12" t="s">
        <v>76</v>
      </c>
      <c r="AY381" s="265" t="s">
        <v>171</v>
      </c>
    </row>
    <row r="382" s="13" customFormat="1">
      <c r="B382" s="266"/>
      <c r="C382" s="267"/>
      <c r="D382" s="249" t="s">
        <v>238</v>
      </c>
      <c r="E382" s="268" t="s">
        <v>21</v>
      </c>
      <c r="F382" s="269" t="s">
        <v>1027</v>
      </c>
      <c r="G382" s="267"/>
      <c r="H382" s="270">
        <v>35</v>
      </c>
      <c r="I382" s="271"/>
      <c r="J382" s="267"/>
      <c r="K382" s="267"/>
      <c r="L382" s="272"/>
      <c r="M382" s="273"/>
      <c r="N382" s="274"/>
      <c r="O382" s="274"/>
      <c r="P382" s="274"/>
      <c r="Q382" s="274"/>
      <c r="R382" s="274"/>
      <c r="S382" s="274"/>
      <c r="T382" s="275"/>
      <c r="AT382" s="276" t="s">
        <v>238</v>
      </c>
      <c r="AU382" s="276" t="s">
        <v>85</v>
      </c>
      <c r="AV382" s="13" t="s">
        <v>85</v>
      </c>
      <c r="AW382" s="13" t="s">
        <v>39</v>
      </c>
      <c r="AX382" s="13" t="s">
        <v>76</v>
      </c>
      <c r="AY382" s="276" t="s">
        <v>171</v>
      </c>
    </row>
    <row r="383" s="14" customFormat="1">
      <c r="B383" s="277"/>
      <c r="C383" s="278"/>
      <c r="D383" s="249" t="s">
        <v>238</v>
      </c>
      <c r="E383" s="279" t="s">
        <v>21</v>
      </c>
      <c r="F383" s="280" t="s">
        <v>242</v>
      </c>
      <c r="G383" s="278"/>
      <c r="H383" s="281">
        <v>35</v>
      </c>
      <c r="I383" s="282"/>
      <c r="J383" s="278"/>
      <c r="K383" s="278"/>
      <c r="L383" s="283"/>
      <c r="M383" s="284"/>
      <c r="N383" s="285"/>
      <c r="O383" s="285"/>
      <c r="P383" s="285"/>
      <c r="Q383" s="285"/>
      <c r="R383" s="285"/>
      <c r="S383" s="285"/>
      <c r="T383" s="286"/>
      <c r="AT383" s="287" t="s">
        <v>238</v>
      </c>
      <c r="AU383" s="287" t="s">
        <v>85</v>
      </c>
      <c r="AV383" s="14" t="s">
        <v>194</v>
      </c>
      <c r="AW383" s="14" t="s">
        <v>39</v>
      </c>
      <c r="AX383" s="14" t="s">
        <v>83</v>
      </c>
      <c r="AY383" s="287" t="s">
        <v>171</v>
      </c>
    </row>
    <row r="384" s="11" customFormat="1" ht="29.88" customHeight="1">
      <c r="B384" s="221"/>
      <c r="C384" s="222"/>
      <c r="D384" s="223" t="s">
        <v>75</v>
      </c>
      <c r="E384" s="235" t="s">
        <v>170</v>
      </c>
      <c r="F384" s="235" t="s">
        <v>1028</v>
      </c>
      <c r="G384" s="222"/>
      <c r="H384" s="222"/>
      <c r="I384" s="225"/>
      <c r="J384" s="236">
        <f>BK384</f>
        <v>0</v>
      </c>
      <c r="K384" s="222"/>
      <c r="L384" s="227"/>
      <c r="M384" s="228"/>
      <c r="N384" s="229"/>
      <c r="O384" s="229"/>
      <c r="P384" s="230">
        <f>SUM(P385:P424)</f>
        <v>0</v>
      </c>
      <c r="Q384" s="229"/>
      <c r="R384" s="230">
        <f>SUM(R385:R424)</f>
        <v>25.186720000000001</v>
      </c>
      <c r="S384" s="229"/>
      <c r="T384" s="231">
        <f>SUM(T385:T424)</f>
        <v>0</v>
      </c>
      <c r="AR384" s="232" t="s">
        <v>83</v>
      </c>
      <c r="AT384" s="233" t="s">
        <v>75</v>
      </c>
      <c r="AU384" s="233" t="s">
        <v>83</v>
      </c>
      <c r="AY384" s="232" t="s">
        <v>171</v>
      </c>
      <c r="BK384" s="234">
        <f>SUM(BK385:BK424)</f>
        <v>0</v>
      </c>
    </row>
    <row r="385" s="1" customFormat="1" ht="25.5" customHeight="1">
      <c r="B385" s="47"/>
      <c r="C385" s="237" t="s">
        <v>505</v>
      </c>
      <c r="D385" s="237" t="s">
        <v>174</v>
      </c>
      <c r="E385" s="238" t="s">
        <v>1029</v>
      </c>
      <c r="F385" s="239" t="s">
        <v>1030</v>
      </c>
      <c r="G385" s="240" t="s">
        <v>235</v>
      </c>
      <c r="H385" s="241">
        <v>38.200000000000003</v>
      </c>
      <c r="I385" s="242"/>
      <c r="J385" s="243">
        <f>ROUND(I385*H385,2)</f>
        <v>0</v>
      </c>
      <c r="K385" s="239" t="s">
        <v>236</v>
      </c>
      <c r="L385" s="73"/>
      <c r="M385" s="244" t="s">
        <v>21</v>
      </c>
      <c r="N385" s="245" t="s">
        <v>47</v>
      </c>
      <c r="O385" s="48"/>
      <c r="P385" s="246">
        <f>O385*H385</f>
        <v>0</v>
      </c>
      <c r="Q385" s="246">
        <v>0</v>
      </c>
      <c r="R385" s="246">
        <f>Q385*H385</f>
        <v>0</v>
      </c>
      <c r="S385" s="246">
        <v>0</v>
      </c>
      <c r="T385" s="247">
        <f>S385*H385</f>
        <v>0</v>
      </c>
      <c r="AR385" s="25" t="s">
        <v>194</v>
      </c>
      <c r="AT385" s="25" t="s">
        <v>174</v>
      </c>
      <c r="AU385" s="25" t="s">
        <v>85</v>
      </c>
      <c r="AY385" s="25" t="s">
        <v>171</v>
      </c>
      <c r="BE385" s="248">
        <f>IF(N385="základní",J385,0)</f>
        <v>0</v>
      </c>
      <c r="BF385" s="248">
        <f>IF(N385="snížená",J385,0)</f>
        <v>0</v>
      </c>
      <c r="BG385" s="248">
        <f>IF(N385="zákl. přenesená",J385,0)</f>
        <v>0</v>
      </c>
      <c r="BH385" s="248">
        <f>IF(N385="sníž. přenesená",J385,0)</f>
        <v>0</v>
      </c>
      <c r="BI385" s="248">
        <f>IF(N385="nulová",J385,0)</f>
        <v>0</v>
      </c>
      <c r="BJ385" s="25" t="s">
        <v>83</v>
      </c>
      <c r="BK385" s="248">
        <f>ROUND(I385*H385,2)</f>
        <v>0</v>
      </c>
      <c r="BL385" s="25" t="s">
        <v>194</v>
      </c>
      <c r="BM385" s="25" t="s">
        <v>1031</v>
      </c>
    </row>
    <row r="386" s="12" customFormat="1">
      <c r="B386" s="256"/>
      <c r="C386" s="257"/>
      <c r="D386" s="249" t="s">
        <v>238</v>
      </c>
      <c r="E386" s="258" t="s">
        <v>21</v>
      </c>
      <c r="F386" s="259" t="s">
        <v>1032</v>
      </c>
      <c r="G386" s="257"/>
      <c r="H386" s="258" t="s">
        <v>21</v>
      </c>
      <c r="I386" s="260"/>
      <c r="J386" s="257"/>
      <c r="K386" s="257"/>
      <c r="L386" s="261"/>
      <c r="M386" s="262"/>
      <c r="N386" s="263"/>
      <c r="O386" s="263"/>
      <c r="P386" s="263"/>
      <c r="Q386" s="263"/>
      <c r="R386" s="263"/>
      <c r="S386" s="263"/>
      <c r="T386" s="264"/>
      <c r="AT386" s="265" t="s">
        <v>238</v>
      </c>
      <c r="AU386" s="265" t="s">
        <v>85</v>
      </c>
      <c r="AV386" s="12" t="s">
        <v>83</v>
      </c>
      <c r="AW386" s="12" t="s">
        <v>39</v>
      </c>
      <c r="AX386" s="12" t="s">
        <v>76</v>
      </c>
      <c r="AY386" s="265" t="s">
        <v>171</v>
      </c>
    </row>
    <row r="387" s="12" customFormat="1">
      <c r="B387" s="256"/>
      <c r="C387" s="257"/>
      <c r="D387" s="249" t="s">
        <v>238</v>
      </c>
      <c r="E387" s="258" t="s">
        <v>21</v>
      </c>
      <c r="F387" s="259" t="s">
        <v>1033</v>
      </c>
      <c r="G387" s="257"/>
      <c r="H387" s="258" t="s">
        <v>21</v>
      </c>
      <c r="I387" s="260"/>
      <c r="J387" s="257"/>
      <c r="K387" s="257"/>
      <c r="L387" s="261"/>
      <c r="M387" s="262"/>
      <c r="N387" s="263"/>
      <c r="O387" s="263"/>
      <c r="P387" s="263"/>
      <c r="Q387" s="263"/>
      <c r="R387" s="263"/>
      <c r="S387" s="263"/>
      <c r="T387" s="264"/>
      <c r="AT387" s="265" t="s">
        <v>238</v>
      </c>
      <c r="AU387" s="265" t="s">
        <v>85</v>
      </c>
      <c r="AV387" s="12" t="s">
        <v>83</v>
      </c>
      <c r="AW387" s="12" t="s">
        <v>39</v>
      </c>
      <c r="AX387" s="12" t="s">
        <v>76</v>
      </c>
      <c r="AY387" s="265" t="s">
        <v>171</v>
      </c>
    </row>
    <row r="388" s="13" customFormat="1">
      <c r="B388" s="266"/>
      <c r="C388" s="267"/>
      <c r="D388" s="249" t="s">
        <v>238</v>
      </c>
      <c r="E388" s="268" t="s">
        <v>21</v>
      </c>
      <c r="F388" s="269" t="s">
        <v>1034</v>
      </c>
      <c r="G388" s="267"/>
      <c r="H388" s="270">
        <v>38.200000000000003</v>
      </c>
      <c r="I388" s="271"/>
      <c r="J388" s="267"/>
      <c r="K388" s="267"/>
      <c r="L388" s="272"/>
      <c r="M388" s="273"/>
      <c r="N388" s="274"/>
      <c r="O388" s="274"/>
      <c r="P388" s="274"/>
      <c r="Q388" s="274"/>
      <c r="R388" s="274"/>
      <c r="S388" s="274"/>
      <c r="T388" s="275"/>
      <c r="AT388" s="276" t="s">
        <v>238</v>
      </c>
      <c r="AU388" s="276" t="s">
        <v>85</v>
      </c>
      <c r="AV388" s="13" t="s">
        <v>85</v>
      </c>
      <c r="AW388" s="13" t="s">
        <v>39</v>
      </c>
      <c r="AX388" s="13" t="s">
        <v>76</v>
      </c>
      <c r="AY388" s="276" t="s">
        <v>171</v>
      </c>
    </row>
    <row r="389" s="14" customFormat="1">
      <c r="B389" s="277"/>
      <c r="C389" s="278"/>
      <c r="D389" s="249" t="s">
        <v>238</v>
      </c>
      <c r="E389" s="279" t="s">
        <v>21</v>
      </c>
      <c r="F389" s="280" t="s">
        <v>242</v>
      </c>
      <c r="G389" s="278"/>
      <c r="H389" s="281">
        <v>38.200000000000003</v>
      </c>
      <c r="I389" s="282"/>
      <c r="J389" s="278"/>
      <c r="K389" s="278"/>
      <c r="L389" s="283"/>
      <c r="M389" s="284"/>
      <c r="N389" s="285"/>
      <c r="O389" s="285"/>
      <c r="P389" s="285"/>
      <c r="Q389" s="285"/>
      <c r="R389" s="285"/>
      <c r="S389" s="285"/>
      <c r="T389" s="286"/>
      <c r="AT389" s="287" t="s">
        <v>238</v>
      </c>
      <c r="AU389" s="287" t="s">
        <v>85</v>
      </c>
      <c r="AV389" s="14" t="s">
        <v>194</v>
      </c>
      <c r="AW389" s="14" t="s">
        <v>39</v>
      </c>
      <c r="AX389" s="14" t="s">
        <v>83</v>
      </c>
      <c r="AY389" s="287" t="s">
        <v>171</v>
      </c>
    </row>
    <row r="390" s="1" customFormat="1" ht="25.5" customHeight="1">
      <c r="B390" s="47"/>
      <c r="C390" s="237" t="s">
        <v>510</v>
      </c>
      <c r="D390" s="237" t="s">
        <v>174</v>
      </c>
      <c r="E390" s="238" t="s">
        <v>1035</v>
      </c>
      <c r="F390" s="239" t="s">
        <v>1036</v>
      </c>
      <c r="G390" s="240" t="s">
        <v>235</v>
      </c>
      <c r="H390" s="241">
        <v>41</v>
      </c>
      <c r="I390" s="242"/>
      <c r="J390" s="243">
        <f>ROUND(I390*H390,2)</f>
        <v>0</v>
      </c>
      <c r="K390" s="239" t="s">
        <v>236</v>
      </c>
      <c r="L390" s="73"/>
      <c r="M390" s="244" t="s">
        <v>21</v>
      </c>
      <c r="N390" s="245" t="s">
        <v>47</v>
      </c>
      <c r="O390" s="48"/>
      <c r="P390" s="246">
        <f>O390*H390</f>
        <v>0</v>
      </c>
      <c r="Q390" s="246">
        <v>0</v>
      </c>
      <c r="R390" s="246">
        <f>Q390*H390</f>
        <v>0</v>
      </c>
      <c r="S390" s="246">
        <v>0</v>
      </c>
      <c r="T390" s="247">
        <f>S390*H390</f>
        <v>0</v>
      </c>
      <c r="AR390" s="25" t="s">
        <v>194</v>
      </c>
      <c r="AT390" s="25" t="s">
        <v>174</v>
      </c>
      <c r="AU390" s="25" t="s">
        <v>85</v>
      </c>
      <c r="AY390" s="25" t="s">
        <v>171</v>
      </c>
      <c r="BE390" s="248">
        <f>IF(N390="základní",J390,0)</f>
        <v>0</v>
      </c>
      <c r="BF390" s="248">
        <f>IF(N390="snížená",J390,0)</f>
        <v>0</v>
      </c>
      <c r="BG390" s="248">
        <f>IF(N390="zákl. přenesená",J390,0)</f>
        <v>0</v>
      </c>
      <c r="BH390" s="248">
        <f>IF(N390="sníž. přenesená",J390,0)</f>
        <v>0</v>
      </c>
      <c r="BI390" s="248">
        <f>IF(N390="nulová",J390,0)</f>
        <v>0</v>
      </c>
      <c r="BJ390" s="25" t="s">
        <v>83</v>
      </c>
      <c r="BK390" s="248">
        <f>ROUND(I390*H390,2)</f>
        <v>0</v>
      </c>
      <c r="BL390" s="25" t="s">
        <v>194</v>
      </c>
      <c r="BM390" s="25" t="s">
        <v>1037</v>
      </c>
    </row>
    <row r="391" s="12" customFormat="1">
      <c r="B391" s="256"/>
      <c r="C391" s="257"/>
      <c r="D391" s="249" t="s">
        <v>238</v>
      </c>
      <c r="E391" s="258" t="s">
        <v>21</v>
      </c>
      <c r="F391" s="259" t="s">
        <v>1032</v>
      </c>
      <c r="G391" s="257"/>
      <c r="H391" s="258" t="s">
        <v>21</v>
      </c>
      <c r="I391" s="260"/>
      <c r="J391" s="257"/>
      <c r="K391" s="257"/>
      <c r="L391" s="261"/>
      <c r="M391" s="262"/>
      <c r="N391" s="263"/>
      <c r="O391" s="263"/>
      <c r="P391" s="263"/>
      <c r="Q391" s="263"/>
      <c r="R391" s="263"/>
      <c r="S391" s="263"/>
      <c r="T391" s="264"/>
      <c r="AT391" s="265" t="s">
        <v>238</v>
      </c>
      <c r="AU391" s="265" t="s">
        <v>85</v>
      </c>
      <c r="AV391" s="12" t="s">
        <v>83</v>
      </c>
      <c r="AW391" s="12" t="s">
        <v>39</v>
      </c>
      <c r="AX391" s="12" t="s">
        <v>76</v>
      </c>
      <c r="AY391" s="265" t="s">
        <v>171</v>
      </c>
    </row>
    <row r="392" s="12" customFormat="1">
      <c r="B392" s="256"/>
      <c r="C392" s="257"/>
      <c r="D392" s="249" t="s">
        <v>238</v>
      </c>
      <c r="E392" s="258" t="s">
        <v>21</v>
      </c>
      <c r="F392" s="259" t="s">
        <v>1038</v>
      </c>
      <c r="G392" s="257"/>
      <c r="H392" s="258" t="s">
        <v>21</v>
      </c>
      <c r="I392" s="260"/>
      <c r="J392" s="257"/>
      <c r="K392" s="257"/>
      <c r="L392" s="261"/>
      <c r="M392" s="262"/>
      <c r="N392" s="263"/>
      <c r="O392" s="263"/>
      <c r="P392" s="263"/>
      <c r="Q392" s="263"/>
      <c r="R392" s="263"/>
      <c r="S392" s="263"/>
      <c r="T392" s="264"/>
      <c r="AT392" s="265" t="s">
        <v>238</v>
      </c>
      <c r="AU392" s="265" t="s">
        <v>85</v>
      </c>
      <c r="AV392" s="12" t="s">
        <v>83</v>
      </c>
      <c r="AW392" s="12" t="s">
        <v>39</v>
      </c>
      <c r="AX392" s="12" t="s">
        <v>76</v>
      </c>
      <c r="AY392" s="265" t="s">
        <v>171</v>
      </c>
    </row>
    <row r="393" s="13" customFormat="1">
      <c r="B393" s="266"/>
      <c r="C393" s="267"/>
      <c r="D393" s="249" t="s">
        <v>238</v>
      </c>
      <c r="E393" s="268" t="s">
        <v>21</v>
      </c>
      <c r="F393" s="269" t="s">
        <v>468</v>
      </c>
      <c r="G393" s="267"/>
      <c r="H393" s="270">
        <v>41</v>
      </c>
      <c r="I393" s="271"/>
      <c r="J393" s="267"/>
      <c r="K393" s="267"/>
      <c r="L393" s="272"/>
      <c r="M393" s="273"/>
      <c r="N393" s="274"/>
      <c r="O393" s="274"/>
      <c r="P393" s="274"/>
      <c r="Q393" s="274"/>
      <c r="R393" s="274"/>
      <c r="S393" s="274"/>
      <c r="T393" s="275"/>
      <c r="AT393" s="276" t="s">
        <v>238</v>
      </c>
      <c r="AU393" s="276" t="s">
        <v>85</v>
      </c>
      <c r="AV393" s="13" t="s">
        <v>85</v>
      </c>
      <c r="AW393" s="13" t="s">
        <v>39</v>
      </c>
      <c r="AX393" s="13" t="s">
        <v>76</v>
      </c>
      <c r="AY393" s="276" t="s">
        <v>171</v>
      </c>
    </row>
    <row r="394" s="14" customFormat="1">
      <c r="B394" s="277"/>
      <c r="C394" s="278"/>
      <c r="D394" s="249" t="s">
        <v>238</v>
      </c>
      <c r="E394" s="279" t="s">
        <v>21</v>
      </c>
      <c r="F394" s="280" t="s">
        <v>242</v>
      </c>
      <c r="G394" s="278"/>
      <c r="H394" s="281">
        <v>41</v>
      </c>
      <c r="I394" s="282"/>
      <c r="J394" s="278"/>
      <c r="K394" s="278"/>
      <c r="L394" s="283"/>
      <c r="M394" s="284"/>
      <c r="N394" s="285"/>
      <c r="O394" s="285"/>
      <c r="P394" s="285"/>
      <c r="Q394" s="285"/>
      <c r="R394" s="285"/>
      <c r="S394" s="285"/>
      <c r="T394" s="286"/>
      <c r="AT394" s="287" t="s">
        <v>238</v>
      </c>
      <c r="AU394" s="287" t="s">
        <v>85</v>
      </c>
      <c r="AV394" s="14" t="s">
        <v>194</v>
      </c>
      <c r="AW394" s="14" t="s">
        <v>39</v>
      </c>
      <c r="AX394" s="14" t="s">
        <v>83</v>
      </c>
      <c r="AY394" s="287" t="s">
        <v>171</v>
      </c>
    </row>
    <row r="395" s="1" customFormat="1" ht="25.5" customHeight="1">
      <c r="B395" s="47"/>
      <c r="C395" s="237" t="s">
        <v>516</v>
      </c>
      <c r="D395" s="237" t="s">
        <v>174</v>
      </c>
      <c r="E395" s="238" t="s">
        <v>1039</v>
      </c>
      <c r="F395" s="239" t="s">
        <v>1040</v>
      </c>
      <c r="G395" s="240" t="s">
        <v>235</v>
      </c>
      <c r="H395" s="241">
        <v>51</v>
      </c>
      <c r="I395" s="242"/>
      <c r="J395" s="243">
        <f>ROUND(I395*H395,2)</f>
        <v>0</v>
      </c>
      <c r="K395" s="239" t="s">
        <v>236</v>
      </c>
      <c r="L395" s="73"/>
      <c r="M395" s="244" t="s">
        <v>21</v>
      </c>
      <c r="N395" s="245" t="s">
        <v>47</v>
      </c>
      <c r="O395" s="48"/>
      <c r="P395" s="246">
        <f>O395*H395</f>
        <v>0</v>
      </c>
      <c r="Q395" s="246">
        <v>0</v>
      </c>
      <c r="R395" s="246">
        <f>Q395*H395</f>
        <v>0</v>
      </c>
      <c r="S395" s="246">
        <v>0</v>
      </c>
      <c r="T395" s="247">
        <f>S395*H395</f>
        <v>0</v>
      </c>
      <c r="AR395" s="25" t="s">
        <v>194</v>
      </c>
      <c r="AT395" s="25" t="s">
        <v>174</v>
      </c>
      <c r="AU395" s="25" t="s">
        <v>85</v>
      </c>
      <c r="AY395" s="25" t="s">
        <v>171</v>
      </c>
      <c r="BE395" s="248">
        <f>IF(N395="základní",J395,0)</f>
        <v>0</v>
      </c>
      <c r="BF395" s="248">
        <f>IF(N395="snížená",J395,0)</f>
        <v>0</v>
      </c>
      <c r="BG395" s="248">
        <f>IF(N395="zákl. přenesená",J395,0)</f>
        <v>0</v>
      </c>
      <c r="BH395" s="248">
        <f>IF(N395="sníž. přenesená",J395,0)</f>
        <v>0</v>
      </c>
      <c r="BI395" s="248">
        <f>IF(N395="nulová",J395,0)</f>
        <v>0</v>
      </c>
      <c r="BJ395" s="25" t="s">
        <v>83</v>
      </c>
      <c r="BK395" s="248">
        <f>ROUND(I395*H395,2)</f>
        <v>0</v>
      </c>
      <c r="BL395" s="25" t="s">
        <v>194</v>
      </c>
      <c r="BM395" s="25" t="s">
        <v>1041</v>
      </c>
    </row>
    <row r="396" s="12" customFormat="1">
      <c r="B396" s="256"/>
      <c r="C396" s="257"/>
      <c r="D396" s="249" t="s">
        <v>238</v>
      </c>
      <c r="E396" s="258" t="s">
        <v>21</v>
      </c>
      <c r="F396" s="259" t="s">
        <v>1032</v>
      </c>
      <c r="G396" s="257"/>
      <c r="H396" s="258" t="s">
        <v>21</v>
      </c>
      <c r="I396" s="260"/>
      <c r="J396" s="257"/>
      <c r="K396" s="257"/>
      <c r="L396" s="261"/>
      <c r="M396" s="262"/>
      <c r="N396" s="263"/>
      <c r="O396" s="263"/>
      <c r="P396" s="263"/>
      <c r="Q396" s="263"/>
      <c r="R396" s="263"/>
      <c r="S396" s="263"/>
      <c r="T396" s="264"/>
      <c r="AT396" s="265" t="s">
        <v>238</v>
      </c>
      <c r="AU396" s="265" t="s">
        <v>85</v>
      </c>
      <c r="AV396" s="12" t="s">
        <v>83</v>
      </c>
      <c r="AW396" s="12" t="s">
        <v>39</v>
      </c>
      <c r="AX396" s="12" t="s">
        <v>76</v>
      </c>
      <c r="AY396" s="265" t="s">
        <v>171</v>
      </c>
    </row>
    <row r="397" s="12" customFormat="1">
      <c r="B397" s="256"/>
      <c r="C397" s="257"/>
      <c r="D397" s="249" t="s">
        <v>238</v>
      </c>
      <c r="E397" s="258" t="s">
        <v>21</v>
      </c>
      <c r="F397" s="259" t="s">
        <v>1042</v>
      </c>
      <c r="G397" s="257"/>
      <c r="H397" s="258" t="s">
        <v>21</v>
      </c>
      <c r="I397" s="260"/>
      <c r="J397" s="257"/>
      <c r="K397" s="257"/>
      <c r="L397" s="261"/>
      <c r="M397" s="262"/>
      <c r="N397" s="263"/>
      <c r="O397" s="263"/>
      <c r="P397" s="263"/>
      <c r="Q397" s="263"/>
      <c r="R397" s="263"/>
      <c r="S397" s="263"/>
      <c r="T397" s="264"/>
      <c r="AT397" s="265" t="s">
        <v>238</v>
      </c>
      <c r="AU397" s="265" t="s">
        <v>85</v>
      </c>
      <c r="AV397" s="12" t="s">
        <v>83</v>
      </c>
      <c r="AW397" s="12" t="s">
        <v>39</v>
      </c>
      <c r="AX397" s="12" t="s">
        <v>76</v>
      </c>
      <c r="AY397" s="265" t="s">
        <v>171</v>
      </c>
    </row>
    <row r="398" s="13" customFormat="1">
      <c r="B398" s="266"/>
      <c r="C398" s="267"/>
      <c r="D398" s="249" t="s">
        <v>238</v>
      </c>
      <c r="E398" s="268" t="s">
        <v>21</v>
      </c>
      <c r="F398" s="269" t="s">
        <v>526</v>
      </c>
      <c r="G398" s="267"/>
      <c r="H398" s="270">
        <v>51</v>
      </c>
      <c r="I398" s="271"/>
      <c r="J398" s="267"/>
      <c r="K398" s="267"/>
      <c r="L398" s="272"/>
      <c r="M398" s="273"/>
      <c r="N398" s="274"/>
      <c r="O398" s="274"/>
      <c r="P398" s="274"/>
      <c r="Q398" s="274"/>
      <c r="R398" s="274"/>
      <c r="S398" s="274"/>
      <c r="T398" s="275"/>
      <c r="AT398" s="276" t="s">
        <v>238</v>
      </c>
      <c r="AU398" s="276" t="s">
        <v>85</v>
      </c>
      <c r="AV398" s="13" t="s">
        <v>85</v>
      </c>
      <c r="AW398" s="13" t="s">
        <v>39</v>
      </c>
      <c r="AX398" s="13" t="s">
        <v>76</v>
      </c>
      <c r="AY398" s="276" t="s">
        <v>171</v>
      </c>
    </row>
    <row r="399" s="14" customFormat="1">
      <c r="B399" s="277"/>
      <c r="C399" s="278"/>
      <c r="D399" s="249" t="s">
        <v>238</v>
      </c>
      <c r="E399" s="279" t="s">
        <v>21</v>
      </c>
      <c r="F399" s="280" t="s">
        <v>242</v>
      </c>
      <c r="G399" s="278"/>
      <c r="H399" s="281">
        <v>51</v>
      </c>
      <c r="I399" s="282"/>
      <c r="J399" s="278"/>
      <c r="K399" s="278"/>
      <c r="L399" s="283"/>
      <c r="M399" s="284"/>
      <c r="N399" s="285"/>
      <c r="O399" s="285"/>
      <c r="P399" s="285"/>
      <c r="Q399" s="285"/>
      <c r="R399" s="285"/>
      <c r="S399" s="285"/>
      <c r="T399" s="286"/>
      <c r="AT399" s="287" t="s">
        <v>238</v>
      </c>
      <c r="AU399" s="287" t="s">
        <v>85</v>
      </c>
      <c r="AV399" s="14" t="s">
        <v>194</v>
      </c>
      <c r="AW399" s="14" t="s">
        <v>39</v>
      </c>
      <c r="AX399" s="14" t="s">
        <v>83</v>
      </c>
      <c r="AY399" s="287" t="s">
        <v>171</v>
      </c>
    </row>
    <row r="400" s="1" customFormat="1" ht="25.5" customHeight="1">
      <c r="B400" s="47"/>
      <c r="C400" s="237" t="s">
        <v>521</v>
      </c>
      <c r="D400" s="237" t="s">
        <v>174</v>
      </c>
      <c r="E400" s="238" t="s">
        <v>1043</v>
      </c>
      <c r="F400" s="239" t="s">
        <v>1044</v>
      </c>
      <c r="G400" s="240" t="s">
        <v>235</v>
      </c>
      <c r="H400" s="241">
        <v>51</v>
      </c>
      <c r="I400" s="242"/>
      <c r="J400" s="243">
        <f>ROUND(I400*H400,2)</f>
        <v>0</v>
      </c>
      <c r="K400" s="239" t="s">
        <v>236</v>
      </c>
      <c r="L400" s="73"/>
      <c r="M400" s="244" t="s">
        <v>21</v>
      </c>
      <c r="N400" s="245" t="s">
        <v>47</v>
      </c>
      <c r="O400" s="48"/>
      <c r="P400" s="246">
        <f>O400*H400</f>
        <v>0</v>
      </c>
      <c r="Q400" s="246">
        <v>0</v>
      </c>
      <c r="R400" s="246">
        <f>Q400*H400</f>
        <v>0</v>
      </c>
      <c r="S400" s="246">
        <v>0</v>
      </c>
      <c r="T400" s="247">
        <f>S400*H400</f>
        <v>0</v>
      </c>
      <c r="AR400" s="25" t="s">
        <v>194</v>
      </c>
      <c r="AT400" s="25" t="s">
        <v>174</v>
      </c>
      <c r="AU400" s="25" t="s">
        <v>85</v>
      </c>
      <c r="AY400" s="25" t="s">
        <v>171</v>
      </c>
      <c r="BE400" s="248">
        <f>IF(N400="základní",J400,0)</f>
        <v>0</v>
      </c>
      <c r="BF400" s="248">
        <f>IF(N400="snížená",J400,0)</f>
        <v>0</v>
      </c>
      <c r="BG400" s="248">
        <f>IF(N400="zákl. přenesená",J400,0)</f>
        <v>0</v>
      </c>
      <c r="BH400" s="248">
        <f>IF(N400="sníž. přenesená",J400,0)</f>
        <v>0</v>
      </c>
      <c r="BI400" s="248">
        <f>IF(N400="nulová",J400,0)</f>
        <v>0</v>
      </c>
      <c r="BJ400" s="25" t="s">
        <v>83</v>
      </c>
      <c r="BK400" s="248">
        <f>ROUND(I400*H400,2)</f>
        <v>0</v>
      </c>
      <c r="BL400" s="25" t="s">
        <v>194</v>
      </c>
      <c r="BM400" s="25" t="s">
        <v>1045</v>
      </c>
    </row>
    <row r="401" s="12" customFormat="1">
      <c r="B401" s="256"/>
      <c r="C401" s="257"/>
      <c r="D401" s="249" t="s">
        <v>238</v>
      </c>
      <c r="E401" s="258" t="s">
        <v>21</v>
      </c>
      <c r="F401" s="259" t="s">
        <v>1032</v>
      </c>
      <c r="G401" s="257"/>
      <c r="H401" s="258" t="s">
        <v>21</v>
      </c>
      <c r="I401" s="260"/>
      <c r="J401" s="257"/>
      <c r="K401" s="257"/>
      <c r="L401" s="261"/>
      <c r="M401" s="262"/>
      <c r="N401" s="263"/>
      <c r="O401" s="263"/>
      <c r="P401" s="263"/>
      <c r="Q401" s="263"/>
      <c r="R401" s="263"/>
      <c r="S401" s="263"/>
      <c r="T401" s="264"/>
      <c r="AT401" s="265" t="s">
        <v>238</v>
      </c>
      <c r="AU401" s="265" t="s">
        <v>85</v>
      </c>
      <c r="AV401" s="12" t="s">
        <v>83</v>
      </c>
      <c r="AW401" s="12" t="s">
        <v>39</v>
      </c>
      <c r="AX401" s="12" t="s">
        <v>76</v>
      </c>
      <c r="AY401" s="265" t="s">
        <v>171</v>
      </c>
    </row>
    <row r="402" s="12" customFormat="1">
      <c r="B402" s="256"/>
      <c r="C402" s="257"/>
      <c r="D402" s="249" t="s">
        <v>238</v>
      </c>
      <c r="E402" s="258" t="s">
        <v>21</v>
      </c>
      <c r="F402" s="259" t="s">
        <v>1042</v>
      </c>
      <c r="G402" s="257"/>
      <c r="H402" s="258" t="s">
        <v>21</v>
      </c>
      <c r="I402" s="260"/>
      <c r="J402" s="257"/>
      <c r="K402" s="257"/>
      <c r="L402" s="261"/>
      <c r="M402" s="262"/>
      <c r="N402" s="263"/>
      <c r="O402" s="263"/>
      <c r="P402" s="263"/>
      <c r="Q402" s="263"/>
      <c r="R402" s="263"/>
      <c r="S402" s="263"/>
      <c r="T402" s="264"/>
      <c r="AT402" s="265" t="s">
        <v>238</v>
      </c>
      <c r="AU402" s="265" t="s">
        <v>85</v>
      </c>
      <c r="AV402" s="12" t="s">
        <v>83</v>
      </c>
      <c r="AW402" s="12" t="s">
        <v>39</v>
      </c>
      <c r="AX402" s="12" t="s">
        <v>76</v>
      </c>
      <c r="AY402" s="265" t="s">
        <v>171</v>
      </c>
    </row>
    <row r="403" s="13" customFormat="1">
      <c r="B403" s="266"/>
      <c r="C403" s="267"/>
      <c r="D403" s="249" t="s">
        <v>238</v>
      </c>
      <c r="E403" s="268" t="s">
        <v>21</v>
      </c>
      <c r="F403" s="269" t="s">
        <v>526</v>
      </c>
      <c r="G403" s="267"/>
      <c r="H403" s="270">
        <v>51</v>
      </c>
      <c r="I403" s="271"/>
      <c r="J403" s="267"/>
      <c r="K403" s="267"/>
      <c r="L403" s="272"/>
      <c r="M403" s="273"/>
      <c r="N403" s="274"/>
      <c r="O403" s="274"/>
      <c r="P403" s="274"/>
      <c r="Q403" s="274"/>
      <c r="R403" s="274"/>
      <c r="S403" s="274"/>
      <c r="T403" s="275"/>
      <c r="AT403" s="276" t="s">
        <v>238</v>
      </c>
      <c r="AU403" s="276" t="s">
        <v>85</v>
      </c>
      <c r="AV403" s="13" t="s">
        <v>85</v>
      </c>
      <c r="AW403" s="13" t="s">
        <v>39</v>
      </c>
      <c r="AX403" s="13" t="s">
        <v>76</v>
      </c>
      <c r="AY403" s="276" t="s">
        <v>171</v>
      </c>
    </row>
    <row r="404" s="14" customFormat="1">
      <c r="B404" s="277"/>
      <c r="C404" s="278"/>
      <c r="D404" s="249" t="s">
        <v>238</v>
      </c>
      <c r="E404" s="279" t="s">
        <v>21</v>
      </c>
      <c r="F404" s="280" t="s">
        <v>242</v>
      </c>
      <c r="G404" s="278"/>
      <c r="H404" s="281">
        <v>51</v>
      </c>
      <c r="I404" s="282"/>
      <c r="J404" s="278"/>
      <c r="K404" s="278"/>
      <c r="L404" s="283"/>
      <c r="M404" s="284"/>
      <c r="N404" s="285"/>
      <c r="O404" s="285"/>
      <c r="P404" s="285"/>
      <c r="Q404" s="285"/>
      <c r="R404" s="285"/>
      <c r="S404" s="285"/>
      <c r="T404" s="286"/>
      <c r="AT404" s="287" t="s">
        <v>238</v>
      </c>
      <c r="AU404" s="287" t="s">
        <v>85</v>
      </c>
      <c r="AV404" s="14" t="s">
        <v>194</v>
      </c>
      <c r="AW404" s="14" t="s">
        <v>39</v>
      </c>
      <c r="AX404" s="14" t="s">
        <v>83</v>
      </c>
      <c r="AY404" s="287" t="s">
        <v>171</v>
      </c>
    </row>
    <row r="405" s="1" customFormat="1" ht="25.5" customHeight="1">
      <c r="B405" s="47"/>
      <c r="C405" s="237" t="s">
        <v>526</v>
      </c>
      <c r="D405" s="237" t="s">
        <v>174</v>
      </c>
      <c r="E405" s="238" t="s">
        <v>1046</v>
      </c>
      <c r="F405" s="239" t="s">
        <v>1047</v>
      </c>
      <c r="G405" s="240" t="s">
        <v>235</v>
      </c>
      <c r="H405" s="241">
        <v>51</v>
      </c>
      <c r="I405" s="242"/>
      <c r="J405" s="243">
        <f>ROUND(I405*H405,2)</f>
        <v>0</v>
      </c>
      <c r="K405" s="239" t="s">
        <v>236</v>
      </c>
      <c r="L405" s="73"/>
      <c r="M405" s="244" t="s">
        <v>21</v>
      </c>
      <c r="N405" s="245" t="s">
        <v>47</v>
      </c>
      <c r="O405" s="48"/>
      <c r="P405" s="246">
        <f>O405*H405</f>
        <v>0</v>
      </c>
      <c r="Q405" s="246">
        <v>0</v>
      </c>
      <c r="R405" s="246">
        <f>Q405*H405</f>
        <v>0</v>
      </c>
      <c r="S405" s="246">
        <v>0</v>
      </c>
      <c r="T405" s="247">
        <f>S405*H405</f>
        <v>0</v>
      </c>
      <c r="AR405" s="25" t="s">
        <v>194</v>
      </c>
      <c r="AT405" s="25" t="s">
        <v>174</v>
      </c>
      <c r="AU405" s="25" t="s">
        <v>85</v>
      </c>
      <c r="AY405" s="25" t="s">
        <v>171</v>
      </c>
      <c r="BE405" s="248">
        <f>IF(N405="základní",J405,0)</f>
        <v>0</v>
      </c>
      <c r="BF405" s="248">
        <f>IF(N405="snížená",J405,0)</f>
        <v>0</v>
      </c>
      <c r="BG405" s="248">
        <f>IF(N405="zákl. přenesená",J405,0)</f>
        <v>0</v>
      </c>
      <c r="BH405" s="248">
        <f>IF(N405="sníž. přenesená",J405,0)</f>
        <v>0</v>
      </c>
      <c r="BI405" s="248">
        <f>IF(N405="nulová",J405,0)</f>
        <v>0</v>
      </c>
      <c r="BJ405" s="25" t="s">
        <v>83</v>
      </c>
      <c r="BK405" s="248">
        <f>ROUND(I405*H405,2)</f>
        <v>0</v>
      </c>
      <c r="BL405" s="25" t="s">
        <v>194</v>
      </c>
      <c r="BM405" s="25" t="s">
        <v>1048</v>
      </c>
    </row>
    <row r="406" s="12" customFormat="1">
      <c r="B406" s="256"/>
      <c r="C406" s="257"/>
      <c r="D406" s="249" t="s">
        <v>238</v>
      </c>
      <c r="E406" s="258" t="s">
        <v>21</v>
      </c>
      <c r="F406" s="259" t="s">
        <v>1032</v>
      </c>
      <c r="G406" s="257"/>
      <c r="H406" s="258" t="s">
        <v>21</v>
      </c>
      <c r="I406" s="260"/>
      <c r="J406" s="257"/>
      <c r="K406" s="257"/>
      <c r="L406" s="261"/>
      <c r="M406" s="262"/>
      <c r="N406" s="263"/>
      <c r="O406" s="263"/>
      <c r="P406" s="263"/>
      <c r="Q406" s="263"/>
      <c r="R406" s="263"/>
      <c r="S406" s="263"/>
      <c r="T406" s="264"/>
      <c r="AT406" s="265" t="s">
        <v>238</v>
      </c>
      <c r="AU406" s="265" t="s">
        <v>85</v>
      </c>
      <c r="AV406" s="12" t="s">
        <v>83</v>
      </c>
      <c r="AW406" s="12" t="s">
        <v>39</v>
      </c>
      <c r="AX406" s="12" t="s">
        <v>76</v>
      </c>
      <c r="AY406" s="265" t="s">
        <v>171</v>
      </c>
    </row>
    <row r="407" s="12" customFormat="1">
      <c r="B407" s="256"/>
      <c r="C407" s="257"/>
      <c r="D407" s="249" t="s">
        <v>238</v>
      </c>
      <c r="E407" s="258" t="s">
        <v>21</v>
      </c>
      <c r="F407" s="259" t="s">
        <v>1042</v>
      </c>
      <c r="G407" s="257"/>
      <c r="H407" s="258" t="s">
        <v>21</v>
      </c>
      <c r="I407" s="260"/>
      <c r="J407" s="257"/>
      <c r="K407" s="257"/>
      <c r="L407" s="261"/>
      <c r="M407" s="262"/>
      <c r="N407" s="263"/>
      <c r="O407" s="263"/>
      <c r="P407" s="263"/>
      <c r="Q407" s="263"/>
      <c r="R407" s="263"/>
      <c r="S407" s="263"/>
      <c r="T407" s="264"/>
      <c r="AT407" s="265" t="s">
        <v>238</v>
      </c>
      <c r="AU407" s="265" t="s">
        <v>85</v>
      </c>
      <c r="AV407" s="12" t="s">
        <v>83</v>
      </c>
      <c r="AW407" s="12" t="s">
        <v>39</v>
      </c>
      <c r="AX407" s="12" t="s">
        <v>76</v>
      </c>
      <c r="AY407" s="265" t="s">
        <v>171</v>
      </c>
    </row>
    <row r="408" s="13" customFormat="1">
      <c r="B408" s="266"/>
      <c r="C408" s="267"/>
      <c r="D408" s="249" t="s">
        <v>238</v>
      </c>
      <c r="E408" s="268" t="s">
        <v>21</v>
      </c>
      <c r="F408" s="269" t="s">
        <v>526</v>
      </c>
      <c r="G408" s="267"/>
      <c r="H408" s="270">
        <v>51</v>
      </c>
      <c r="I408" s="271"/>
      <c r="J408" s="267"/>
      <c r="K408" s="267"/>
      <c r="L408" s="272"/>
      <c r="M408" s="273"/>
      <c r="N408" s="274"/>
      <c r="O408" s="274"/>
      <c r="P408" s="274"/>
      <c r="Q408" s="274"/>
      <c r="R408" s="274"/>
      <c r="S408" s="274"/>
      <c r="T408" s="275"/>
      <c r="AT408" s="276" t="s">
        <v>238</v>
      </c>
      <c r="AU408" s="276" t="s">
        <v>85</v>
      </c>
      <c r="AV408" s="13" t="s">
        <v>85</v>
      </c>
      <c r="AW408" s="13" t="s">
        <v>39</v>
      </c>
      <c r="AX408" s="13" t="s">
        <v>76</v>
      </c>
      <c r="AY408" s="276" t="s">
        <v>171</v>
      </c>
    </row>
    <row r="409" s="14" customFormat="1">
      <c r="B409" s="277"/>
      <c r="C409" s="278"/>
      <c r="D409" s="249" t="s">
        <v>238</v>
      </c>
      <c r="E409" s="279" t="s">
        <v>21</v>
      </c>
      <c r="F409" s="280" t="s">
        <v>242</v>
      </c>
      <c r="G409" s="278"/>
      <c r="H409" s="281">
        <v>51</v>
      </c>
      <c r="I409" s="282"/>
      <c r="J409" s="278"/>
      <c r="K409" s="278"/>
      <c r="L409" s="283"/>
      <c r="M409" s="284"/>
      <c r="N409" s="285"/>
      <c r="O409" s="285"/>
      <c r="P409" s="285"/>
      <c r="Q409" s="285"/>
      <c r="R409" s="285"/>
      <c r="S409" s="285"/>
      <c r="T409" s="286"/>
      <c r="AT409" s="287" t="s">
        <v>238</v>
      </c>
      <c r="AU409" s="287" t="s">
        <v>85</v>
      </c>
      <c r="AV409" s="14" t="s">
        <v>194</v>
      </c>
      <c r="AW409" s="14" t="s">
        <v>39</v>
      </c>
      <c r="AX409" s="14" t="s">
        <v>83</v>
      </c>
      <c r="AY409" s="287" t="s">
        <v>171</v>
      </c>
    </row>
    <row r="410" s="1" customFormat="1" ht="25.5" customHeight="1">
      <c r="B410" s="47"/>
      <c r="C410" s="237" t="s">
        <v>532</v>
      </c>
      <c r="D410" s="237" t="s">
        <v>174</v>
      </c>
      <c r="E410" s="238" t="s">
        <v>1049</v>
      </c>
      <c r="F410" s="239" t="s">
        <v>1050</v>
      </c>
      <c r="G410" s="240" t="s">
        <v>235</v>
      </c>
      <c r="H410" s="241">
        <v>2</v>
      </c>
      <c r="I410" s="242"/>
      <c r="J410" s="243">
        <f>ROUND(I410*H410,2)</f>
        <v>0</v>
      </c>
      <c r="K410" s="239" t="s">
        <v>236</v>
      </c>
      <c r="L410" s="73"/>
      <c r="M410" s="244" t="s">
        <v>21</v>
      </c>
      <c r="N410" s="245" t="s">
        <v>47</v>
      </c>
      <c r="O410" s="48"/>
      <c r="P410" s="246">
        <f>O410*H410</f>
        <v>0</v>
      </c>
      <c r="Q410" s="246">
        <v>0.093410000000000007</v>
      </c>
      <c r="R410" s="246">
        <f>Q410*H410</f>
        <v>0.18682000000000001</v>
      </c>
      <c r="S410" s="246">
        <v>0</v>
      </c>
      <c r="T410" s="247">
        <f>S410*H410</f>
        <v>0</v>
      </c>
      <c r="AR410" s="25" t="s">
        <v>194</v>
      </c>
      <c r="AT410" s="25" t="s">
        <v>174</v>
      </c>
      <c r="AU410" s="25" t="s">
        <v>85</v>
      </c>
      <c r="AY410" s="25" t="s">
        <v>171</v>
      </c>
      <c r="BE410" s="248">
        <f>IF(N410="základní",J410,0)</f>
        <v>0</v>
      </c>
      <c r="BF410" s="248">
        <f>IF(N410="snížená",J410,0)</f>
        <v>0</v>
      </c>
      <c r="BG410" s="248">
        <f>IF(N410="zákl. přenesená",J410,0)</f>
        <v>0</v>
      </c>
      <c r="BH410" s="248">
        <f>IF(N410="sníž. přenesená",J410,0)</f>
        <v>0</v>
      </c>
      <c r="BI410" s="248">
        <f>IF(N410="nulová",J410,0)</f>
        <v>0</v>
      </c>
      <c r="BJ410" s="25" t="s">
        <v>83</v>
      </c>
      <c r="BK410" s="248">
        <f>ROUND(I410*H410,2)</f>
        <v>0</v>
      </c>
      <c r="BL410" s="25" t="s">
        <v>194</v>
      </c>
      <c r="BM410" s="25" t="s">
        <v>1051</v>
      </c>
    </row>
    <row r="411" s="12" customFormat="1">
      <c r="B411" s="256"/>
      <c r="C411" s="257"/>
      <c r="D411" s="249" t="s">
        <v>238</v>
      </c>
      <c r="E411" s="258" t="s">
        <v>21</v>
      </c>
      <c r="F411" s="259" t="s">
        <v>1032</v>
      </c>
      <c r="G411" s="257"/>
      <c r="H411" s="258" t="s">
        <v>21</v>
      </c>
      <c r="I411" s="260"/>
      <c r="J411" s="257"/>
      <c r="K411" s="257"/>
      <c r="L411" s="261"/>
      <c r="M411" s="262"/>
      <c r="N411" s="263"/>
      <c r="O411" s="263"/>
      <c r="P411" s="263"/>
      <c r="Q411" s="263"/>
      <c r="R411" s="263"/>
      <c r="S411" s="263"/>
      <c r="T411" s="264"/>
      <c r="AT411" s="265" t="s">
        <v>238</v>
      </c>
      <c r="AU411" s="265" t="s">
        <v>85</v>
      </c>
      <c r="AV411" s="12" t="s">
        <v>83</v>
      </c>
      <c r="AW411" s="12" t="s">
        <v>39</v>
      </c>
      <c r="AX411" s="12" t="s">
        <v>76</v>
      </c>
      <c r="AY411" s="265" t="s">
        <v>171</v>
      </c>
    </row>
    <row r="412" s="13" customFormat="1">
      <c r="B412" s="266"/>
      <c r="C412" s="267"/>
      <c r="D412" s="249" t="s">
        <v>238</v>
      </c>
      <c r="E412" s="268" t="s">
        <v>21</v>
      </c>
      <c r="F412" s="269" t="s">
        <v>1052</v>
      </c>
      <c r="G412" s="267"/>
      <c r="H412" s="270">
        <v>2</v>
      </c>
      <c r="I412" s="271"/>
      <c r="J412" s="267"/>
      <c r="K412" s="267"/>
      <c r="L412" s="272"/>
      <c r="M412" s="273"/>
      <c r="N412" s="274"/>
      <c r="O412" s="274"/>
      <c r="P412" s="274"/>
      <c r="Q412" s="274"/>
      <c r="R412" s="274"/>
      <c r="S412" s="274"/>
      <c r="T412" s="275"/>
      <c r="AT412" s="276" t="s">
        <v>238</v>
      </c>
      <c r="AU412" s="276" t="s">
        <v>85</v>
      </c>
      <c r="AV412" s="13" t="s">
        <v>85</v>
      </c>
      <c r="AW412" s="13" t="s">
        <v>39</v>
      </c>
      <c r="AX412" s="13" t="s">
        <v>76</v>
      </c>
      <c r="AY412" s="276" t="s">
        <v>171</v>
      </c>
    </row>
    <row r="413" s="14" customFormat="1">
      <c r="B413" s="277"/>
      <c r="C413" s="278"/>
      <c r="D413" s="249" t="s">
        <v>238</v>
      </c>
      <c r="E413" s="279" t="s">
        <v>21</v>
      </c>
      <c r="F413" s="280" t="s">
        <v>242</v>
      </c>
      <c r="G413" s="278"/>
      <c r="H413" s="281">
        <v>2</v>
      </c>
      <c r="I413" s="282"/>
      <c r="J413" s="278"/>
      <c r="K413" s="278"/>
      <c r="L413" s="283"/>
      <c r="M413" s="284"/>
      <c r="N413" s="285"/>
      <c r="O413" s="285"/>
      <c r="P413" s="285"/>
      <c r="Q413" s="285"/>
      <c r="R413" s="285"/>
      <c r="S413" s="285"/>
      <c r="T413" s="286"/>
      <c r="AT413" s="287" t="s">
        <v>238</v>
      </c>
      <c r="AU413" s="287" t="s">
        <v>85</v>
      </c>
      <c r="AV413" s="14" t="s">
        <v>194</v>
      </c>
      <c r="AW413" s="14" t="s">
        <v>39</v>
      </c>
      <c r="AX413" s="14" t="s">
        <v>83</v>
      </c>
      <c r="AY413" s="287" t="s">
        <v>171</v>
      </c>
    </row>
    <row r="414" s="1" customFormat="1" ht="25.5" customHeight="1">
      <c r="B414" s="47"/>
      <c r="C414" s="237" t="s">
        <v>539</v>
      </c>
      <c r="D414" s="237" t="s">
        <v>174</v>
      </c>
      <c r="E414" s="238" t="s">
        <v>1053</v>
      </c>
      <c r="F414" s="239" t="s">
        <v>1054</v>
      </c>
      <c r="G414" s="240" t="s">
        <v>235</v>
      </c>
      <c r="H414" s="241">
        <v>38.200000000000003</v>
      </c>
      <c r="I414" s="242"/>
      <c r="J414" s="243">
        <f>ROUND(I414*H414,2)</f>
        <v>0</v>
      </c>
      <c r="K414" s="239" t="s">
        <v>236</v>
      </c>
      <c r="L414" s="73"/>
      <c r="M414" s="244" t="s">
        <v>21</v>
      </c>
      <c r="N414" s="245" t="s">
        <v>47</v>
      </c>
      <c r="O414" s="48"/>
      <c r="P414" s="246">
        <f>O414*H414</f>
        <v>0</v>
      </c>
      <c r="Q414" s="246">
        <v>0</v>
      </c>
      <c r="R414" s="246">
        <f>Q414*H414</f>
        <v>0</v>
      </c>
      <c r="S414" s="246">
        <v>0</v>
      </c>
      <c r="T414" s="247">
        <f>S414*H414</f>
        <v>0</v>
      </c>
      <c r="AR414" s="25" t="s">
        <v>194</v>
      </c>
      <c r="AT414" s="25" t="s">
        <v>174</v>
      </c>
      <c r="AU414" s="25" t="s">
        <v>85</v>
      </c>
      <c r="AY414" s="25" t="s">
        <v>171</v>
      </c>
      <c r="BE414" s="248">
        <f>IF(N414="základní",J414,0)</f>
        <v>0</v>
      </c>
      <c r="BF414" s="248">
        <f>IF(N414="snížená",J414,0)</f>
        <v>0</v>
      </c>
      <c r="BG414" s="248">
        <f>IF(N414="zákl. přenesená",J414,0)</f>
        <v>0</v>
      </c>
      <c r="BH414" s="248">
        <f>IF(N414="sníž. přenesená",J414,0)</f>
        <v>0</v>
      </c>
      <c r="BI414" s="248">
        <f>IF(N414="nulová",J414,0)</f>
        <v>0</v>
      </c>
      <c r="BJ414" s="25" t="s">
        <v>83</v>
      </c>
      <c r="BK414" s="248">
        <f>ROUND(I414*H414,2)</f>
        <v>0</v>
      </c>
      <c r="BL414" s="25" t="s">
        <v>194</v>
      </c>
      <c r="BM414" s="25" t="s">
        <v>1055</v>
      </c>
    </row>
    <row r="415" s="1" customFormat="1" ht="38.25" customHeight="1">
      <c r="B415" s="47"/>
      <c r="C415" s="237" t="s">
        <v>544</v>
      </c>
      <c r="D415" s="237" t="s">
        <v>174</v>
      </c>
      <c r="E415" s="238" t="s">
        <v>1056</v>
      </c>
      <c r="F415" s="239" t="s">
        <v>1057</v>
      </c>
      <c r="G415" s="240" t="s">
        <v>235</v>
      </c>
      <c r="H415" s="241">
        <v>38.200000000000003</v>
      </c>
      <c r="I415" s="242"/>
      <c r="J415" s="243">
        <f>ROUND(I415*H415,2)</f>
        <v>0</v>
      </c>
      <c r="K415" s="239" t="s">
        <v>236</v>
      </c>
      <c r="L415" s="73"/>
      <c r="M415" s="244" t="s">
        <v>21</v>
      </c>
      <c r="N415" s="245" t="s">
        <v>47</v>
      </c>
      <c r="O415" s="48"/>
      <c r="P415" s="246">
        <f>O415*H415</f>
        <v>0</v>
      </c>
      <c r="Q415" s="246">
        <v>0</v>
      </c>
      <c r="R415" s="246">
        <f>Q415*H415</f>
        <v>0</v>
      </c>
      <c r="S415" s="246">
        <v>0</v>
      </c>
      <c r="T415" s="247">
        <f>S415*H415</f>
        <v>0</v>
      </c>
      <c r="AR415" s="25" t="s">
        <v>194</v>
      </c>
      <c r="AT415" s="25" t="s">
        <v>174</v>
      </c>
      <c r="AU415" s="25" t="s">
        <v>85</v>
      </c>
      <c r="AY415" s="25" t="s">
        <v>171</v>
      </c>
      <c r="BE415" s="248">
        <f>IF(N415="základní",J415,0)</f>
        <v>0</v>
      </c>
      <c r="BF415" s="248">
        <f>IF(N415="snížená",J415,0)</f>
        <v>0</v>
      </c>
      <c r="BG415" s="248">
        <f>IF(N415="zákl. přenesená",J415,0)</f>
        <v>0</v>
      </c>
      <c r="BH415" s="248">
        <f>IF(N415="sníž. přenesená",J415,0)</f>
        <v>0</v>
      </c>
      <c r="BI415" s="248">
        <f>IF(N415="nulová",J415,0)</f>
        <v>0</v>
      </c>
      <c r="BJ415" s="25" t="s">
        <v>83</v>
      </c>
      <c r="BK415" s="248">
        <f>ROUND(I415*H415,2)</f>
        <v>0</v>
      </c>
      <c r="BL415" s="25" t="s">
        <v>194</v>
      </c>
      <c r="BM415" s="25" t="s">
        <v>1058</v>
      </c>
    </row>
    <row r="416" s="1" customFormat="1" ht="16.5" customHeight="1">
      <c r="B416" s="47"/>
      <c r="C416" s="237" t="s">
        <v>551</v>
      </c>
      <c r="D416" s="237" t="s">
        <v>174</v>
      </c>
      <c r="E416" s="238" t="s">
        <v>1059</v>
      </c>
      <c r="F416" s="239" t="s">
        <v>1060</v>
      </c>
      <c r="G416" s="240" t="s">
        <v>235</v>
      </c>
      <c r="H416" s="241">
        <v>38.200000000000003</v>
      </c>
      <c r="I416" s="242"/>
      <c r="J416" s="243">
        <f>ROUND(I416*H416,2)</f>
        <v>0</v>
      </c>
      <c r="K416" s="239" t="s">
        <v>236</v>
      </c>
      <c r="L416" s="73"/>
      <c r="M416" s="244" t="s">
        <v>21</v>
      </c>
      <c r="N416" s="245" t="s">
        <v>47</v>
      </c>
      <c r="O416" s="48"/>
      <c r="P416" s="246">
        <f>O416*H416</f>
        <v>0</v>
      </c>
      <c r="Q416" s="246">
        <v>0</v>
      </c>
      <c r="R416" s="246">
        <f>Q416*H416</f>
        <v>0</v>
      </c>
      <c r="S416" s="246">
        <v>0</v>
      </c>
      <c r="T416" s="247">
        <f>S416*H416</f>
        <v>0</v>
      </c>
      <c r="AR416" s="25" t="s">
        <v>194</v>
      </c>
      <c r="AT416" s="25" t="s">
        <v>174</v>
      </c>
      <c r="AU416" s="25" t="s">
        <v>85</v>
      </c>
      <c r="AY416" s="25" t="s">
        <v>171</v>
      </c>
      <c r="BE416" s="248">
        <f>IF(N416="základní",J416,0)</f>
        <v>0</v>
      </c>
      <c r="BF416" s="248">
        <f>IF(N416="snížená",J416,0)</f>
        <v>0</v>
      </c>
      <c r="BG416" s="248">
        <f>IF(N416="zákl. přenesená",J416,0)</f>
        <v>0</v>
      </c>
      <c r="BH416" s="248">
        <f>IF(N416="sníž. přenesená",J416,0)</f>
        <v>0</v>
      </c>
      <c r="BI416" s="248">
        <f>IF(N416="nulová",J416,0)</f>
        <v>0</v>
      </c>
      <c r="BJ416" s="25" t="s">
        <v>83</v>
      </c>
      <c r="BK416" s="248">
        <f>ROUND(I416*H416,2)</f>
        <v>0</v>
      </c>
      <c r="BL416" s="25" t="s">
        <v>194</v>
      </c>
      <c r="BM416" s="25" t="s">
        <v>1061</v>
      </c>
    </row>
    <row r="417" s="1" customFormat="1" ht="51" customHeight="1">
      <c r="B417" s="47"/>
      <c r="C417" s="237" t="s">
        <v>562</v>
      </c>
      <c r="D417" s="237" t="s">
        <v>174</v>
      </c>
      <c r="E417" s="238" t="s">
        <v>1062</v>
      </c>
      <c r="F417" s="239" t="s">
        <v>1063</v>
      </c>
      <c r="G417" s="240" t="s">
        <v>235</v>
      </c>
      <c r="H417" s="241">
        <v>100.2</v>
      </c>
      <c r="I417" s="242"/>
      <c r="J417" s="243">
        <f>ROUND(I417*H417,2)</f>
        <v>0</v>
      </c>
      <c r="K417" s="239" t="s">
        <v>236</v>
      </c>
      <c r="L417" s="73"/>
      <c r="M417" s="244" t="s">
        <v>21</v>
      </c>
      <c r="N417" s="245" t="s">
        <v>47</v>
      </c>
      <c r="O417" s="48"/>
      <c r="P417" s="246">
        <f>O417*H417</f>
        <v>0</v>
      </c>
      <c r="Q417" s="246">
        <v>0.10100000000000001</v>
      </c>
      <c r="R417" s="246">
        <f>Q417*H417</f>
        <v>10.120200000000001</v>
      </c>
      <c r="S417" s="246">
        <v>0</v>
      </c>
      <c r="T417" s="247">
        <f>S417*H417</f>
        <v>0</v>
      </c>
      <c r="AR417" s="25" t="s">
        <v>194</v>
      </c>
      <c r="AT417" s="25" t="s">
        <v>174</v>
      </c>
      <c r="AU417" s="25" t="s">
        <v>85</v>
      </c>
      <c r="AY417" s="25" t="s">
        <v>171</v>
      </c>
      <c r="BE417" s="248">
        <f>IF(N417="základní",J417,0)</f>
        <v>0</v>
      </c>
      <c r="BF417" s="248">
        <f>IF(N417="snížená",J417,0)</f>
        <v>0</v>
      </c>
      <c r="BG417" s="248">
        <f>IF(N417="zákl. přenesená",J417,0)</f>
        <v>0</v>
      </c>
      <c r="BH417" s="248">
        <f>IF(N417="sníž. přenesená",J417,0)</f>
        <v>0</v>
      </c>
      <c r="BI417" s="248">
        <f>IF(N417="nulová",J417,0)</f>
        <v>0</v>
      </c>
      <c r="BJ417" s="25" t="s">
        <v>83</v>
      </c>
      <c r="BK417" s="248">
        <f>ROUND(I417*H417,2)</f>
        <v>0</v>
      </c>
      <c r="BL417" s="25" t="s">
        <v>194</v>
      </c>
      <c r="BM417" s="25" t="s">
        <v>1064</v>
      </c>
    </row>
    <row r="418" s="12" customFormat="1">
      <c r="B418" s="256"/>
      <c r="C418" s="257"/>
      <c r="D418" s="249" t="s">
        <v>238</v>
      </c>
      <c r="E418" s="258" t="s">
        <v>21</v>
      </c>
      <c r="F418" s="259" t="s">
        <v>1032</v>
      </c>
      <c r="G418" s="257"/>
      <c r="H418" s="258" t="s">
        <v>21</v>
      </c>
      <c r="I418" s="260"/>
      <c r="J418" s="257"/>
      <c r="K418" s="257"/>
      <c r="L418" s="261"/>
      <c r="M418" s="262"/>
      <c r="N418" s="263"/>
      <c r="O418" s="263"/>
      <c r="P418" s="263"/>
      <c r="Q418" s="263"/>
      <c r="R418" s="263"/>
      <c r="S418" s="263"/>
      <c r="T418" s="264"/>
      <c r="AT418" s="265" t="s">
        <v>238</v>
      </c>
      <c r="AU418" s="265" t="s">
        <v>85</v>
      </c>
      <c r="AV418" s="12" t="s">
        <v>83</v>
      </c>
      <c r="AW418" s="12" t="s">
        <v>39</v>
      </c>
      <c r="AX418" s="12" t="s">
        <v>76</v>
      </c>
      <c r="AY418" s="265" t="s">
        <v>171</v>
      </c>
    </row>
    <row r="419" s="13" customFormat="1">
      <c r="B419" s="266"/>
      <c r="C419" s="267"/>
      <c r="D419" s="249" t="s">
        <v>238</v>
      </c>
      <c r="E419" s="268" t="s">
        <v>21</v>
      </c>
      <c r="F419" s="269" t="s">
        <v>1065</v>
      </c>
      <c r="G419" s="267"/>
      <c r="H419" s="270">
        <v>41</v>
      </c>
      <c r="I419" s="271"/>
      <c r="J419" s="267"/>
      <c r="K419" s="267"/>
      <c r="L419" s="272"/>
      <c r="M419" s="273"/>
      <c r="N419" s="274"/>
      <c r="O419" s="274"/>
      <c r="P419" s="274"/>
      <c r="Q419" s="274"/>
      <c r="R419" s="274"/>
      <c r="S419" s="274"/>
      <c r="T419" s="275"/>
      <c r="AT419" s="276" t="s">
        <v>238</v>
      </c>
      <c r="AU419" s="276" t="s">
        <v>85</v>
      </c>
      <c r="AV419" s="13" t="s">
        <v>85</v>
      </c>
      <c r="AW419" s="13" t="s">
        <v>39</v>
      </c>
      <c r="AX419" s="13" t="s">
        <v>76</v>
      </c>
      <c r="AY419" s="276" t="s">
        <v>171</v>
      </c>
    </row>
    <row r="420" s="13" customFormat="1">
      <c r="B420" s="266"/>
      <c r="C420" s="267"/>
      <c r="D420" s="249" t="s">
        <v>238</v>
      </c>
      <c r="E420" s="268" t="s">
        <v>21</v>
      </c>
      <c r="F420" s="269" t="s">
        <v>1066</v>
      </c>
      <c r="G420" s="267"/>
      <c r="H420" s="270">
        <v>51</v>
      </c>
      <c r="I420" s="271"/>
      <c r="J420" s="267"/>
      <c r="K420" s="267"/>
      <c r="L420" s="272"/>
      <c r="M420" s="273"/>
      <c r="N420" s="274"/>
      <c r="O420" s="274"/>
      <c r="P420" s="274"/>
      <c r="Q420" s="274"/>
      <c r="R420" s="274"/>
      <c r="S420" s="274"/>
      <c r="T420" s="275"/>
      <c r="AT420" s="276" t="s">
        <v>238</v>
      </c>
      <c r="AU420" s="276" t="s">
        <v>85</v>
      </c>
      <c r="AV420" s="13" t="s">
        <v>85</v>
      </c>
      <c r="AW420" s="13" t="s">
        <v>39</v>
      </c>
      <c r="AX420" s="13" t="s">
        <v>76</v>
      </c>
      <c r="AY420" s="276" t="s">
        <v>171</v>
      </c>
    </row>
    <row r="421" s="13" customFormat="1">
      <c r="B421" s="266"/>
      <c r="C421" s="267"/>
      <c r="D421" s="249" t="s">
        <v>238</v>
      </c>
      <c r="E421" s="268" t="s">
        <v>21</v>
      </c>
      <c r="F421" s="269" t="s">
        <v>1067</v>
      </c>
      <c r="G421" s="267"/>
      <c r="H421" s="270">
        <v>8.1999999999999993</v>
      </c>
      <c r="I421" s="271"/>
      <c r="J421" s="267"/>
      <c r="K421" s="267"/>
      <c r="L421" s="272"/>
      <c r="M421" s="273"/>
      <c r="N421" s="274"/>
      <c r="O421" s="274"/>
      <c r="P421" s="274"/>
      <c r="Q421" s="274"/>
      <c r="R421" s="274"/>
      <c r="S421" s="274"/>
      <c r="T421" s="275"/>
      <c r="AT421" s="276" t="s">
        <v>238</v>
      </c>
      <c r="AU421" s="276" t="s">
        <v>85</v>
      </c>
      <c r="AV421" s="13" t="s">
        <v>85</v>
      </c>
      <c r="AW421" s="13" t="s">
        <v>39</v>
      </c>
      <c r="AX421" s="13" t="s">
        <v>76</v>
      </c>
      <c r="AY421" s="276" t="s">
        <v>171</v>
      </c>
    </row>
    <row r="422" s="14" customFormat="1">
      <c r="B422" s="277"/>
      <c r="C422" s="278"/>
      <c r="D422" s="249" t="s">
        <v>238</v>
      </c>
      <c r="E422" s="279" t="s">
        <v>21</v>
      </c>
      <c r="F422" s="280" t="s">
        <v>242</v>
      </c>
      <c r="G422" s="278"/>
      <c r="H422" s="281">
        <v>100.2</v>
      </c>
      <c r="I422" s="282"/>
      <c r="J422" s="278"/>
      <c r="K422" s="278"/>
      <c r="L422" s="283"/>
      <c r="M422" s="284"/>
      <c r="N422" s="285"/>
      <c r="O422" s="285"/>
      <c r="P422" s="285"/>
      <c r="Q422" s="285"/>
      <c r="R422" s="285"/>
      <c r="S422" s="285"/>
      <c r="T422" s="286"/>
      <c r="AT422" s="287" t="s">
        <v>238</v>
      </c>
      <c r="AU422" s="287" t="s">
        <v>85</v>
      </c>
      <c r="AV422" s="14" t="s">
        <v>194</v>
      </c>
      <c r="AW422" s="14" t="s">
        <v>39</v>
      </c>
      <c r="AX422" s="14" t="s">
        <v>83</v>
      </c>
      <c r="AY422" s="287" t="s">
        <v>171</v>
      </c>
    </row>
    <row r="423" s="1" customFormat="1" ht="16.5" customHeight="1">
      <c r="B423" s="47"/>
      <c r="C423" s="299" t="s">
        <v>583</v>
      </c>
      <c r="D423" s="299" t="s">
        <v>288</v>
      </c>
      <c r="E423" s="300" t="s">
        <v>1068</v>
      </c>
      <c r="F423" s="301" t="s">
        <v>1069</v>
      </c>
      <c r="G423" s="302" t="s">
        <v>235</v>
      </c>
      <c r="H423" s="303">
        <v>110.22</v>
      </c>
      <c r="I423" s="304"/>
      <c r="J423" s="305">
        <f>ROUND(I423*H423,2)</f>
        <v>0</v>
      </c>
      <c r="K423" s="301" t="s">
        <v>236</v>
      </c>
      <c r="L423" s="306"/>
      <c r="M423" s="307" t="s">
        <v>21</v>
      </c>
      <c r="N423" s="308" t="s">
        <v>47</v>
      </c>
      <c r="O423" s="48"/>
      <c r="P423" s="246">
        <f>O423*H423</f>
        <v>0</v>
      </c>
      <c r="Q423" s="246">
        <v>0.13500000000000001</v>
      </c>
      <c r="R423" s="246">
        <f>Q423*H423</f>
        <v>14.879700000000002</v>
      </c>
      <c r="S423" s="246">
        <v>0</v>
      </c>
      <c r="T423" s="247">
        <f>S423*H423</f>
        <v>0</v>
      </c>
      <c r="AR423" s="25" t="s">
        <v>271</v>
      </c>
      <c r="AT423" s="25" t="s">
        <v>288</v>
      </c>
      <c r="AU423" s="25" t="s">
        <v>85</v>
      </c>
      <c r="AY423" s="25" t="s">
        <v>171</v>
      </c>
      <c r="BE423" s="248">
        <f>IF(N423="základní",J423,0)</f>
        <v>0</v>
      </c>
      <c r="BF423" s="248">
        <f>IF(N423="snížená",J423,0)</f>
        <v>0</v>
      </c>
      <c r="BG423" s="248">
        <f>IF(N423="zákl. přenesená",J423,0)</f>
        <v>0</v>
      </c>
      <c r="BH423" s="248">
        <f>IF(N423="sníž. přenesená",J423,0)</f>
        <v>0</v>
      </c>
      <c r="BI423" s="248">
        <f>IF(N423="nulová",J423,0)</f>
        <v>0</v>
      </c>
      <c r="BJ423" s="25" t="s">
        <v>83</v>
      </c>
      <c r="BK423" s="248">
        <f>ROUND(I423*H423,2)</f>
        <v>0</v>
      </c>
      <c r="BL423" s="25" t="s">
        <v>194</v>
      </c>
      <c r="BM423" s="25" t="s">
        <v>1070</v>
      </c>
    </row>
    <row r="424" s="13" customFormat="1">
      <c r="B424" s="266"/>
      <c r="C424" s="267"/>
      <c r="D424" s="249" t="s">
        <v>238</v>
      </c>
      <c r="E424" s="267"/>
      <c r="F424" s="269" t="s">
        <v>1071</v>
      </c>
      <c r="G424" s="267"/>
      <c r="H424" s="270">
        <v>110.22</v>
      </c>
      <c r="I424" s="271"/>
      <c r="J424" s="267"/>
      <c r="K424" s="267"/>
      <c r="L424" s="272"/>
      <c r="M424" s="273"/>
      <c r="N424" s="274"/>
      <c r="O424" s="274"/>
      <c r="P424" s="274"/>
      <c r="Q424" s="274"/>
      <c r="R424" s="274"/>
      <c r="S424" s="274"/>
      <c r="T424" s="275"/>
      <c r="AT424" s="276" t="s">
        <v>238</v>
      </c>
      <c r="AU424" s="276" t="s">
        <v>85</v>
      </c>
      <c r="AV424" s="13" t="s">
        <v>85</v>
      </c>
      <c r="AW424" s="13" t="s">
        <v>6</v>
      </c>
      <c r="AX424" s="13" t="s">
        <v>83</v>
      </c>
      <c r="AY424" s="276" t="s">
        <v>171</v>
      </c>
    </row>
    <row r="425" s="11" customFormat="1" ht="29.88" customHeight="1">
      <c r="B425" s="221"/>
      <c r="C425" s="222"/>
      <c r="D425" s="223" t="s">
        <v>75</v>
      </c>
      <c r="E425" s="235" t="s">
        <v>204</v>
      </c>
      <c r="F425" s="235" t="s">
        <v>1072</v>
      </c>
      <c r="G425" s="222"/>
      <c r="H425" s="222"/>
      <c r="I425" s="225"/>
      <c r="J425" s="236">
        <f>BK425</f>
        <v>0</v>
      </c>
      <c r="K425" s="222"/>
      <c r="L425" s="227"/>
      <c r="M425" s="228"/>
      <c r="N425" s="229"/>
      <c r="O425" s="229"/>
      <c r="P425" s="230">
        <f>SUM(P426:P651)</f>
        <v>0</v>
      </c>
      <c r="Q425" s="229"/>
      <c r="R425" s="230">
        <f>SUM(R426:R651)</f>
        <v>43.471754969999992</v>
      </c>
      <c r="S425" s="229"/>
      <c r="T425" s="231">
        <f>SUM(T426:T651)</f>
        <v>0</v>
      </c>
      <c r="AR425" s="232" t="s">
        <v>83</v>
      </c>
      <c r="AT425" s="233" t="s">
        <v>75</v>
      </c>
      <c r="AU425" s="233" t="s">
        <v>83</v>
      </c>
      <c r="AY425" s="232" t="s">
        <v>171</v>
      </c>
      <c r="BK425" s="234">
        <f>SUM(BK426:BK651)</f>
        <v>0</v>
      </c>
    </row>
    <row r="426" s="1" customFormat="1" ht="25.5" customHeight="1">
      <c r="B426" s="47"/>
      <c r="C426" s="237" t="s">
        <v>591</v>
      </c>
      <c r="D426" s="237" t="s">
        <v>174</v>
      </c>
      <c r="E426" s="238" t="s">
        <v>1073</v>
      </c>
      <c r="F426" s="239" t="s">
        <v>1074</v>
      </c>
      <c r="G426" s="240" t="s">
        <v>235</v>
      </c>
      <c r="H426" s="241">
        <v>26.68</v>
      </c>
      <c r="I426" s="242"/>
      <c r="J426" s="243">
        <f>ROUND(I426*H426,2)</f>
        <v>0</v>
      </c>
      <c r="K426" s="239" t="s">
        <v>236</v>
      </c>
      <c r="L426" s="73"/>
      <c r="M426" s="244" t="s">
        <v>21</v>
      </c>
      <c r="N426" s="245" t="s">
        <v>47</v>
      </c>
      <c r="O426" s="48"/>
      <c r="P426" s="246">
        <f>O426*H426</f>
        <v>0</v>
      </c>
      <c r="Q426" s="246">
        <v>0.0043800000000000002</v>
      </c>
      <c r="R426" s="246">
        <f>Q426*H426</f>
        <v>0.1168584</v>
      </c>
      <c r="S426" s="246">
        <v>0</v>
      </c>
      <c r="T426" s="247">
        <f>S426*H426</f>
        <v>0</v>
      </c>
      <c r="AR426" s="25" t="s">
        <v>194</v>
      </c>
      <c r="AT426" s="25" t="s">
        <v>174</v>
      </c>
      <c r="AU426" s="25" t="s">
        <v>85</v>
      </c>
      <c r="AY426" s="25" t="s">
        <v>171</v>
      </c>
      <c r="BE426" s="248">
        <f>IF(N426="základní",J426,0)</f>
        <v>0</v>
      </c>
      <c r="BF426" s="248">
        <f>IF(N426="snížená",J426,0)</f>
        <v>0</v>
      </c>
      <c r="BG426" s="248">
        <f>IF(N426="zákl. přenesená",J426,0)</f>
        <v>0</v>
      </c>
      <c r="BH426" s="248">
        <f>IF(N426="sníž. přenesená",J426,0)</f>
        <v>0</v>
      </c>
      <c r="BI426" s="248">
        <f>IF(N426="nulová",J426,0)</f>
        <v>0</v>
      </c>
      <c r="BJ426" s="25" t="s">
        <v>83</v>
      </c>
      <c r="BK426" s="248">
        <f>ROUND(I426*H426,2)</f>
        <v>0</v>
      </c>
      <c r="BL426" s="25" t="s">
        <v>194</v>
      </c>
      <c r="BM426" s="25" t="s">
        <v>1075</v>
      </c>
    </row>
    <row r="427" s="12" customFormat="1">
      <c r="B427" s="256"/>
      <c r="C427" s="257"/>
      <c r="D427" s="249" t="s">
        <v>238</v>
      </c>
      <c r="E427" s="258" t="s">
        <v>21</v>
      </c>
      <c r="F427" s="259" t="s">
        <v>820</v>
      </c>
      <c r="G427" s="257"/>
      <c r="H427" s="258" t="s">
        <v>21</v>
      </c>
      <c r="I427" s="260"/>
      <c r="J427" s="257"/>
      <c r="K427" s="257"/>
      <c r="L427" s="261"/>
      <c r="M427" s="262"/>
      <c r="N427" s="263"/>
      <c r="O427" s="263"/>
      <c r="P427" s="263"/>
      <c r="Q427" s="263"/>
      <c r="R427" s="263"/>
      <c r="S427" s="263"/>
      <c r="T427" s="264"/>
      <c r="AT427" s="265" t="s">
        <v>238</v>
      </c>
      <c r="AU427" s="265" t="s">
        <v>85</v>
      </c>
      <c r="AV427" s="12" t="s">
        <v>83</v>
      </c>
      <c r="AW427" s="12" t="s">
        <v>39</v>
      </c>
      <c r="AX427" s="12" t="s">
        <v>76</v>
      </c>
      <c r="AY427" s="265" t="s">
        <v>171</v>
      </c>
    </row>
    <row r="428" s="13" customFormat="1">
      <c r="B428" s="266"/>
      <c r="C428" s="267"/>
      <c r="D428" s="249" t="s">
        <v>238</v>
      </c>
      <c r="E428" s="268" t="s">
        <v>21</v>
      </c>
      <c r="F428" s="269" t="s">
        <v>558</v>
      </c>
      <c r="G428" s="267"/>
      <c r="H428" s="270">
        <v>14.359999999999999</v>
      </c>
      <c r="I428" s="271"/>
      <c r="J428" s="267"/>
      <c r="K428" s="267"/>
      <c r="L428" s="272"/>
      <c r="M428" s="273"/>
      <c r="N428" s="274"/>
      <c r="O428" s="274"/>
      <c r="P428" s="274"/>
      <c r="Q428" s="274"/>
      <c r="R428" s="274"/>
      <c r="S428" s="274"/>
      <c r="T428" s="275"/>
      <c r="AT428" s="276" t="s">
        <v>238</v>
      </c>
      <c r="AU428" s="276" t="s">
        <v>85</v>
      </c>
      <c r="AV428" s="13" t="s">
        <v>85</v>
      </c>
      <c r="AW428" s="13" t="s">
        <v>39</v>
      </c>
      <c r="AX428" s="13" t="s">
        <v>76</v>
      </c>
      <c r="AY428" s="276" t="s">
        <v>171</v>
      </c>
    </row>
    <row r="429" s="13" customFormat="1">
      <c r="B429" s="266"/>
      <c r="C429" s="267"/>
      <c r="D429" s="249" t="s">
        <v>238</v>
      </c>
      <c r="E429" s="268" t="s">
        <v>21</v>
      </c>
      <c r="F429" s="269" t="s">
        <v>559</v>
      </c>
      <c r="G429" s="267"/>
      <c r="H429" s="270">
        <v>12.32</v>
      </c>
      <c r="I429" s="271"/>
      <c r="J429" s="267"/>
      <c r="K429" s="267"/>
      <c r="L429" s="272"/>
      <c r="M429" s="273"/>
      <c r="N429" s="274"/>
      <c r="O429" s="274"/>
      <c r="P429" s="274"/>
      <c r="Q429" s="274"/>
      <c r="R429" s="274"/>
      <c r="S429" s="274"/>
      <c r="T429" s="275"/>
      <c r="AT429" s="276" t="s">
        <v>238</v>
      </c>
      <c r="AU429" s="276" t="s">
        <v>85</v>
      </c>
      <c r="AV429" s="13" t="s">
        <v>85</v>
      </c>
      <c r="AW429" s="13" t="s">
        <v>39</v>
      </c>
      <c r="AX429" s="13" t="s">
        <v>76</v>
      </c>
      <c r="AY429" s="276" t="s">
        <v>171</v>
      </c>
    </row>
    <row r="430" s="14" customFormat="1">
      <c r="B430" s="277"/>
      <c r="C430" s="278"/>
      <c r="D430" s="249" t="s">
        <v>238</v>
      </c>
      <c r="E430" s="279" t="s">
        <v>21</v>
      </c>
      <c r="F430" s="280" t="s">
        <v>242</v>
      </c>
      <c r="G430" s="278"/>
      <c r="H430" s="281">
        <v>26.68</v>
      </c>
      <c r="I430" s="282"/>
      <c r="J430" s="278"/>
      <c r="K430" s="278"/>
      <c r="L430" s="283"/>
      <c r="M430" s="284"/>
      <c r="N430" s="285"/>
      <c r="O430" s="285"/>
      <c r="P430" s="285"/>
      <c r="Q430" s="285"/>
      <c r="R430" s="285"/>
      <c r="S430" s="285"/>
      <c r="T430" s="286"/>
      <c r="AT430" s="287" t="s">
        <v>238</v>
      </c>
      <c r="AU430" s="287" t="s">
        <v>85</v>
      </c>
      <c r="AV430" s="14" t="s">
        <v>194</v>
      </c>
      <c r="AW430" s="14" t="s">
        <v>39</v>
      </c>
      <c r="AX430" s="14" t="s">
        <v>83</v>
      </c>
      <c r="AY430" s="287" t="s">
        <v>171</v>
      </c>
    </row>
    <row r="431" s="1" customFormat="1" ht="25.5" customHeight="1">
      <c r="B431" s="47"/>
      <c r="C431" s="237" t="s">
        <v>596</v>
      </c>
      <c r="D431" s="237" t="s">
        <v>174</v>
      </c>
      <c r="E431" s="238" t="s">
        <v>1076</v>
      </c>
      <c r="F431" s="239" t="s">
        <v>1077</v>
      </c>
      <c r="G431" s="240" t="s">
        <v>235</v>
      </c>
      <c r="H431" s="241">
        <v>26.68</v>
      </c>
      <c r="I431" s="242"/>
      <c r="J431" s="243">
        <f>ROUND(I431*H431,2)</f>
        <v>0</v>
      </c>
      <c r="K431" s="239" t="s">
        <v>236</v>
      </c>
      <c r="L431" s="73"/>
      <c r="M431" s="244" t="s">
        <v>21</v>
      </c>
      <c r="N431" s="245" t="s">
        <v>47</v>
      </c>
      <c r="O431" s="48"/>
      <c r="P431" s="246">
        <f>O431*H431</f>
        <v>0</v>
      </c>
      <c r="Q431" s="246">
        <v>0.01575</v>
      </c>
      <c r="R431" s="246">
        <f>Q431*H431</f>
        <v>0.42020999999999997</v>
      </c>
      <c r="S431" s="246">
        <v>0</v>
      </c>
      <c r="T431" s="247">
        <f>S431*H431</f>
        <v>0</v>
      </c>
      <c r="AR431" s="25" t="s">
        <v>194</v>
      </c>
      <c r="AT431" s="25" t="s">
        <v>174</v>
      </c>
      <c r="AU431" s="25" t="s">
        <v>85</v>
      </c>
      <c r="AY431" s="25" t="s">
        <v>171</v>
      </c>
      <c r="BE431" s="248">
        <f>IF(N431="základní",J431,0)</f>
        <v>0</v>
      </c>
      <c r="BF431" s="248">
        <f>IF(N431="snížená",J431,0)</f>
        <v>0</v>
      </c>
      <c r="BG431" s="248">
        <f>IF(N431="zákl. přenesená",J431,0)</f>
        <v>0</v>
      </c>
      <c r="BH431" s="248">
        <f>IF(N431="sníž. přenesená",J431,0)</f>
        <v>0</v>
      </c>
      <c r="BI431" s="248">
        <f>IF(N431="nulová",J431,0)</f>
        <v>0</v>
      </c>
      <c r="BJ431" s="25" t="s">
        <v>83</v>
      </c>
      <c r="BK431" s="248">
        <f>ROUND(I431*H431,2)</f>
        <v>0</v>
      </c>
      <c r="BL431" s="25" t="s">
        <v>194</v>
      </c>
      <c r="BM431" s="25" t="s">
        <v>1078</v>
      </c>
    </row>
    <row r="432" s="12" customFormat="1">
      <c r="B432" s="256"/>
      <c r="C432" s="257"/>
      <c r="D432" s="249" t="s">
        <v>238</v>
      </c>
      <c r="E432" s="258" t="s">
        <v>21</v>
      </c>
      <c r="F432" s="259" t="s">
        <v>820</v>
      </c>
      <c r="G432" s="257"/>
      <c r="H432" s="258" t="s">
        <v>21</v>
      </c>
      <c r="I432" s="260"/>
      <c r="J432" s="257"/>
      <c r="K432" s="257"/>
      <c r="L432" s="261"/>
      <c r="M432" s="262"/>
      <c r="N432" s="263"/>
      <c r="O432" s="263"/>
      <c r="P432" s="263"/>
      <c r="Q432" s="263"/>
      <c r="R432" s="263"/>
      <c r="S432" s="263"/>
      <c r="T432" s="264"/>
      <c r="AT432" s="265" t="s">
        <v>238</v>
      </c>
      <c r="AU432" s="265" t="s">
        <v>85</v>
      </c>
      <c r="AV432" s="12" t="s">
        <v>83</v>
      </c>
      <c r="AW432" s="12" t="s">
        <v>39</v>
      </c>
      <c r="AX432" s="12" t="s">
        <v>76</v>
      </c>
      <c r="AY432" s="265" t="s">
        <v>171</v>
      </c>
    </row>
    <row r="433" s="13" customFormat="1">
      <c r="B433" s="266"/>
      <c r="C433" s="267"/>
      <c r="D433" s="249" t="s">
        <v>238</v>
      </c>
      <c r="E433" s="268" t="s">
        <v>21</v>
      </c>
      <c r="F433" s="269" t="s">
        <v>558</v>
      </c>
      <c r="G433" s="267"/>
      <c r="H433" s="270">
        <v>14.359999999999999</v>
      </c>
      <c r="I433" s="271"/>
      <c r="J433" s="267"/>
      <c r="K433" s="267"/>
      <c r="L433" s="272"/>
      <c r="M433" s="273"/>
      <c r="N433" s="274"/>
      <c r="O433" s="274"/>
      <c r="P433" s="274"/>
      <c r="Q433" s="274"/>
      <c r="R433" s="274"/>
      <c r="S433" s="274"/>
      <c r="T433" s="275"/>
      <c r="AT433" s="276" t="s">
        <v>238</v>
      </c>
      <c r="AU433" s="276" t="s">
        <v>85</v>
      </c>
      <c r="AV433" s="13" t="s">
        <v>85</v>
      </c>
      <c r="AW433" s="13" t="s">
        <v>39</v>
      </c>
      <c r="AX433" s="13" t="s">
        <v>76</v>
      </c>
      <c r="AY433" s="276" t="s">
        <v>171</v>
      </c>
    </row>
    <row r="434" s="13" customFormat="1">
      <c r="B434" s="266"/>
      <c r="C434" s="267"/>
      <c r="D434" s="249" t="s">
        <v>238</v>
      </c>
      <c r="E434" s="268" t="s">
        <v>21</v>
      </c>
      <c r="F434" s="269" t="s">
        <v>559</v>
      </c>
      <c r="G434" s="267"/>
      <c r="H434" s="270">
        <v>12.32</v>
      </c>
      <c r="I434" s="271"/>
      <c r="J434" s="267"/>
      <c r="K434" s="267"/>
      <c r="L434" s="272"/>
      <c r="M434" s="273"/>
      <c r="N434" s="274"/>
      <c r="O434" s="274"/>
      <c r="P434" s="274"/>
      <c r="Q434" s="274"/>
      <c r="R434" s="274"/>
      <c r="S434" s="274"/>
      <c r="T434" s="275"/>
      <c r="AT434" s="276" t="s">
        <v>238</v>
      </c>
      <c r="AU434" s="276" t="s">
        <v>85</v>
      </c>
      <c r="AV434" s="13" t="s">
        <v>85</v>
      </c>
      <c r="AW434" s="13" t="s">
        <v>39</v>
      </c>
      <c r="AX434" s="13" t="s">
        <v>76</v>
      </c>
      <c r="AY434" s="276" t="s">
        <v>171</v>
      </c>
    </row>
    <row r="435" s="14" customFormat="1">
      <c r="B435" s="277"/>
      <c r="C435" s="278"/>
      <c r="D435" s="249" t="s">
        <v>238</v>
      </c>
      <c r="E435" s="279" t="s">
        <v>21</v>
      </c>
      <c r="F435" s="280" t="s">
        <v>242</v>
      </c>
      <c r="G435" s="278"/>
      <c r="H435" s="281">
        <v>26.68</v>
      </c>
      <c r="I435" s="282"/>
      <c r="J435" s="278"/>
      <c r="K435" s="278"/>
      <c r="L435" s="283"/>
      <c r="M435" s="284"/>
      <c r="N435" s="285"/>
      <c r="O435" s="285"/>
      <c r="P435" s="285"/>
      <c r="Q435" s="285"/>
      <c r="R435" s="285"/>
      <c r="S435" s="285"/>
      <c r="T435" s="286"/>
      <c r="AT435" s="287" t="s">
        <v>238</v>
      </c>
      <c r="AU435" s="287" t="s">
        <v>85</v>
      </c>
      <c r="AV435" s="14" t="s">
        <v>194</v>
      </c>
      <c r="AW435" s="14" t="s">
        <v>39</v>
      </c>
      <c r="AX435" s="14" t="s">
        <v>83</v>
      </c>
      <c r="AY435" s="287" t="s">
        <v>171</v>
      </c>
    </row>
    <row r="436" s="1" customFormat="1" ht="38.25" customHeight="1">
      <c r="B436" s="47"/>
      <c r="C436" s="237" t="s">
        <v>600</v>
      </c>
      <c r="D436" s="237" t="s">
        <v>174</v>
      </c>
      <c r="E436" s="238" t="s">
        <v>1079</v>
      </c>
      <c r="F436" s="239" t="s">
        <v>1080</v>
      </c>
      <c r="G436" s="240" t="s">
        <v>235</v>
      </c>
      <c r="H436" s="241">
        <v>55.270000000000003</v>
      </c>
      <c r="I436" s="242"/>
      <c r="J436" s="243">
        <f>ROUND(I436*H436,2)</f>
        <v>0</v>
      </c>
      <c r="K436" s="239" t="s">
        <v>236</v>
      </c>
      <c r="L436" s="73"/>
      <c r="M436" s="244" t="s">
        <v>21</v>
      </c>
      <c r="N436" s="245" t="s">
        <v>47</v>
      </c>
      <c r="O436" s="48"/>
      <c r="P436" s="246">
        <f>O436*H436</f>
        <v>0</v>
      </c>
      <c r="Q436" s="246">
        <v>0.0057000000000000002</v>
      </c>
      <c r="R436" s="246">
        <f>Q436*H436</f>
        <v>0.31503900000000001</v>
      </c>
      <c r="S436" s="246">
        <v>0</v>
      </c>
      <c r="T436" s="247">
        <f>S436*H436</f>
        <v>0</v>
      </c>
      <c r="AR436" s="25" t="s">
        <v>194</v>
      </c>
      <c r="AT436" s="25" t="s">
        <v>174</v>
      </c>
      <c r="AU436" s="25" t="s">
        <v>85</v>
      </c>
      <c r="AY436" s="25" t="s">
        <v>171</v>
      </c>
      <c r="BE436" s="248">
        <f>IF(N436="základní",J436,0)</f>
        <v>0</v>
      </c>
      <c r="BF436" s="248">
        <f>IF(N436="snížená",J436,0)</f>
        <v>0</v>
      </c>
      <c r="BG436" s="248">
        <f>IF(N436="zákl. přenesená",J436,0)</f>
        <v>0</v>
      </c>
      <c r="BH436" s="248">
        <f>IF(N436="sníž. přenesená",J436,0)</f>
        <v>0</v>
      </c>
      <c r="BI436" s="248">
        <f>IF(N436="nulová",J436,0)</f>
        <v>0</v>
      </c>
      <c r="BJ436" s="25" t="s">
        <v>83</v>
      </c>
      <c r="BK436" s="248">
        <f>ROUND(I436*H436,2)</f>
        <v>0</v>
      </c>
      <c r="BL436" s="25" t="s">
        <v>194</v>
      </c>
      <c r="BM436" s="25" t="s">
        <v>1081</v>
      </c>
    </row>
    <row r="437" s="12" customFormat="1">
      <c r="B437" s="256"/>
      <c r="C437" s="257"/>
      <c r="D437" s="249" t="s">
        <v>238</v>
      </c>
      <c r="E437" s="258" t="s">
        <v>21</v>
      </c>
      <c r="F437" s="259" t="s">
        <v>820</v>
      </c>
      <c r="G437" s="257"/>
      <c r="H437" s="258" t="s">
        <v>21</v>
      </c>
      <c r="I437" s="260"/>
      <c r="J437" s="257"/>
      <c r="K437" s="257"/>
      <c r="L437" s="261"/>
      <c r="M437" s="262"/>
      <c r="N437" s="263"/>
      <c r="O437" s="263"/>
      <c r="P437" s="263"/>
      <c r="Q437" s="263"/>
      <c r="R437" s="263"/>
      <c r="S437" s="263"/>
      <c r="T437" s="264"/>
      <c r="AT437" s="265" t="s">
        <v>238</v>
      </c>
      <c r="AU437" s="265" t="s">
        <v>85</v>
      </c>
      <c r="AV437" s="12" t="s">
        <v>83</v>
      </c>
      <c r="AW437" s="12" t="s">
        <v>39</v>
      </c>
      <c r="AX437" s="12" t="s">
        <v>76</v>
      </c>
      <c r="AY437" s="265" t="s">
        <v>171</v>
      </c>
    </row>
    <row r="438" s="12" customFormat="1">
      <c r="B438" s="256"/>
      <c r="C438" s="257"/>
      <c r="D438" s="249" t="s">
        <v>238</v>
      </c>
      <c r="E438" s="258" t="s">
        <v>21</v>
      </c>
      <c r="F438" s="259" t="s">
        <v>339</v>
      </c>
      <c r="G438" s="257"/>
      <c r="H438" s="258" t="s">
        <v>21</v>
      </c>
      <c r="I438" s="260"/>
      <c r="J438" s="257"/>
      <c r="K438" s="257"/>
      <c r="L438" s="261"/>
      <c r="M438" s="262"/>
      <c r="N438" s="263"/>
      <c r="O438" s="263"/>
      <c r="P438" s="263"/>
      <c r="Q438" s="263"/>
      <c r="R438" s="263"/>
      <c r="S438" s="263"/>
      <c r="T438" s="264"/>
      <c r="AT438" s="265" t="s">
        <v>238</v>
      </c>
      <c r="AU438" s="265" t="s">
        <v>85</v>
      </c>
      <c r="AV438" s="12" t="s">
        <v>83</v>
      </c>
      <c r="AW438" s="12" t="s">
        <v>39</v>
      </c>
      <c r="AX438" s="12" t="s">
        <v>76</v>
      </c>
      <c r="AY438" s="265" t="s">
        <v>171</v>
      </c>
    </row>
    <row r="439" s="13" customFormat="1">
      <c r="B439" s="266"/>
      <c r="C439" s="267"/>
      <c r="D439" s="249" t="s">
        <v>238</v>
      </c>
      <c r="E439" s="268" t="s">
        <v>21</v>
      </c>
      <c r="F439" s="269" t="s">
        <v>555</v>
      </c>
      <c r="G439" s="267"/>
      <c r="H439" s="270">
        <v>1.1499999999999999</v>
      </c>
      <c r="I439" s="271"/>
      <c r="J439" s="267"/>
      <c r="K439" s="267"/>
      <c r="L439" s="272"/>
      <c r="M439" s="273"/>
      <c r="N439" s="274"/>
      <c r="O439" s="274"/>
      <c r="P439" s="274"/>
      <c r="Q439" s="274"/>
      <c r="R439" s="274"/>
      <c r="S439" s="274"/>
      <c r="T439" s="275"/>
      <c r="AT439" s="276" t="s">
        <v>238</v>
      </c>
      <c r="AU439" s="276" t="s">
        <v>85</v>
      </c>
      <c r="AV439" s="13" t="s">
        <v>85</v>
      </c>
      <c r="AW439" s="13" t="s">
        <v>39</v>
      </c>
      <c r="AX439" s="13" t="s">
        <v>76</v>
      </c>
      <c r="AY439" s="276" t="s">
        <v>171</v>
      </c>
    </row>
    <row r="440" s="13" customFormat="1">
      <c r="B440" s="266"/>
      <c r="C440" s="267"/>
      <c r="D440" s="249" t="s">
        <v>238</v>
      </c>
      <c r="E440" s="268" t="s">
        <v>21</v>
      </c>
      <c r="F440" s="269" t="s">
        <v>556</v>
      </c>
      <c r="G440" s="267"/>
      <c r="H440" s="270">
        <v>7.5099999999999998</v>
      </c>
      <c r="I440" s="271"/>
      <c r="J440" s="267"/>
      <c r="K440" s="267"/>
      <c r="L440" s="272"/>
      <c r="M440" s="273"/>
      <c r="N440" s="274"/>
      <c r="O440" s="274"/>
      <c r="P440" s="274"/>
      <c r="Q440" s="274"/>
      <c r="R440" s="274"/>
      <c r="S440" s="274"/>
      <c r="T440" s="275"/>
      <c r="AT440" s="276" t="s">
        <v>238</v>
      </c>
      <c r="AU440" s="276" t="s">
        <v>85</v>
      </c>
      <c r="AV440" s="13" t="s">
        <v>85</v>
      </c>
      <c r="AW440" s="13" t="s">
        <v>39</v>
      </c>
      <c r="AX440" s="13" t="s">
        <v>76</v>
      </c>
      <c r="AY440" s="276" t="s">
        <v>171</v>
      </c>
    </row>
    <row r="441" s="13" customFormat="1">
      <c r="B441" s="266"/>
      <c r="C441" s="267"/>
      <c r="D441" s="249" t="s">
        <v>238</v>
      </c>
      <c r="E441" s="268" t="s">
        <v>21</v>
      </c>
      <c r="F441" s="269" t="s">
        <v>557</v>
      </c>
      <c r="G441" s="267"/>
      <c r="H441" s="270">
        <v>1.1499999999999999</v>
      </c>
      <c r="I441" s="271"/>
      <c r="J441" s="267"/>
      <c r="K441" s="267"/>
      <c r="L441" s="272"/>
      <c r="M441" s="273"/>
      <c r="N441" s="274"/>
      <c r="O441" s="274"/>
      <c r="P441" s="274"/>
      <c r="Q441" s="274"/>
      <c r="R441" s="274"/>
      <c r="S441" s="274"/>
      <c r="T441" s="275"/>
      <c r="AT441" s="276" t="s">
        <v>238</v>
      </c>
      <c r="AU441" s="276" t="s">
        <v>85</v>
      </c>
      <c r="AV441" s="13" t="s">
        <v>85</v>
      </c>
      <c r="AW441" s="13" t="s">
        <v>39</v>
      </c>
      <c r="AX441" s="13" t="s">
        <v>76</v>
      </c>
      <c r="AY441" s="276" t="s">
        <v>171</v>
      </c>
    </row>
    <row r="442" s="13" customFormat="1">
      <c r="B442" s="266"/>
      <c r="C442" s="267"/>
      <c r="D442" s="249" t="s">
        <v>238</v>
      </c>
      <c r="E442" s="268" t="s">
        <v>21</v>
      </c>
      <c r="F442" s="269" t="s">
        <v>558</v>
      </c>
      <c r="G442" s="267"/>
      <c r="H442" s="270">
        <v>14.359999999999999</v>
      </c>
      <c r="I442" s="271"/>
      <c r="J442" s="267"/>
      <c r="K442" s="267"/>
      <c r="L442" s="272"/>
      <c r="M442" s="273"/>
      <c r="N442" s="274"/>
      <c r="O442" s="274"/>
      <c r="P442" s="274"/>
      <c r="Q442" s="274"/>
      <c r="R442" s="274"/>
      <c r="S442" s="274"/>
      <c r="T442" s="275"/>
      <c r="AT442" s="276" t="s">
        <v>238</v>
      </c>
      <c r="AU442" s="276" t="s">
        <v>85</v>
      </c>
      <c r="AV442" s="13" t="s">
        <v>85</v>
      </c>
      <c r="AW442" s="13" t="s">
        <v>39</v>
      </c>
      <c r="AX442" s="13" t="s">
        <v>76</v>
      </c>
      <c r="AY442" s="276" t="s">
        <v>171</v>
      </c>
    </row>
    <row r="443" s="13" customFormat="1">
      <c r="B443" s="266"/>
      <c r="C443" s="267"/>
      <c r="D443" s="249" t="s">
        <v>238</v>
      </c>
      <c r="E443" s="268" t="s">
        <v>21</v>
      </c>
      <c r="F443" s="269" t="s">
        <v>559</v>
      </c>
      <c r="G443" s="267"/>
      <c r="H443" s="270">
        <v>12.32</v>
      </c>
      <c r="I443" s="271"/>
      <c r="J443" s="267"/>
      <c r="K443" s="267"/>
      <c r="L443" s="272"/>
      <c r="M443" s="273"/>
      <c r="N443" s="274"/>
      <c r="O443" s="274"/>
      <c r="P443" s="274"/>
      <c r="Q443" s="274"/>
      <c r="R443" s="274"/>
      <c r="S443" s="274"/>
      <c r="T443" s="275"/>
      <c r="AT443" s="276" t="s">
        <v>238</v>
      </c>
      <c r="AU443" s="276" t="s">
        <v>85</v>
      </c>
      <c r="AV443" s="13" t="s">
        <v>85</v>
      </c>
      <c r="AW443" s="13" t="s">
        <v>39</v>
      </c>
      <c r="AX443" s="13" t="s">
        <v>76</v>
      </c>
      <c r="AY443" s="276" t="s">
        <v>171</v>
      </c>
    </row>
    <row r="444" s="13" customFormat="1">
      <c r="B444" s="266"/>
      <c r="C444" s="267"/>
      <c r="D444" s="249" t="s">
        <v>238</v>
      </c>
      <c r="E444" s="268" t="s">
        <v>21</v>
      </c>
      <c r="F444" s="269" t="s">
        <v>560</v>
      </c>
      <c r="G444" s="267"/>
      <c r="H444" s="270">
        <v>15.67</v>
      </c>
      <c r="I444" s="271"/>
      <c r="J444" s="267"/>
      <c r="K444" s="267"/>
      <c r="L444" s="272"/>
      <c r="M444" s="273"/>
      <c r="N444" s="274"/>
      <c r="O444" s="274"/>
      <c r="P444" s="274"/>
      <c r="Q444" s="274"/>
      <c r="R444" s="274"/>
      <c r="S444" s="274"/>
      <c r="T444" s="275"/>
      <c r="AT444" s="276" t="s">
        <v>238</v>
      </c>
      <c r="AU444" s="276" t="s">
        <v>85</v>
      </c>
      <c r="AV444" s="13" t="s">
        <v>85</v>
      </c>
      <c r="AW444" s="13" t="s">
        <v>39</v>
      </c>
      <c r="AX444" s="13" t="s">
        <v>76</v>
      </c>
      <c r="AY444" s="276" t="s">
        <v>171</v>
      </c>
    </row>
    <row r="445" s="13" customFormat="1">
      <c r="B445" s="266"/>
      <c r="C445" s="267"/>
      <c r="D445" s="249" t="s">
        <v>238</v>
      </c>
      <c r="E445" s="268" t="s">
        <v>21</v>
      </c>
      <c r="F445" s="269" t="s">
        <v>561</v>
      </c>
      <c r="G445" s="267"/>
      <c r="H445" s="270">
        <v>3.1099999999999999</v>
      </c>
      <c r="I445" s="271"/>
      <c r="J445" s="267"/>
      <c r="K445" s="267"/>
      <c r="L445" s="272"/>
      <c r="M445" s="273"/>
      <c r="N445" s="274"/>
      <c r="O445" s="274"/>
      <c r="P445" s="274"/>
      <c r="Q445" s="274"/>
      <c r="R445" s="274"/>
      <c r="S445" s="274"/>
      <c r="T445" s="275"/>
      <c r="AT445" s="276" t="s">
        <v>238</v>
      </c>
      <c r="AU445" s="276" t="s">
        <v>85</v>
      </c>
      <c r="AV445" s="13" t="s">
        <v>85</v>
      </c>
      <c r="AW445" s="13" t="s">
        <v>39</v>
      </c>
      <c r="AX445" s="13" t="s">
        <v>76</v>
      </c>
      <c r="AY445" s="276" t="s">
        <v>171</v>
      </c>
    </row>
    <row r="446" s="14" customFormat="1">
      <c r="B446" s="277"/>
      <c r="C446" s="278"/>
      <c r="D446" s="249" t="s">
        <v>238</v>
      </c>
      <c r="E446" s="279" t="s">
        <v>21</v>
      </c>
      <c r="F446" s="280" t="s">
        <v>242</v>
      </c>
      <c r="G446" s="278"/>
      <c r="H446" s="281">
        <v>55.270000000000003</v>
      </c>
      <c r="I446" s="282"/>
      <c r="J446" s="278"/>
      <c r="K446" s="278"/>
      <c r="L446" s="283"/>
      <c r="M446" s="284"/>
      <c r="N446" s="285"/>
      <c r="O446" s="285"/>
      <c r="P446" s="285"/>
      <c r="Q446" s="285"/>
      <c r="R446" s="285"/>
      <c r="S446" s="285"/>
      <c r="T446" s="286"/>
      <c r="AT446" s="287" t="s">
        <v>238</v>
      </c>
      <c r="AU446" s="287" t="s">
        <v>85</v>
      </c>
      <c r="AV446" s="14" t="s">
        <v>194</v>
      </c>
      <c r="AW446" s="14" t="s">
        <v>39</v>
      </c>
      <c r="AX446" s="14" t="s">
        <v>83</v>
      </c>
      <c r="AY446" s="287" t="s">
        <v>171</v>
      </c>
    </row>
    <row r="447" s="1" customFormat="1" ht="25.5" customHeight="1">
      <c r="B447" s="47"/>
      <c r="C447" s="237" t="s">
        <v>605</v>
      </c>
      <c r="D447" s="237" t="s">
        <v>174</v>
      </c>
      <c r="E447" s="238" t="s">
        <v>1082</v>
      </c>
      <c r="F447" s="239" t="s">
        <v>1083</v>
      </c>
      <c r="G447" s="240" t="s">
        <v>235</v>
      </c>
      <c r="H447" s="241">
        <v>67.867999999999995</v>
      </c>
      <c r="I447" s="242"/>
      <c r="J447" s="243">
        <f>ROUND(I447*H447,2)</f>
        <v>0</v>
      </c>
      <c r="K447" s="239" t="s">
        <v>236</v>
      </c>
      <c r="L447" s="73"/>
      <c r="M447" s="244" t="s">
        <v>21</v>
      </c>
      <c r="N447" s="245" t="s">
        <v>47</v>
      </c>
      <c r="O447" s="48"/>
      <c r="P447" s="246">
        <f>O447*H447</f>
        <v>0</v>
      </c>
      <c r="Q447" s="246">
        <v>0.020480000000000002</v>
      </c>
      <c r="R447" s="246">
        <f>Q447*H447</f>
        <v>1.38993664</v>
      </c>
      <c r="S447" s="246">
        <v>0</v>
      </c>
      <c r="T447" s="247">
        <f>S447*H447</f>
        <v>0</v>
      </c>
      <c r="AR447" s="25" t="s">
        <v>194</v>
      </c>
      <c r="AT447" s="25" t="s">
        <v>174</v>
      </c>
      <c r="AU447" s="25" t="s">
        <v>85</v>
      </c>
      <c r="AY447" s="25" t="s">
        <v>171</v>
      </c>
      <c r="BE447" s="248">
        <f>IF(N447="základní",J447,0)</f>
        <v>0</v>
      </c>
      <c r="BF447" s="248">
        <f>IF(N447="snížená",J447,0)</f>
        <v>0</v>
      </c>
      <c r="BG447" s="248">
        <f>IF(N447="zákl. přenesená",J447,0)</f>
        <v>0</v>
      </c>
      <c r="BH447" s="248">
        <f>IF(N447="sníž. přenesená",J447,0)</f>
        <v>0</v>
      </c>
      <c r="BI447" s="248">
        <f>IF(N447="nulová",J447,0)</f>
        <v>0</v>
      </c>
      <c r="BJ447" s="25" t="s">
        <v>83</v>
      </c>
      <c r="BK447" s="248">
        <f>ROUND(I447*H447,2)</f>
        <v>0</v>
      </c>
      <c r="BL447" s="25" t="s">
        <v>194</v>
      </c>
      <c r="BM447" s="25" t="s">
        <v>1084</v>
      </c>
    </row>
    <row r="448" s="12" customFormat="1">
      <c r="B448" s="256"/>
      <c r="C448" s="257"/>
      <c r="D448" s="249" t="s">
        <v>238</v>
      </c>
      <c r="E448" s="258" t="s">
        <v>21</v>
      </c>
      <c r="F448" s="259" t="s">
        <v>1085</v>
      </c>
      <c r="G448" s="257"/>
      <c r="H448" s="258" t="s">
        <v>21</v>
      </c>
      <c r="I448" s="260"/>
      <c r="J448" s="257"/>
      <c r="K448" s="257"/>
      <c r="L448" s="261"/>
      <c r="M448" s="262"/>
      <c r="N448" s="263"/>
      <c r="O448" s="263"/>
      <c r="P448" s="263"/>
      <c r="Q448" s="263"/>
      <c r="R448" s="263"/>
      <c r="S448" s="263"/>
      <c r="T448" s="264"/>
      <c r="AT448" s="265" t="s">
        <v>238</v>
      </c>
      <c r="AU448" s="265" t="s">
        <v>85</v>
      </c>
      <c r="AV448" s="12" t="s">
        <v>83</v>
      </c>
      <c r="AW448" s="12" t="s">
        <v>39</v>
      </c>
      <c r="AX448" s="12" t="s">
        <v>76</v>
      </c>
      <c r="AY448" s="265" t="s">
        <v>171</v>
      </c>
    </row>
    <row r="449" s="12" customFormat="1">
      <c r="B449" s="256"/>
      <c r="C449" s="257"/>
      <c r="D449" s="249" t="s">
        <v>238</v>
      </c>
      <c r="E449" s="258" t="s">
        <v>21</v>
      </c>
      <c r="F449" s="259" t="s">
        <v>339</v>
      </c>
      <c r="G449" s="257"/>
      <c r="H449" s="258" t="s">
        <v>21</v>
      </c>
      <c r="I449" s="260"/>
      <c r="J449" s="257"/>
      <c r="K449" s="257"/>
      <c r="L449" s="261"/>
      <c r="M449" s="262"/>
      <c r="N449" s="263"/>
      <c r="O449" s="263"/>
      <c r="P449" s="263"/>
      <c r="Q449" s="263"/>
      <c r="R449" s="263"/>
      <c r="S449" s="263"/>
      <c r="T449" s="264"/>
      <c r="AT449" s="265" t="s">
        <v>238</v>
      </c>
      <c r="AU449" s="265" t="s">
        <v>85</v>
      </c>
      <c r="AV449" s="12" t="s">
        <v>83</v>
      </c>
      <c r="AW449" s="12" t="s">
        <v>39</v>
      </c>
      <c r="AX449" s="12" t="s">
        <v>76</v>
      </c>
      <c r="AY449" s="265" t="s">
        <v>171</v>
      </c>
    </row>
    <row r="450" s="13" customFormat="1">
      <c r="B450" s="266"/>
      <c r="C450" s="267"/>
      <c r="D450" s="249" t="s">
        <v>238</v>
      </c>
      <c r="E450" s="268" t="s">
        <v>21</v>
      </c>
      <c r="F450" s="269" t="s">
        <v>777</v>
      </c>
      <c r="G450" s="267"/>
      <c r="H450" s="270">
        <v>16.260999999999999</v>
      </c>
      <c r="I450" s="271"/>
      <c r="J450" s="267"/>
      <c r="K450" s="267"/>
      <c r="L450" s="272"/>
      <c r="M450" s="273"/>
      <c r="N450" s="274"/>
      <c r="O450" s="274"/>
      <c r="P450" s="274"/>
      <c r="Q450" s="274"/>
      <c r="R450" s="274"/>
      <c r="S450" s="274"/>
      <c r="T450" s="275"/>
      <c r="AT450" s="276" t="s">
        <v>238</v>
      </c>
      <c r="AU450" s="276" t="s">
        <v>85</v>
      </c>
      <c r="AV450" s="13" t="s">
        <v>85</v>
      </c>
      <c r="AW450" s="13" t="s">
        <v>39</v>
      </c>
      <c r="AX450" s="13" t="s">
        <v>76</v>
      </c>
      <c r="AY450" s="276" t="s">
        <v>171</v>
      </c>
    </row>
    <row r="451" s="13" customFormat="1">
      <c r="B451" s="266"/>
      <c r="C451" s="267"/>
      <c r="D451" s="249" t="s">
        <v>238</v>
      </c>
      <c r="E451" s="268" t="s">
        <v>21</v>
      </c>
      <c r="F451" s="269" t="s">
        <v>778</v>
      </c>
      <c r="G451" s="267"/>
      <c r="H451" s="270">
        <v>18.463000000000001</v>
      </c>
      <c r="I451" s="271"/>
      <c r="J451" s="267"/>
      <c r="K451" s="267"/>
      <c r="L451" s="272"/>
      <c r="M451" s="273"/>
      <c r="N451" s="274"/>
      <c r="O451" s="274"/>
      <c r="P451" s="274"/>
      <c r="Q451" s="274"/>
      <c r="R451" s="274"/>
      <c r="S451" s="274"/>
      <c r="T451" s="275"/>
      <c r="AT451" s="276" t="s">
        <v>238</v>
      </c>
      <c r="AU451" s="276" t="s">
        <v>85</v>
      </c>
      <c r="AV451" s="13" t="s">
        <v>85</v>
      </c>
      <c r="AW451" s="13" t="s">
        <v>39</v>
      </c>
      <c r="AX451" s="13" t="s">
        <v>76</v>
      </c>
      <c r="AY451" s="276" t="s">
        <v>171</v>
      </c>
    </row>
    <row r="452" s="13" customFormat="1">
      <c r="B452" s="266"/>
      <c r="C452" s="267"/>
      <c r="D452" s="249" t="s">
        <v>238</v>
      </c>
      <c r="E452" s="268" t="s">
        <v>21</v>
      </c>
      <c r="F452" s="269" t="s">
        <v>779</v>
      </c>
      <c r="G452" s="267"/>
      <c r="H452" s="270">
        <v>10.140000000000001</v>
      </c>
      <c r="I452" s="271"/>
      <c r="J452" s="267"/>
      <c r="K452" s="267"/>
      <c r="L452" s="272"/>
      <c r="M452" s="273"/>
      <c r="N452" s="274"/>
      <c r="O452" s="274"/>
      <c r="P452" s="274"/>
      <c r="Q452" s="274"/>
      <c r="R452" s="274"/>
      <c r="S452" s="274"/>
      <c r="T452" s="275"/>
      <c r="AT452" s="276" t="s">
        <v>238</v>
      </c>
      <c r="AU452" s="276" t="s">
        <v>85</v>
      </c>
      <c r="AV452" s="13" t="s">
        <v>85</v>
      </c>
      <c r="AW452" s="13" t="s">
        <v>39</v>
      </c>
      <c r="AX452" s="13" t="s">
        <v>76</v>
      </c>
      <c r="AY452" s="276" t="s">
        <v>171</v>
      </c>
    </row>
    <row r="453" s="13" customFormat="1">
      <c r="B453" s="266"/>
      <c r="C453" s="267"/>
      <c r="D453" s="249" t="s">
        <v>238</v>
      </c>
      <c r="E453" s="268" t="s">
        <v>21</v>
      </c>
      <c r="F453" s="269" t="s">
        <v>780</v>
      </c>
      <c r="G453" s="267"/>
      <c r="H453" s="270">
        <v>7.2720000000000002</v>
      </c>
      <c r="I453" s="271"/>
      <c r="J453" s="267"/>
      <c r="K453" s="267"/>
      <c r="L453" s="272"/>
      <c r="M453" s="273"/>
      <c r="N453" s="274"/>
      <c r="O453" s="274"/>
      <c r="P453" s="274"/>
      <c r="Q453" s="274"/>
      <c r="R453" s="274"/>
      <c r="S453" s="274"/>
      <c r="T453" s="275"/>
      <c r="AT453" s="276" t="s">
        <v>238</v>
      </c>
      <c r="AU453" s="276" t="s">
        <v>85</v>
      </c>
      <c r="AV453" s="13" t="s">
        <v>85</v>
      </c>
      <c r="AW453" s="13" t="s">
        <v>39</v>
      </c>
      <c r="AX453" s="13" t="s">
        <v>76</v>
      </c>
      <c r="AY453" s="276" t="s">
        <v>171</v>
      </c>
    </row>
    <row r="454" s="13" customFormat="1">
      <c r="B454" s="266"/>
      <c r="C454" s="267"/>
      <c r="D454" s="249" t="s">
        <v>238</v>
      </c>
      <c r="E454" s="268" t="s">
        <v>21</v>
      </c>
      <c r="F454" s="269" t="s">
        <v>781</v>
      </c>
      <c r="G454" s="267"/>
      <c r="H454" s="270">
        <v>7.2720000000000002</v>
      </c>
      <c r="I454" s="271"/>
      <c r="J454" s="267"/>
      <c r="K454" s="267"/>
      <c r="L454" s="272"/>
      <c r="M454" s="273"/>
      <c r="N454" s="274"/>
      <c r="O454" s="274"/>
      <c r="P454" s="274"/>
      <c r="Q454" s="274"/>
      <c r="R454" s="274"/>
      <c r="S454" s="274"/>
      <c r="T454" s="275"/>
      <c r="AT454" s="276" t="s">
        <v>238</v>
      </c>
      <c r="AU454" s="276" t="s">
        <v>85</v>
      </c>
      <c r="AV454" s="13" t="s">
        <v>85</v>
      </c>
      <c r="AW454" s="13" t="s">
        <v>39</v>
      </c>
      <c r="AX454" s="13" t="s">
        <v>76</v>
      </c>
      <c r="AY454" s="276" t="s">
        <v>171</v>
      </c>
    </row>
    <row r="455" s="13" customFormat="1">
      <c r="B455" s="266"/>
      <c r="C455" s="267"/>
      <c r="D455" s="249" t="s">
        <v>238</v>
      </c>
      <c r="E455" s="268" t="s">
        <v>21</v>
      </c>
      <c r="F455" s="269" t="s">
        <v>782</v>
      </c>
      <c r="G455" s="267"/>
      <c r="H455" s="270">
        <v>7.2720000000000002</v>
      </c>
      <c r="I455" s="271"/>
      <c r="J455" s="267"/>
      <c r="K455" s="267"/>
      <c r="L455" s="272"/>
      <c r="M455" s="273"/>
      <c r="N455" s="274"/>
      <c r="O455" s="274"/>
      <c r="P455" s="274"/>
      <c r="Q455" s="274"/>
      <c r="R455" s="274"/>
      <c r="S455" s="274"/>
      <c r="T455" s="275"/>
      <c r="AT455" s="276" t="s">
        <v>238</v>
      </c>
      <c r="AU455" s="276" t="s">
        <v>85</v>
      </c>
      <c r="AV455" s="13" t="s">
        <v>85</v>
      </c>
      <c r="AW455" s="13" t="s">
        <v>39</v>
      </c>
      <c r="AX455" s="13" t="s">
        <v>76</v>
      </c>
      <c r="AY455" s="276" t="s">
        <v>171</v>
      </c>
    </row>
    <row r="456" s="13" customFormat="1">
      <c r="B456" s="266"/>
      <c r="C456" s="267"/>
      <c r="D456" s="249" t="s">
        <v>238</v>
      </c>
      <c r="E456" s="268" t="s">
        <v>21</v>
      </c>
      <c r="F456" s="269" t="s">
        <v>783</v>
      </c>
      <c r="G456" s="267"/>
      <c r="H456" s="270">
        <v>1.1879999999999999</v>
      </c>
      <c r="I456" s="271"/>
      <c r="J456" s="267"/>
      <c r="K456" s="267"/>
      <c r="L456" s="272"/>
      <c r="M456" s="273"/>
      <c r="N456" s="274"/>
      <c r="O456" s="274"/>
      <c r="P456" s="274"/>
      <c r="Q456" s="274"/>
      <c r="R456" s="274"/>
      <c r="S456" s="274"/>
      <c r="T456" s="275"/>
      <c r="AT456" s="276" t="s">
        <v>238</v>
      </c>
      <c r="AU456" s="276" t="s">
        <v>85</v>
      </c>
      <c r="AV456" s="13" t="s">
        <v>85</v>
      </c>
      <c r="AW456" s="13" t="s">
        <v>39</v>
      </c>
      <c r="AX456" s="13" t="s">
        <v>76</v>
      </c>
      <c r="AY456" s="276" t="s">
        <v>171</v>
      </c>
    </row>
    <row r="457" s="14" customFormat="1">
      <c r="B457" s="277"/>
      <c r="C457" s="278"/>
      <c r="D457" s="249" t="s">
        <v>238</v>
      </c>
      <c r="E457" s="279" t="s">
        <v>21</v>
      </c>
      <c r="F457" s="280" t="s">
        <v>242</v>
      </c>
      <c r="G457" s="278"/>
      <c r="H457" s="281">
        <v>67.867999999999995</v>
      </c>
      <c r="I457" s="282"/>
      <c r="J457" s="278"/>
      <c r="K457" s="278"/>
      <c r="L457" s="283"/>
      <c r="M457" s="284"/>
      <c r="N457" s="285"/>
      <c r="O457" s="285"/>
      <c r="P457" s="285"/>
      <c r="Q457" s="285"/>
      <c r="R457" s="285"/>
      <c r="S457" s="285"/>
      <c r="T457" s="286"/>
      <c r="AT457" s="287" t="s">
        <v>238</v>
      </c>
      <c r="AU457" s="287" t="s">
        <v>85</v>
      </c>
      <c r="AV457" s="14" t="s">
        <v>194</v>
      </c>
      <c r="AW457" s="14" t="s">
        <v>39</v>
      </c>
      <c r="AX457" s="14" t="s">
        <v>83</v>
      </c>
      <c r="AY457" s="287" t="s">
        <v>171</v>
      </c>
    </row>
    <row r="458" s="1" customFormat="1" ht="25.5" customHeight="1">
      <c r="B458" s="47"/>
      <c r="C458" s="237" t="s">
        <v>609</v>
      </c>
      <c r="D458" s="237" t="s">
        <v>174</v>
      </c>
      <c r="E458" s="238" t="s">
        <v>1086</v>
      </c>
      <c r="F458" s="239" t="s">
        <v>1087</v>
      </c>
      <c r="G458" s="240" t="s">
        <v>235</v>
      </c>
      <c r="H458" s="241">
        <v>500.08499999999998</v>
      </c>
      <c r="I458" s="242"/>
      <c r="J458" s="243">
        <f>ROUND(I458*H458,2)</f>
        <v>0</v>
      </c>
      <c r="K458" s="239" t="s">
        <v>236</v>
      </c>
      <c r="L458" s="73"/>
      <c r="M458" s="244" t="s">
        <v>21</v>
      </c>
      <c r="N458" s="245" t="s">
        <v>47</v>
      </c>
      <c r="O458" s="48"/>
      <c r="P458" s="246">
        <f>O458*H458</f>
        <v>0</v>
      </c>
      <c r="Q458" s="246">
        <v>0.0043800000000000002</v>
      </c>
      <c r="R458" s="246">
        <f>Q458*H458</f>
        <v>2.1903722999999999</v>
      </c>
      <c r="S458" s="246">
        <v>0</v>
      </c>
      <c r="T458" s="247">
        <f>S458*H458</f>
        <v>0</v>
      </c>
      <c r="AR458" s="25" t="s">
        <v>194</v>
      </c>
      <c r="AT458" s="25" t="s">
        <v>174</v>
      </c>
      <c r="AU458" s="25" t="s">
        <v>85</v>
      </c>
      <c r="AY458" s="25" t="s">
        <v>171</v>
      </c>
      <c r="BE458" s="248">
        <f>IF(N458="základní",J458,0)</f>
        <v>0</v>
      </c>
      <c r="BF458" s="248">
        <f>IF(N458="snížená",J458,0)</f>
        <v>0</v>
      </c>
      <c r="BG458" s="248">
        <f>IF(N458="zákl. přenesená",J458,0)</f>
        <v>0</v>
      </c>
      <c r="BH458" s="248">
        <f>IF(N458="sníž. přenesená",J458,0)</f>
        <v>0</v>
      </c>
      <c r="BI458" s="248">
        <f>IF(N458="nulová",J458,0)</f>
        <v>0</v>
      </c>
      <c r="BJ458" s="25" t="s">
        <v>83</v>
      </c>
      <c r="BK458" s="248">
        <f>ROUND(I458*H458,2)</f>
        <v>0</v>
      </c>
      <c r="BL458" s="25" t="s">
        <v>194</v>
      </c>
      <c r="BM458" s="25" t="s">
        <v>1088</v>
      </c>
    </row>
    <row r="459" s="12" customFormat="1">
      <c r="B459" s="256"/>
      <c r="C459" s="257"/>
      <c r="D459" s="249" t="s">
        <v>238</v>
      </c>
      <c r="E459" s="258" t="s">
        <v>21</v>
      </c>
      <c r="F459" s="259" t="s">
        <v>820</v>
      </c>
      <c r="G459" s="257"/>
      <c r="H459" s="258" t="s">
        <v>21</v>
      </c>
      <c r="I459" s="260"/>
      <c r="J459" s="257"/>
      <c r="K459" s="257"/>
      <c r="L459" s="261"/>
      <c r="M459" s="262"/>
      <c r="N459" s="263"/>
      <c r="O459" s="263"/>
      <c r="P459" s="263"/>
      <c r="Q459" s="263"/>
      <c r="R459" s="263"/>
      <c r="S459" s="263"/>
      <c r="T459" s="264"/>
      <c r="AT459" s="265" t="s">
        <v>238</v>
      </c>
      <c r="AU459" s="265" t="s">
        <v>85</v>
      </c>
      <c r="AV459" s="12" t="s">
        <v>83</v>
      </c>
      <c r="AW459" s="12" t="s">
        <v>39</v>
      </c>
      <c r="AX459" s="12" t="s">
        <v>76</v>
      </c>
      <c r="AY459" s="265" t="s">
        <v>171</v>
      </c>
    </row>
    <row r="460" s="12" customFormat="1">
      <c r="B460" s="256"/>
      <c r="C460" s="257"/>
      <c r="D460" s="249" t="s">
        <v>238</v>
      </c>
      <c r="E460" s="258" t="s">
        <v>21</v>
      </c>
      <c r="F460" s="259" t="s">
        <v>337</v>
      </c>
      <c r="G460" s="257"/>
      <c r="H460" s="258" t="s">
        <v>21</v>
      </c>
      <c r="I460" s="260"/>
      <c r="J460" s="257"/>
      <c r="K460" s="257"/>
      <c r="L460" s="261"/>
      <c r="M460" s="262"/>
      <c r="N460" s="263"/>
      <c r="O460" s="263"/>
      <c r="P460" s="263"/>
      <c r="Q460" s="263"/>
      <c r="R460" s="263"/>
      <c r="S460" s="263"/>
      <c r="T460" s="264"/>
      <c r="AT460" s="265" t="s">
        <v>238</v>
      </c>
      <c r="AU460" s="265" t="s">
        <v>85</v>
      </c>
      <c r="AV460" s="12" t="s">
        <v>83</v>
      </c>
      <c r="AW460" s="12" t="s">
        <v>39</v>
      </c>
      <c r="AX460" s="12" t="s">
        <v>76</v>
      </c>
      <c r="AY460" s="265" t="s">
        <v>171</v>
      </c>
    </row>
    <row r="461" s="13" customFormat="1">
      <c r="B461" s="266"/>
      <c r="C461" s="267"/>
      <c r="D461" s="249" t="s">
        <v>238</v>
      </c>
      <c r="E461" s="268" t="s">
        <v>21</v>
      </c>
      <c r="F461" s="269" t="s">
        <v>1089</v>
      </c>
      <c r="G461" s="267"/>
      <c r="H461" s="270">
        <v>33.060000000000002</v>
      </c>
      <c r="I461" s="271"/>
      <c r="J461" s="267"/>
      <c r="K461" s="267"/>
      <c r="L461" s="272"/>
      <c r="M461" s="273"/>
      <c r="N461" s="274"/>
      <c r="O461" s="274"/>
      <c r="P461" s="274"/>
      <c r="Q461" s="274"/>
      <c r="R461" s="274"/>
      <c r="S461" s="274"/>
      <c r="T461" s="275"/>
      <c r="AT461" s="276" t="s">
        <v>238</v>
      </c>
      <c r="AU461" s="276" t="s">
        <v>85</v>
      </c>
      <c r="AV461" s="13" t="s">
        <v>85</v>
      </c>
      <c r="AW461" s="13" t="s">
        <v>39</v>
      </c>
      <c r="AX461" s="13" t="s">
        <v>76</v>
      </c>
      <c r="AY461" s="276" t="s">
        <v>171</v>
      </c>
    </row>
    <row r="462" s="13" customFormat="1">
      <c r="B462" s="266"/>
      <c r="C462" s="267"/>
      <c r="D462" s="249" t="s">
        <v>238</v>
      </c>
      <c r="E462" s="268" t="s">
        <v>21</v>
      </c>
      <c r="F462" s="269" t="s">
        <v>1090</v>
      </c>
      <c r="G462" s="267"/>
      <c r="H462" s="270">
        <v>32.494999999999997</v>
      </c>
      <c r="I462" s="271"/>
      <c r="J462" s="267"/>
      <c r="K462" s="267"/>
      <c r="L462" s="272"/>
      <c r="M462" s="273"/>
      <c r="N462" s="274"/>
      <c r="O462" s="274"/>
      <c r="P462" s="274"/>
      <c r="Q462" s="274"/>
      <c r="R462" s="274"/>
      <c r="S462" s="274"/>
      <c r="T462" s="275"/>
      <c r="AT462" s="276" t="s">
        <v>238</v>
      </c>
      <c r="AU462" s="276" t="s">
        <v>85</v>
      </c>
      <c r="AV462" s="13" t="s">
        <v>85</v>
      </c>
      <c r="AW462" s="13" t="s">
        <v>39</v>
      </c>
      <c r="AX462" s="13" t="s">
        <v>76</v>
      </c>
      <c r="AY462" s="276" t="s">
        <v>171</v>
      </c>
    </row>
    <row r="463" s="13" customFormat="1">
      <c r="B463" s="266"/>
      <c r="C463" s="267"/>
      <c r="D463" s="249" t="s">
        <v>238</v>
      </c>
      <c r="E463" s="268" t="s">
        <v>21</v>
      </c>
      <c r="F463" s="269" t="s">
        <v>1091</v>
      </c>
      <c r="G463" s="267"/>
      <c r="H463" s="270">
        <v>11.6</v>
      </c>
      <c r="I463" s="271"/>
      <c r="J463" s="267"/>
      <c r="K463" s="267"/>
      <c r="L463" s="272"/>
      <c r="M463" s="273"/>
      <c r="N463" s="274"/>
      <c r="O463" s="274"/>
      <c r="P463" s="274"/>
      <c r="Q463" s="274"/>
      <c r="R463" s="274"/>
      <c r="S463" s="274"/>
      <c r="T463" s="275"/>
      <c r="AT463" s="276" t="s">
        <v>238</v>
      </c>
      <c r="AU463" s="276" t="s">
        <v>85</v>
      </c>
      <c r="AV463" s="13" t="s">
        <v>85</v>
      </c>
      <c r="AW463" s="13" t="s">
        <v>39</v>
      </c>
      <c r="AX463" s="13" t="s">
        <v>76</v>
      </c>
      <c r="AY463" s="276" t="s">
        <v>171</v>
      </c>
    </row>
    <row r="464" s="13" customFormat="1">
      <c r="B464" s="266"/>
      <c r="C464" s="267"/>
      <c r="D464" s="249" t="s">
        <v>238</v>
      </c>
      <c r="E464" s="268" t="s">
        <v>21</v>
      </c>
      <c r="F464" s="269" t="s">
        <v>1092</v>
      </c>
      <c r="G464" s="267"/>
      <c r="H464" s="270">
        <v>8.1319999999999997</v>
      </c>
      <c r="I464" s="271"/>
      <c r="J464" s="267"/>
      <c r="K464" s="267"/>
      <c r="L464" s="272"/>
      <c r="M464" s="273"/>
      <c r="N464" s="274"/>
      <c r="O464" s="274"/>
      <c r="P464" s="274"/>
      <c r="Q464" s="274"/>
      <c r="R464" s="274"/>
      <c r="S464" s="274"/>
      <c r="T464" s="275"/>
      <c r="AT464" s="276" t="s">
        <v>238</v>
      </c>
      <c r="AU464" s="276" t="s">
        <v>85</v>
      </c>
      <c r="AV464" s="13" t="s">
        <v>85</v>
      </c>
      <c r="AW464" s="13" t="s">
        <v>39</v>
      </c>
      <c r="AX464" s="13" t="s">
        <v>76</v>
      </c>
      <c r="AY464" s="276" t="s">
        <v>171</v>
      </c>
    </row>
    <row r="465" s="15" customFormat="1">
      <c r="B465" s="288"/>
      <c r="C465" s="289"/>
      <c r="D465" s="249" t="s">
        <v>238</v>
      </c>
      <c r="E465" s="290" t="s">
        <v>21</v>
      </c>
      <c r="F465" s="291" t="s">
        <v>259</v>
      </c>
      <c r="G465" s="289"/>
      <c r="H465" s="292">
        <v>85.287000000000006</v>
      </c>
      <c r="I465" s="293"/>
      <c r="J465" s="289"/>
      <c r="K465" s="289"/>
      <c r="L465" s="294"/>
      <c r="M465" s="295"/>
      <c r="N465" s="296"/>
      <c r="O465" s="296"/>
      <c r="P465" s="296"/>
      <c r="Q465" s="296"/>
      <c r="R465" s="296"/>
      <c r="S465" s="296"/>
      <c r="T465" s="297"/>
      <c r="AT465" s="298" t="s">
        <v>238</v>
      </c>
      <c r="AU465" s="298" t="s">
        <v>85</v>
      </c>
      <c r="AV465" s="15" t="s">
        <v>96</v>
      </c>
      <c r="AW465" s="15" t="s">
        <v>39</v>
      </c>
      <c r="AX465" s="15" t="s">
        <v>76</v>
      </c>
      <c r="AY465" s="298" t="s">
        <v>171</v>
      </c>
    </row>
    <row r="466" s="12" customFormat="1">
      <c r="B466" s="256"/>
      <c r="C466" s="257"/>
      <c r="D466" s="249" t="s">
        <v>238</v>
      </c>
      <c r="E466" s="258" t="s">
        <v>21</v>
      </c>
      <c r="F466" s="259" t="s">
        <v>339</v>
      </c>
      <c r="G466" s="257"/>
      <c r="H466" s="258" t="s">
        <v>21</v>
      </c>
      <c r="I466" s="260"/>
      <c r="J466" s="257"/>
      <c r="K466" s="257"/>
      <c r="L466" s="261"/>
      <c r="M466" s="262"/>
      <c r="N466" s="263"/>
      <c r="O466" s="263"/>
      <c r="P466" s="263"/>
      <c r="Q466" s="263"/>
      <c r="R466" s="263"/>
      <c r="S466" s="263"/>
      <c r="T466" s="264"/>
      <c r="AT466" s="265" t="s">
        <v>238</v>
      </c>
      <c r="AU466" s="265" t="s">
        <v>85</v>
      </c>
      <c r="AV466" s="12" t="s">
        <v>83</v>
      </c>
      <c r="AW466" s="12" t="s">
        <v>39</v>
      </c>
      <c r="AX466" s="12" t="s">
        <v>76</v>
      </c>
      <c r="AY466" s="265" t="s">
        <v>171</v>
      </c>
    </row>
    <row r="467" s="13" customFormat="1">
      <c r="B467" s="266"/>
      <c r="C467" s="267"/>
      <c r="D467" s="249" t="s">
        <v>238</v>
      </c>
      <c r="E467" s="268" t="s">
        <v>21</v>
      </c>
      <c r="F467" s="269" t="s">
        <v>1093</v>
      </c>
      <c r="G467" s="267"/>
      <c r="H467" s="270">
        <v>8.6999999999999993</v>
      </c>
      <c r="I467" s="271"/>
      <c r="J467" s="267"/>
      <c r="K467" s="267"/>
      <c r="L467" s="272"/>
      <c r="M467" s="273"/>
      <c r="N467" s="274"/>
      <c r="O467" s="274"/>
      <c r="P467" s="274"/>
      <c r="Q467" s="274"/>
      <c r="R467" s="274"/>
      <c r="S467" s="274"/>
      <c r="T467" s="275"/>
      <c r="AT467" s="276" t="s">
        <v>238</v>
      </c>
      <c r="AU467" s="276" t="s">
        <v>85</v>
      </c>
      <c r="AV467" s="13" t="s">
        <v>85</v>
      </c>
      <c r="AW467" s="13" t="s">
        <v>39</v>
      </c>
      <c r="AX467" s="13" t="s">
        <v>76</v>
      </c>
      <c r="AY467" s="276" t="s">
        <v>171</v>
      </c>
    </row>
    <row r="468" s="13" customFormat="1">
      <c r="B468" s="266"/>
      <c r="C468" s="267"/>
      <c r="D468" s="249" t="s">
        <v>238</v>
      </c>
      <c r="E468" s="268" t="s">
        <v>21</v>
      </c>
      <c r="F468" s="269" t="s">
        <v>1094</v>
      </c>
      <c r="G468" s="267"/>
      <c r="H468" s="270">
        <v>9.2799999999999994</v>
      </c>
      <c r="I468" s="271"/>
      <c r="J468" s="267"/>
      <c r="K468" s="267"/>
      <c r="L468" s="272"/>
      <c r="M468" s="273"/>
      <c r="N468" s="274"/>
      <c r="O468" s="274"/>
      <c r="P468" s="274"/>
      <c r="Q468" s="274"/>
      <c r="R468" s="274"/>
      <c r="S468" s="274"/>
      <c r="T468" s="275"/>
      <c r="AT468" s="276" t="s">
        <v>238</v>
      </c>
      <c r="AU468" s="276" t="s">
        <v>85</v>
      </c>
      <c r="AV468" s="13" t="s">
        <v>85</v>
      </c>
      <c r="AW468" s="13" t="s">
        <v>39</v>
      </c>
      <c r="AX468" s="13" t="s">
        <v>76</v>
      </c>
      <c r="AY468" s="276" t="s">
        <v>171</v>
      </c>
    </row>
    <row r="469" s="13" customFormat="1">
      <c r="B469" s="266"/>
      <c r="C469" s="267"/>
      <c r="D469" s="249" t="s">
        <v>238</v>
      </c>
      <c r="E469" s="268" t="s">
        <v>21</v>
      </c>
      <c r="F469" s="269" t="s">
        <v>1095</v>
      </c>
      <c r="G469" s="267"/>
      <c r="H469" s="270">
        <v>0</v>
      </c>
      <c r="I469" s="271"/>
      <c r="J469" s="267"/>
      <c r="K469" s="267"/>
      <c r="L469" s="272"/>
      <c r="M469" s="273"/>
      <c r="N469" s="274"/>
      <c r="O469" s="274"/>
      <c r="P469" s="274"/>
      <c r="Q469" s="274"/>
      <c r="R469" s="274"/>
      <c r="S469" s="274"/>
      <c r="T469" s="275"/>
      <c r="AT469" s="276" t="s">
        <v>238</v>
      </c>
      <c r="AU469" s="276" t="s">
        <v>85</v>
      </c>
      <c r="AV469" s="13" t="s">
        <v>85</v>
      </c>
      <c r="AW469" s="13" t="s">
        <v>39</v>
      </c>
      <c r="AX469" s="13" t="s">
        <v>76</v>
      </c>
      <c r="AY469" s="276" t="s">
        <v>171</v>
      </c>
    </row>
    <row r="470" s="13" customFormat="1">
      <c r="B470" s="266"/>
      <c r="C470" s="267"/>
      <c r="D470" s="249" t="s">
        <v>238</v>
      </c>
      <c r="E470" s="268" t="s">
        <v>21</v>
      </c>
      <c r="F470" s="269" t="s">
        <v>1096</v>
      </c>
      <c r="G470" s="267"/>
      <c r="H470" s="270">
        <v>4.6399999999999997</v>
      </c>
      <c r="I470" s="271"/>
      <c r="J470" s="267"/>
      <c r="K470" s="267"/>
      <c r="L470" s="272"/>
      <c r="M470" s="273"/>
      <c r="N470" s="274"/>
      <c r="O470" s="274"/>
      <c r="P470" s="274"/>
      <c r="Q470" s="274"/>
      <c r="R470" s="274"/>
      <c r="S470" s="274"/>
      <c r="T470" s="275"/>
      <c r="AT470" s="276" t="s">
        <v>238</v>
      </c>
      <c r="AU470" s="276" t="s">
        <v>85</v>
      </c>
      <c r="AV470" s="13" t="s">
        <v>85</v>
      </c>
      <c r="AW470" s="13" t="s">
        <v>39</v>
      </c>
      <c r="AX470" s="13" t="s">
        <v>76</v>
      </c>
      <c r="AY470" s="276" t="s">
        <v>171</v>
      </c>
    </row>
    <row r="471" s="13" customFormat="1">
      <c r="B471" s="266"/>
      <c r="C471" s="267"/>
      <c r="D471" s="249" t="s">
        <v>238</v>
      </c>
      <c r="E471" s="268" t="s">
        <v>21</v>
      </c>
      <c r="F471" s="269" t="s">
        <v>1097</v>
      </c>
      <c r="G471" s="267"/>
      <c r="H471" s="270">
        <v>9.5700000000000003</v>
      </c>
      <c r="I471" s="271"/>
      <c r="J471" s="267"/>
      <c r="K471" s="267"/>
      <c r="L471" s="272"/>
      <c r="M471" s="273"/>
      <c r="N471" s="274"/>
      <c r="O471" s="274"/>
      <c r="P471" s="274"/>
      <c r="Q471" s="274"/>
      <c r="R471" s="274"/>
      <c r="S471" s="274"/>
      <c r="T471" s="275"/>
      <c r="AT471" s="276" t="s">
        <v>238</v>
      </c>
      <c r="AU471" s="276" t="s">
        <v>85</v>
      </c>
      <c r="AV471" s="13" t="s">
        <v>85</v>
      </c>
      <c r="AW471" s="13" t="s">
        <v>39</v>
      </c>
      <c r="AX471" s="13" t="s">
        <v>76</v>
      </c>
      <c r="AY471" s="276" t="s">
        <v>171</v>
      </c>
    </row>
    <row r="472" s="13" customFormat="1">
      <c r="B472" s="266"/>
      <c r="C472" s="267"/>
      <c r="D472" s="249" t="s">
        <v>238</v>
      </c>
      <c r="E472" s="268" t="s">
        <v>21</v>
      </c>
      <c r="F472" s="269" t="s">
        <v>1098</v>
      </c>
      <c r="G472" s="267"/>
      <c r="H472" s="270">
        <v>10.73</v>
      </c>
      <c r="I472" s="271"/>
      <c r="J472" s="267"/>
      <c r="K472" s="267"/>
      <c r="L472" s="272"/>
      <c r="M472" s="273"/>
      <c r="N472" s="274"/>
      <c r="O472" s="274"/>
      <c r="P472" s="274"/>
      <c r="Q472" s="274"/>
      <c r="R472" s="274"/>
      <c r="S472" s="274"/>
      <c r="T472" s="275"/>
      <c r="AT472" s="276" t="s">
        <v>238</v>
      </c>
      <c r="AU472" s="276" t="s">
        <v>85</v>
      </c>
      <c r="AV472" s="13" t="s">
        <v>85</v>
      </c>
      <c r="AW472" s="13" t="s">
        <v>39</v>
      </c>
      <c r="AX472" s="13" t="s">
        <v>76</v>
      </c>
      <c r="AY472" s="276" t="s">
        <v>171</v>
      </c>
    </row>
    <row r="473" s="13" customFormat="1">
      <c r="B473" s="266"/>
      <c r="C473" s="267"/>
      <c r="D473" s="249" t="s">
        <v>238</v>
      </c>
      <c r="E473" s="268" t="s">
        <v>21</v>
      </c>
      <c r="F473" s="269" t="s">
        <v>1099</v>
      </c>
      <c r="G473" s="267"/>
      <c r="H473" s="270">
        <v>7.585</v>
      </c>
      <c r="I473" s="271"/>
      <c r="J473" s="267"/>
      <c r="K473" s="267"/>
      <c r="L473" s="272"/>
      <c r="M473" s="273"/>
      <c r="N473" s="274"/>
      <c r="O473" s="274"/>
      <c r="P473" s="274"/>
      <c r="Q473" s="274"/>
      <c r="R473" s="274"/>
      <c r="S473" s="274"/>
      <c r="T473" s="275"/>
      <c r="AT473" s="276" t="s">
        <v>238</v>
      </c>
      <c r="AU473" s="276" t="s">
        <v>85</v>
      </c>
      <c r="AV473" s="13" t="s">
        <v>85</v>
      </c>
      <c r="AW473" s="13" t="s">
        <v>39</v>
      </c>
      <c r="AX473" s="13" t="s">
        <v>76</v>
      </c>
      <c r="AY473" s="276" t="s">
        <v>171</v>
      </c>
    </row>
    <row r="474" s="13" customFormat="1">
      <c r="B474" s="266"/>
      <c r="C474" s="267"/>
      <c r="D474" s="249" t="s">
        <v>238</v>
      </c>
      <c r="E474" s="268" t="s">
        <v>21</v>
      </c>
      <c r="F474" s="269" t="s">
        <v>1100</v>
      </c>
      <c r="G474" s="267"/>
      <c r="H474" s="270">
        <v>9.2080000000000002</v>
      </c>
      <c r="I474" s="271"/>
      <c r="J474" s="267"/>
      <c r="K474" s="267"/>
      <c r="L474" s="272"/>
      <c r="M474" s="273"/>
      <c r="N474" s="274"/>
      <c r="O474" s="274"/>
      <c r="P474" s="274"/>
      <c r="Q474" s="274"/>
      <c r="R474" s="274"/>
      <c r="S474" s="274"/>
      <c r="T474" s="275"/>
      <c r="AT474" s="276" t="s">
        <v>238</v>
      </c>
      <c r="AU474" s="276" t="s">
        <v>85</v>
      </c>
      <c r="AV474" s="13" t="s">
        <v>85</v>
      </c>
      <c r="AW474" s="13" t="s">
        <v>39</v>
      </c>
      <c r="AX474" s="13" t="s">
        <v>76</v>
      </c>
      <c r="AY474" s="276" t="s">
        <v>171</v>
      </c>
    </row>
    <row r="475" s="13" customFormat="1">
      <c r="B475" s="266"/>
      <c r="C475" s="267"/>
      <c r="D475" s="249" t="s">
        <v>238</v>
      </c>
      <c r="E475" s="268" t="s">
        <v>21</v>
      </c>
      <c r="F475" s="269" t="s">
        <v>1101</v>
      </c>
      <c r="G475" s="267"/>
      <c r="H475" s="270">
        <v>50.75</v>
      </c>
      <c r="I475" s="271"/>
      <c r="J475" s="267"/>
      <c r="K475" s="267"/>
      <c r="L475" s="272"/>
      <c r="M475" s="273"/>
      <c r="N475" s="274"/>
      <c r="O475" s="274"/>
      <c r="P475" s="274"/>
      <c r="Q475" s="274"/>
      <c r="R475" s="274"/>
      <c r="S475" s="274"/>
      <c r="T475" s="275"/>
      <c r="AT475" s="276" t="s">
        <v>238</v>
      </c>
      <c r="AU475" s="276" t="s">
        <v>85</v>
      </c>
      <c r="AV475" s="13" t="s">
        <v>85</v>
      </c>
      <c r="AW475" s="13" t="s">
        <v>39</v>
      </c>
      <c r="AX475" s="13" t="s">
        <v>76</v>
      </c>
      <c r="AY475" s="276" t="s">
        <v>171</v>
      </c>
    </row>
    <row r="476" s="13" customFormat="1">
      <c r="B476" s="266"/>
      <c r="C476" s="267"/>
      <c r="D476" s="249" t="s">
        <v>238</v>
      </c>
      <c r="E476" s="268" t="s">
        <v>21</v>
      </c>
      <c r="F476" s="269" t="s">
        <v>1102</v>
      </c>
      <c r="G476" s="267"/>
      <c r="H476" s="270">
        <v>32.479999999999997</v>
      </c>
      <c r="I476" s="271"/>
      <c r="J476" s="267"/>
      <c r="K476" s="267"/>
      <c r="L476" s="272"/>
      <c r="M476" s="273"/>
      <c r="N476" s="274"/>
      <c r="O476" s="274"/>
      <c r="P476" s="274"/>
      <c r="Q476" s="274"/>
      <c r="R476" s="274"/>
      <c r="S476" s="274"/>
      <c r="T476" s="275"/>
      <c r="AT476" s="276" t="s">
        <v>238</v>
      </c>
      <c r="AU476" s="276" t="s">
        <v>85</v>
      </c>
      <c r="AV476" s="13" t="s">
        <v>85</v>
      </c>
      <c r="AW476" s="13" t="s">
        <v>39</v>
      </c>
      <c r="AX476" s="13" t="s">
        <v>76</v>
      </c>
      <c r="AY476" s="276" t="s">
        <v>171</v>
      </c>
    </row>
    <row r="477" s="13" customFormat="1">
      <c r="B477" s="266"/>
      <c r="C477" s="267"/>
      <c r="D477" s="249" t="s">
        <v>238</v>
      </c>
      <c r="E477" s="268" t="s">
        <v>21</v>
      </c>
      <c r="F477" s="269" t="s">
        <v>1103</v>
      </c>
      <c r="G477" s="267"/>
      <c r="H477" s="270">
        <v>18.559999999999999</v>
      </c>
      <c r="I477" s="271"/>
      <c r="J477" s="267"/>
      <c r="K477" s="267"/>
      <c r="L477" s="272"/>
      <c r="M477" s="273"/>
      <c r="N477" s="274"/>
      <c r="O477" s="274"/>
      <c r="P477" s="274"/>
      <c r="Q477" s="274"/>
      <c r="R477" s="274"/>
      <c r="S477" s="274"/>
      <c r="T477" s="275"/>
      <c r="AT477" s="276" t="s">
        <v>238</v>
      </c>
      <c r="AU477" s="276" t="s">
        <v>85</v>
      </c>
      <c r="AV477" s="13" t="s">
        <v>85</v>
      </c>
      <c r="AW477" s="13" t="s">
        <v>39</v>
      </c>
      <c r="AX477" s="13" t="s">
        <v>76</v>
      </c>
      <c r="AY477" s="276" t="s">
        <v>171</v>
      </c>
    </row>
    <row r="478" s="13" customFormat="1">
      <c r="B478" s="266"/>
      <c r="C478" s="267"/>
      <c r="D478" s="249" t="s">
        <v>238</v>
      </c>
      <c r="E478" s="268" t="s">
        <v>21</v>
      </c>
      <c r="F478" s="269" t="s">
        <v>1104</v>
      </c>
      <c r="G478" s="267"/>
      <c r="H478" s="270">
        <v>24.07</v>
      </c>
      <c r="I478" s="271"/>
      <c r="J478" s="267"/>
      <c r="K478" s="267"/>
      <c r="L478" s="272"/>
      <c r="M478" s="273"/>
      <c r="N478" s="274"/>
      <c r="O478" s="274"/>
      <c r="P478" s="274"/>
      <c r="Q478" s="274"/>
      <c r="R478" s="274"/>
      <c r="S478" s="274"/>
      <c r="T478" s="275"/>
      <c r="AT478" s="276" t="s">
        <v>238</v>
      </c>
      <c r="AU478" s="276" t="s">
        <v>85</v>
      </c>
      <c r="AV478" s="13" t="s">
        <v>85</v>
      </c>
      <c r="AW478" s="13" t="s">
        <v>39</v>
      </c>
      <c r="AX478" s="13" t="s">
        <v>76</v>
      </c>
      <c r="AY478" s="276" t="s">
        <v>171</v>
      </c>
    </row>
    <row r="479" s="13" customFormat="1">
      <c r="B479" s="266"/>
      <c r="C479" s="267"/>
      <c r="D479" s="249" t="s">
        <v>238</v>
      </c>
      <c r="E479" s="268" t="s">
        <v>21</v>
      </c>
      <c r="F479" s="269" t="s">
        <v>1105</v>
      </c>
      <c r="G479" s="267"/>
      <c r="H479" s="270">
        <v>16.82</v>
      </c>
      <c r="I479" s="271"/>
      <c r="J479" s="267"/>
      <c r="K479" s="267"/>
      <c r="L479" s="272"/>
      <c r="M479" s="273"/>
      <c r="N479" s="274"/>
      <c r="O479" s="274"/>
      <c r="P479" s="274"/>
      <c r="Q479" s="274"/>
      <c r="R479" s="274"/>
      <c r="S479" s="274"/>
      <c r="T479" s="275"/>
      <c r="AT479" s="276" t="s">
        <v>238</v>
      </c>
      <c r="AU479" s="276" t="s">
        <v>85</v>
      </c>
      <c r="AV479" s="13" t="s">
        <v>85</v>
      </c>
      <c r="AW479" s="13" t="s">
        <v>39</v>
      </c>
      <c r="AX479" s="13" t="s">
        <v>76</v>
      </c>
      <c r="AY479" s="276" t="s">
        <v>171</v>
      </c>
    </row>
    <row r="480" s="13" customFormat="1">
      <c r="B480" s="266"/>
      <c r="C480" s="267"/>
      <c r="D480" s="249" t="s">
        <v>238</v>
      </c>
      <c r="E480" s="268" t="s">
        <v>21</v>
      </c>
      <c r="F480" s="269" t="s">
        <v>1106</v>
      </c>
      <c r="G480" s="267"/>
      <c r="H480" s="270">
        <v>19.719999999999999</v>
      </c>
      <c r="I480" s="271"/>
      <c r="J480" s="267"/>
      <c r="K480" s="267"/>
      <c r="L480" s="272"/>
      <c r="M480" s="273"/>
      <c r="N480" s="274"/>
      <c r="O480" s="274"/>
      <c r="P480" s="274"/>
      <c r="Q480" s="274"/>
      <c r="R480" s="274"/>
      <c r="S480" s="274"/>
      <c r="T480" s="275"/>
      <c r="AT480" s="276" t="s">
        <v>238</v>
      </c>
      <c r="AU480" s="276" t="s">
        <v>85</v>
      </c>
      <c r="AV480" s="13" t="s">
        <v>85</v>
      </c>
      <c r="AW480" s="13" t="s">
        <v>39</v>
      </c>
      <c r="AX480" s="13" t="s">
        <v>76</v>
      </c>
      <c r="AY480" s="276" t="s">
        <v>171</v>
      </c>
    </row>
    <row r="481" s="13" customFormat="1">
      <c r="B481" s="266"/>
      <c r="C481" s="267"/>
      <c r="D481" s="249" t="s">
        <v>238</v>
      </c>
      <c r="E481" s="268" t="s">
        <v>21</v>
      </c>
      <c r="F481" s="269" t="s">
        <v>1107</v>
      </c>
      <c r="G481" s="267"/>
      <c r="H481" s="270">
        <v>69.435000000000002</v>
      </c>
      <c r="I481" s="271"/>
      <c r="J481" s="267"/>
      <c r="K481" s="267"/>
      <c r="L481" s="272"/>
      <c r="M481" s="273"/>
      <c r="N481" s="274"/>
      <c r="O481" s="274"/>
      <c r="P481" s="274"/>
      <c r="Q481" s="274"/>
      <c r="R481" s="274"/>
      <c r="S481" s="274"/>
      <c r="T481" s="275"/>
      <c r="AT481" s="276" t="s">
        <v>238</v>
      </c>
      <c r="AU481" s="276" t="s">
        <v>85</v>
      </c>
      <c r="AV481" s="13" t="s">
        <v>85</v>
      </c>
      <c r="AW481" s="13" t="s">
        <v>39</v>
      </c>
      <c r="AX481" s="13" t="s">
        <v>76</v>
      </c>
      <c r="AY481" s="276" t="s">
        <v>171</v>
      </c>
    </row>
    <row r="482" s="13" customFormat="1">
      <c r="B482" s="266"/>
      <c r="C482" s="267"/>
      <c r="D482" s="249" t="s">
        <v>238</v>
      </c>
      <c r="E482" s="268" t="s">
        <v>21</v>
      </c>
      <c r="F482" s="269" t="s">
        <v>1108</v>
      </c>
      <c r="G482" s="267"/>
      <c r="H482" s="270">
        <v>39.729999999999997</v>
      </c>
      <c r="I482" s="271"/>
      <c r="J482" s="267"/>
      <c r="K482" s="267"/>
      <c r="L482" s="272"/>
      <c r="M482" s="273"/>
      <c r="N482" s="274"/>
      <c r="O482" s="274"/>
      <c r="P482" s="274"/>
      <c r="Q482" s="274"/>
      <c r="R482" s="274"/>
      <c r="S482" s="274"/>
      <c r="T482" s="275"/>
      <c r="AT482" s="276" t="s">
        <v>238</v>
      </c>
      <c r="AU482" s="276" t="s">
        <v>85</v>
      </c>
      <c r="AV482" s="13" t="s">
        <v>85</v>
      </c>
      <c r="AW482" s="13" t="s">
        <v>39</v>
      </c>
      <c r="AX482" s="13" t="s">
        <v>76</v>
      </c>
      <c r="AY482" s="276" t="s">
        <v>171</v>
      </c>
    </row>
    <row r="483" s="13" customFormat="1">
      <c r="B483" s="266"/>
      <c r="C483" s="267"/>
      <c r="D483" s="249" t="s">
        <v>238</v>
      </c>
      <c r="E483" s="268" t="s">
        <v>21</v>
      </c>
      <c r="F483" s="269" t="s">
        <v>1109</v>
      </c>
      <c r="G483" s="267"/>
      <c r="H483" s="270">
        <v>14.789999999999999</v>
      </c>
      <c r="I483" s="271"/>
      <c r="J483" s="267"/>
      <c r="K483" s="267"/>
      <c r="L483" s="272"/>
      <c r="M483" s="273"/>
      <c r="N483" s="274"/>
      <c r="O483" s="274"/>
      <c r="P483" s="274"/>
      <c r="Q483" s="274"/>
      <c r="R483" s="274"/>
      <c r="S483" s="274"/>
      <c r="T483" s="275"/>
      <c r="AT483" s="276" t="s">
        <v>238</v>
      </c>
      <c r="AU483" s="276" t="s">
        <v>85</v>
      </c>
      <c r="AV483" s="13" t="s">
        <v>85</v>
      </c>
      <c r="AW483" s="13" t="s">
        <v>39</v>
      </c>
      <c r="AX483" s="13" t="s">
        <v>76</v>
      </c>
      <c r="AY483" s="276" t="s">
        <v>171</v>
      </c>
    </row>
    <row r="484" s="13" customFormat="1">
      <c r="B484" s="266"/>
      <c r="C484" s="267"/>
      <c r="D484" s="249" t="s">
        <v>238</v>
      </c>
      <c r="E484" s="268" t="s">
        <v>21</v>
      </c>
      <c r="F484" s="269" t="s">
        <v>1110</v>
      </c>
      <c r="G484" s="267"/>
      <c r="H484" s="270">
        <v>34.799999999999997</v>
      </c>
      <c r="I484" s="271"/>
      <c r="J484" s="267"/>
      <c r="K484" s="267"/>
      <c r="L484" s="272"/>
      <c r="M484" s="273"/>
      <c r="N484" s="274"/>
      <c r="O484" s="274"/>
      <c r="P484" s="274"/>
      <c r="Q484" s="274"/>
      <c r="R484" s="274"/>
      <c r="S484" s="274"/>
      <c r="T484" s="275"/>
      <c r="AT484" s="276" t="s">
        <v>238</v>
      </c>
      <c r="AU484" s="276" t="s">
        <v>85</v>
      </c>
      <c r="AV484" s="13" t="s">
        <v>85</v>
      </c>
      <c r="AW484" s="13" t="s">
        <v>39</v>
      </c>
      <c r="AX484" s="13" t="s">
        <v>76</v>
      </c>
      <c r="AY484" s="276" t="s">
        <v>171</v>
      </c>
    </row>
    <row r="485" s="13" customFormat="1">
      <c r="B485" s="266"/>
      <c r="C485" s="267"/>
      <c r="D485" s="249" t="s">
        <v>238</v>
      </c>
      <c r="E485" s="268" t="s">
        <v>21</v>
      </c>
      <c r="F485" s="269" t="s">
        <v>1111</v>
      </c>
      <c r="G485" s="267"/>
      <c r="H485" s="270">
        <v>17.98</v>
      </c>
      <c r="I485" s="271"/>
      <c r="J485" s="267"/>
      <c r="K485" s="267"/>
      <c r="L485" s="272"/>
      <c r="M485" s="273"/>
      <c r="N485" s="274"/>
      <c r="O485" s="274"/>
      <c r="P485" s="274"/>
      <c r="Q485" s="274"/>
      <c r="R485" s="274"/>
      <c r="S485" s="274"/>
      <c r="T485" s="275"/>
      <c r="AT485" s="276" t="s">
        <v>238</v>
      </c>
      <c r="AU485" s="276" t="s">
        <v>85</v>
      </c>
      <c r="AV485" s="13" t="s">
        <v>85</v>
      </c>
      <c r="AW485" s="13" t="s">
        <v>39</v>
      </c>
      <c r="AX485" s="13" t="s">
        <v>76</v>
      </c>
      <c r="AY485" s="276" t="s">
        <v>171</v>
      </c>
    </row>
    <row r="486" s="13" customFormat="1">
      <c r="B486" s="266"/>
      <c r="C486" s="267"/>
      <c r="D486" s="249" t="s">
        <v>238</v>
      </c>
      <c r="E486" s="268" t="s">
        <v>21</v>
      </c>
      <c r="F486" s="269" t="s">
        <v>1112</v>
      </c>
      <c r="G486" s="267"/>
      <c r="H486" s="270">
        <v>15.949999999999999</v>
      </c>
      <c r="I486" s="271"/>
      <c r="J486" s="267"/>
      <c r="K486" s="267"/>
      <c r="L486" s="272"/>
      <c r="M486" s="273"/>
      <c r="N486" s="274"/>
      <c r="O486" s="274"/>
      <c r="P486" s="274"/>
      <c r="Q486" s="274"/>
      <c r="R486" s="274"/>
      <c r="S486" s="274"/>
      <c r="T486" s="275"/>
      <c r="AT486" s="276" t="s">
        <v>238</v>
      </c>
      <c r="AU486" s="276" t="s">
        <v>85</v>
      </c>
      <c r="AV486" s="13" t="s">
        <v>85</v>
      </c>
      <c r="AW486" s="13" t="s">
        <v>39</v>
      </c>
      <c r="AX486" s="13" t="s">
        <v>76</v>
      </c>
      <c r="AY486" s="276" t="s">
        <v>171</v>
      </c>
    </row>
    <row r="487" s="15" customFormat="1">
      <c r="B487" s="288"/>
      <c r="C487" s="289"/>
      <c r="D487" s="249" t="s">
        <v>238</v>
      </c>
      <c r="E487" s="290" t="s">
        <v>21</v>
      </c>
      <c r="F487" s="291" t="s">
        <v>259</v>
      </c>
      <c r="G487" s="289"/>
      <c r="H487" s="292">
        <v>414.798</v>
      </c>
      <c r="I487" s="293"/>
      <c r="J487" s="289"/>
      <c r="K487" s="289"/>
      <c r="L487" s="294"/>
      <c r="M487" s="295"/>
      <c r="N487" s="296"/>
      <c r="O487" s="296"/>
      <c r="P487" s="296"/>
      <c r="Q487" s="296"/>
      <c r="R487" s="296"/>
      <c r="S487" s="296"/>
      <c r="T487" s="297"/>
      <c r="AT487" s="298" t="s">
        <v>238</v>
      </c>
      <c r="AU487" s="298" t="s">
        <v>85</v>
      </c>
      <c r="AV487" s="15" t="s">
        <v>96</v>
      </c>
      <c r="AW487" s="15" t="s">
        <v>39</v>
      </c>
      <c r="AX487" s="15" t="s">
        <v>76</v>
      </c>
      <c r="AY487" s="298" t="s">
        <v>171</v>
      </c>
    </row>
    <row r="488" s="14" customFormat="1">
      <c r="B488" s="277"/>
      <c r="C488" s="278"/>
      <c r="D488" s="249" t="s">
        <v>238</v>
      </c>
      <c r="E488" s="279" t="s">
        <v>21</v>
      </c>
      <c r="F488" s="280" t="s">
        <v>242</v>
      </c>
      <c r="G488" s="278"/>
      <c r="H488" s="281">
        <v>500.08499999999998</v>
      </c>
      <c r="I488" s="282"/>
      <c r="J488" s="278"/>
      <c r="K488" s="278"/>
      <c r="L488" s="283"/>
      <c r="M488" s="284"/>
      <c r="N488" s="285"/>
      <c r="O488" s="285"/>
      <c r="P488" s="285"/>
      <c r="Q488" s="285"/>
      <c r="R488" s="285"/>
      <c r="S488" s="285"/>
      <c r="T488" s="286"/>
      <c r="AT488" s="287" t="s">
        <v>238</v>
      </c>
      <c r="AU488" s="287" t="s">
        <v>85</v>
      </c>
      <c r="AV488" s="14" t="s">
        <v>194</v>
      </c>
      <c r="AW488" s="14" t="s">
        <v>39</v>
      </c>
      <c r="AX488" s="14" t="s">
        <v>83</v>
      </c>
      <c r="AY488" s="287" t="s">
        <v>171</v>
      </c>
    </row>
    <row r="489" s="1" customFormat="1" ht="16.5" customHeight="1">
      <c r="B489" s="47"/>
      <c r="C489" s="237" t="s">
        <v>615</v>
      </c>
      <c r="D489" s="237" t="s">
        <v>174</v>
      </c>
      <c r="E489" s="238" t="s">
        <v>1113</v>
      </c>
      <c r="F489" s="239" t="s">
        <v>1114</v>
      </c>
      <c r="G489" s="240" t="s">
        <v>235</v>
      </c>
      <c r="H489" s="241">
        <v>672.26499999999999</v>
      </c>
      <c r="I489" s="242"/>
      <c r="J489" s="243">
        <f>ROUND(I489*H489,2)</f>
        <v>0</v>
      </c>
      <c r="K489" s="239" t="s">
        <v>236</v>
      </c>
      <c r="L489" s="73"/>
      <c r="M489" s="244" t="s">
        <v>21</v>
      </c>
      <c r="N489" s="245" t="s">
        <v>47</v>
      </c>
      <c r="O489" s="48"/>
      <c r="P489" s="246">
        <f>O489*H489</f>
        <v>0</v>
      </c>
      <c r="Q489" s="246">
        <v>0.0030000000000000001</v>
      </c>
      <c r="R489" s="246">
        <f>Q489*H489</f>
        <v>2.0167950000000001</v>
      </c>
      <c r="S489" s="246">
        <v>0</v>
      </c>
      <c r="T489" s="247">
        <f>S489*H489</f>
        <v>0</v>
      </c>
      <c r="AR489" s="25" t="s">
        <v>194</v>
      </c>
      <c r="AT489" s="25" t="s">
        <v>174</v>
      </c>
      <c r="AU489" s="25" t="s">
        <v>85</v>
      </c>
      <c r="AY489" s="25" t="s">
        <v>171</v>
      </c>
      <c r="BE489" s="248">
        <f>IF(N489="základní",J489,0)</f>
        <v>0</v>
      </c>
      <c r="BF489" s="248">
        <f>IF(N489="snížená",J489,0)</f>
        <v>0</v>
      </c>
      <c r="BG489" s="248">
        <f>IF(N489="zákl. přenesená",J489,0)</f>
        <v>0</v>
      </c>
      <c r="BH489" s="248">
        <f>IF(N489="sníž. přenesená",J489,0)</f>
        <v>0</v>
      </c>
      <c r="BI489" s="248">
        <f>IF(N489="nulová",J489,0)</f>
        <v>0</v>
      </c>
      <c r="BJ489" s="25" t="s">
        <v>83</v>
      </c>
      <c r="BK489" s="248">
        <f>ROUND(I489*H489,2)</f>
        <v>0</v>
      </c>
      <c r="BL489" s="25" t="s">
        <v>194</v>
      </c>
      <c r="BM489" s="25" t="s">
        <v>1115</v>
      </c>
    </row>
    <row r="490" s="12" customFormat="1">
      <c r="B490" s="256"/>
      <c r="C490" s="257"/>
      <c r="D490" s="249" t="s">
        <v>238</v>
      </c>
      <c r="E490" s="258" t="s">
        <v>21</v>
      </c>
      <c r="F490" s="259" t="s">
        <v>820</v>
      </c>
      <c r="G490" s="257"/>
      <c r="H490" s="258" t="s">
        <v>21</v>
      </c>
      <c r="I490" s="260"/>
      <c r="J490" s="257"/>
      <c r="K490" s="257"/>
      <c r="L490" s="261"/>
      <c r="M490" s="262"/>
      <c r="N490" s="263"/>
      <c r="O490" s="263"/>
      <c r="P490" s="263"/>
      <c r="Q490" s="263"/>
      <c r="R490" s="263"/>
      <c r="S490" s="263"/>
      <c r="T490" s="264"/>
      <c r="AT490" s="265" t="s">
        <v>238</v>
      </c>
      <c r="AU490" s="265" t="s">
        <v>85</v>
      </c>
      <c r="AV490" s="12" t="s">
        <v>83</v>
      </c>
      <c r="AW490" s="12" t="s">
        <v>39</v>
      </c>
      <c r="AX490" s="12" t="s">
        <v>76</v>
      </c>
      <c r="AY490" s="265" t="s">
        <v>171</v>
      </c>
    </row>
    <row r="491" s="12" customFormat="1">
      <c r="B491" s="256"/>
      <c r="C491" s="257"/>
      <c r="D491" s="249" t="s">
        <v>238</v>
      </c>
      <c r="E491" s="258" t="s">
        <v>21</v>
      </c>
      <c r="F491" s="259" t="s">
        <v>337</v>
      </c>
      <c r="G491" s="257"/>
      <c r="H491" s="258" t="s">
        <v>21</v>
      </c>
      <c r="I491" s="260"/>
      <c r="J491" s="257"/>
      <c r="K491" s="257"/>
      <c r="L491" s="261"/>
      <c r="M491" s="262"/>
      <c r="N491" s="263"/>
      <c r="O491" s="263"/>
      <c r="P491" s="263"/>
      <c r="Q491" s="263"/>
      <c r="R491" s="263"/>
      <c r="S491" s="263"/>
      <c r="T491" s="264"/>
      <c r="AT491" s="265" t="s">
        <v>238</v>
      </c>
      <c r="AU491" s="265" t="s">
        <v>85</v>
      </c>
      <c r="AV491" s="12" t="s">
        <v>83</v>
      </c>
      <c r="AW491" s="12" t="s">
        <v>39</v>
      </c>
      <c r="AX491" s="12" t="s">
        <v>76</v>
      </c>
      <c r="AY491" s="265" t="s">
        <v>171</v>
      </c>
    </row>
    <row r="492" s="13" customFormat="1">
      <c r="B492" s="266"/>
      <c r="C492" s="267"/>
      <c r="D492" s="249" t="s">
        <v>238</v>
      </c>
      <c r="E492" s="268" t="s">
        <v>21</v>
      </c>
      <c r="F492" s="269" t="s">
        <v>1116</v>
      </c>
      <c r="G492" s="267"/>
      <c r="H492" s="270">
        <v>33.350000000000001</v>
      </c>
      <c r="I492" s="271"/>
      <c r="J492" s="267"/>
      <c r="K492" s="267"/>
      <c r="L492" s="272"/>
      <c r="M492" s="273"/>
      <c r="N492" s="274"/>
      <c r="O492" s="274"/>
      <c r="P492" s="274"/>
      <c r="Q492" s="274"/>
      <c r="R492" s="274"/>
      <c r="S492" s="274"/>
      <c r="T492" s="275"/>
      <c r="AT492" s="276" t="s">
        <v>238</v>
      </c>
      <c r="AU492" s="276" t="s">
        <v>85</v>
      </c>
      <c r="AV492" s="13" t="s">
        <v>85</v>
      </c>
      <c r="AW492" s="13" t="s">
        <v>39</v>
      </c>
      <c r="AX492" s="13" t="s">
        <v>76</v>
      </c>
      <c r="AY492" s="276" t="s">
        <v>171</v>
      </c>
    </row>
    <row r="493" s="13" customFormat="1">
      <c r="B493" s="266"/>
      <c r="C493" s="267"/>
      <c r="D493" s="249" t="s">
        <v>238</v>
      </c>
      <c r="E493" s="268" t="s">
        <v>21</v>
      </c>
      <c r="F493" s="269" t="s">
        <v>1117</v>
      </c>
      <c r="G493" s="267"/>
      <c r="H493" s="270">
        <v>65.540000000000006</v>
      </c>
      <c r="I493" s="271"/>
      <c r="J493" s="267"/>
      <c r="K493" s="267"/>
      <c r="L493" s="272"/>
      <c r="M493" s="273"/>
      <c r="N493" s="274"/>
      <c r="O493" s="274"/>
      <c r="P493" s="274"/>
      <c r="Q493" s="274"/>
      <c r="R493" s="274"/>
      <c r="S493" s="274"/>
      <c r="T493" s="275"/>
      <c r="AT493" s="276" t="s">
        <v>238</v>
      </c>
      <c r="AU493" s="276" t="s">
        <v>85</v>
      </c>
      <c r="AV493" s="13" t="s">
        <v>85</v>
      </c>
      <c r="AW493" s="13" t="s">
        <v>39</v>
      </c>
      <c r="AX493" s="13" t="s">
        <v>76</v>
      </c>
      <c r="AY493" s="276" t="s">
        <v>171</v>
      </c>
    </row>
    <row r="494" s="13" customFormat="1">
      <c r="B494" s="266"/>
      <c r="C494" s="267"/>
      <c r="D494" s="249" t="s">
        <v>238</v>
      </c>
      <c r="E494" s="268" t="s">
        <v>21</v>
      </c>
      <c r="F494" s="269" t="s">
        <v>1118</v>
      </c>
      <c r="G494" s="267"/>
      <c r="H494" s="270">
        <v>72.209999999999994</v>
      </c>
      <c r="I494" s="271"/>
      <c r="J494" s="267"/>
      <c r="K494" s="267"/>
      <c r="L494" s="272"/>
      <c r="M494" s="273"/>
      <c r="N494" s="274"/>
      <c r="O494" s="274"/>
      <c r="P494" s="274"/>
      <c r="Q494" s="274"/>
      <c r="R494" s="274"/>
      <c r="S494" s="274"/>
      <c r="T494" s="275"/>
      <c r="AT494" s="276" t="s">
        <v>238</v>
      </c>
      <c r="AU494" s="276" t="s">
        <v>85</v>
      </c>
      <c r="AV494" s="13" t="s">
        <v>85</v>
      </c>
      <c r="AW494" s="13" t="s">
        <v>39</v>
      </c>
      <c r="AX494" s="13" t="s">
        <v>76</v>
      </c>
      <c r="AY494" s="276" t="s">
        <v>171</v>
      </c>
    </row>
    <row r="495" s="13" customFormat="1">
      <c r="B495" s="266"/>
      <c r="C495" s="267"/>
      <c r="D495" s="249" t="s">
        <v>238</v>
      </c>
      <c r="E495" s="268" t="s">
        <v>21</v>
      </c>
      <c r="F495" s="269" t="s">
        <v>1119</v>
      </c>
      <c r="G495" s="267"/>
      <c r="H495" s="270">
        <v>16.263999999999999</v>
      </c>
      <c r="I495" s="271"/>
      <c r="J495" s="267"/>
      <c r="K495" s="267"/>
      <c r="L495" s="272"/>
      <c r="M495" s="273"/>
      <c r="N495" s="274"/>
      <c r="O495" s="274"/>
      <c r="P495" s="274"/>
      <c r="Q495" s="274"/>
      <c r="R495" s="274"/>
      <c r="S495" s="274"/>
      <c r="T495" s="275"/>
      <c r="AT495" s="276" t="s">
        <v>238</v>
      </c>
      <c r="AU495" s="276" t="s">
        <v>85</v>
      </c>
      <c r="AV495" s="13" t="s">
        <v>85</v>
      </c>
      <c r="AW495" s="13" t="s">
        <v>39</v>
      </c>
      <c r="AX495" s="13" t="s">
        <v>76</v>
      </c>
      <c r="AY495" s="276" t="s">
        <v>171</v>
      </c>
    </row>
    <row r="496" s="15" customFormat="1">
      <c r="B496" s="288"/>
      <c r="C496" s="289"/>
      <c r="D496" s="249" t="s">
        <v>238</v>
      </c>
      <c r="E496" s="290" t="s">
        <v>21</v>
      </c>
      <c r="F496" s="291" t="s">
        <v>259</v>
      </c>
      <c r="G496" s="289"/>
      <c r="H496" s="292">
        <v>187.364</v>
      </c>
      <c r="I496" s="293"/>
      <c r="J496" s="289"/>
      <c r="K496" s="289"/>
      <c r="L496" s="294"/>
      <c r="M496" s="295"/>
      <c r="N496" s="296"/>
      <c r="O496" s="296"/>
      <c r="P496" s="296"/>
      <c r="Q496" s="296"/>
      <c r="R496" s="296"/>
      <c r="S496" s="296"/>
      <c r="T496" s="297"/>
      <c r="AT496" s="298" t="s">
        <v>238</v>
      </c>
      <c r="AU496" s="298" t="s">
        <v>85</v>
      </c>
      <c r="AV496" s="15" t="s">
        <v>96</v>
      </c>
      <c r="AW496" s="15" t="s">
        <v>39</v>
      </c>
      <c r="AX496" s="15" t="s">
        <v>76</v>
      </c>
      <c r="AY496" s="298" t="s">
        <v>171</v>
      </c>
    </row>
    <row r="497" s="12" customFormat="1">
      <c r="B497" s="256"/>
      <c r="C497" s="257"/>
      <c r="D497" s="249" t="s">
        <v>238</v>
      </c>
      <c r="E497" s="258" t="s">
        <v>21</v>
      </c>
      <c r="F497" s="259" t="s">
        <v>339</v>
      </c>
      <c r="G497" s="257"/>
      <c r="H497" s="258" t="s">
        <v>21</v>
      </c>
      <c r="I497" s="260"/>
      <c r="J497" s="257"/>
      <c r="K497" s="257"/>
      <c r="L497" s="261"/>
      <c r="M497" s="262"/>
      <c r="N497" s="263"/>
      <c r="O497" s="263"/>
      <c r="P497" s="263"/>
      <c r="Q497" s="263"/>
      <c r="R497" s="263"/>
      <c r="S497" s="263"/>
      <c r="T497" s="264"/>
      <c r="AT497" s="265" t="s">
        <v>238</v>
      </c>
      <c r="AU497" s="265" t="s">
        <v>85</v>
      </c>
      <c r="AV497" s="12" t="s">
        <v>83</v>
      </c>
      <c r="AW497" s="12" t="s">
        <v>39</v>
      </c>
      <c r="AX497" s="12" t="s">
        <v>76</v>
      </c>
      <c r="AY497" s="265" t="s">
        <v>171</v>
      </c>
    </row>
    <row r="498" s="13" customFormat="1">
      <c r="B498" s="266"/>
      <c r="C498" s="267"/>
      <c r="D498" s="249" t="s">
        <v>238</v>
      </c>
      <c r="E498" s="268" t="s">
        <v>21</v>
      </c>
      <c r="F498" s="269" t="s">
        <v>1120</v>
      </c>
      <c r="G498" s="267"/>
      <c r="H498" s="270">
        <v>3.6960000000000002</v>
      </c>
      <c r="I498" s="271"/>
      <c r="J498" s="267"/>
      <c r="K498" s="267"/>
      <c r="L498" s="272"/>
      <c r="M498" s="273"/>
      <c r="N498" s="274"/>
      <c r="O498" s="274"/>
      <c r="P498" s="274"/>
      <c r="Q498" s="274"/>
      <c r="R498" s="274"/>
      <c r="S498" s="274"/>
      <c r="T498" s="275"/>
      <c r="AT498" s="276" t="s">
        <v>238</v>
      </c>
      <c r="AU498" s="276" t="s">
        <v>85</v>
      </c>
      <c r="AV498" s="13" t="s">
        <v>85</v>
      </c>
      <c r="AW498" s="13" t="s">
        <v>39</v>
      </c>
      <c r="AX498" s="13" t="s">
        <v>76</v>
      </c>
      <c r="AY498" s="276" t="s">
        <v>171</v>
      </c>
    </row>
    <row r="499" s="13" customFormat="1">
      <c r="B499" s="266"/>
      <c r="C499" s="267"/>
      <c r="D499" s="249" t="s">
        <v>238</v>
      </c>
      <c r="E499" s="268" t="s">
        <v>21</v>
      </c>
      <c r="F499" s="269" t="s">
        <v>1121</v>
      </c>
      <c r="G499" s="267"/>
      <c r="H499" s="270">
        <v>12.98</v>
      </c>
      <c r="I499" s="271"/>
      <c r="J499" s="267"/>
      <c r="K499" s="267"/>
      <c r="L499" s="272"/>
      <c r="M499" s="273"/>
      <c r="N499" s="274"/>
      <c r="O499" s="274"/>
      <c r="P499" s="274"/>
      <c r="Q499" s="274"/>
      <c r="R499" s="274"/>
      <c r="S499" s="274"/>
      <c r="T499" s="275"/>
      <c r="AT499" s="276" t="s">
        <v>238</v>
      </c>
      <c r="AU499" s="276" t="s">
        <v>85</v>
      </c>
      <c r="AV499" s="13" t="s">
        <v>85</v>
      </c>
      <c r="AW499" s="13" t="s">
        <v>39</v>
      </c>
      <c r="AX499" s="13" t="s">
        <v>76</v>
      </c>
      <c r="AY499" s="276" t="s">
        <v>171</v>
      </c>
    </row>
    <row r="500" s="13" customFormat="1">
      <c r="B500" s="266"/>
      <c r="C500" s="267"/>
      <c r="D500" s="249" t="s">
        <v>238</v>
      </c>
      <c r="E500" s="268" t="s">
        <v>21</v>
      </c>
      <c r="F500" s="269" t="s">
        <v>1122</v>
      </c>
      <c r="G500" s="267"/>
      <c r="H500" s="270">
        <v>3.1899999999999999</v>
      </c>
      <c r="I500" s="271"/>
      <c r="J500" s="267"/>
      <c r="K500" s="267"/>
      <c r="L500" s="272"/>
      <c r="M500" s="273"/>
      <c r="N500" s="274"/>
      <c r="O500" s="274"/>
      <c r="P500" s="274"/>
      <c r="Q500" s="274"/>
      <c r="R500" s="274"/>
      <c r="S500" s="274"/>
      <c r="T500" s="275"/>
      <c r="AT500" s="276" t="s">
        <v>238</v>
      </c>
      <c r="AU500" s="276" t="s">
        <v>85</v>
      </c>
      <c r="AV500" s="13" t="s">
        <v>85</v>
      </c>
      <c r="AW500" s="13" t="s">
        <v>39</v>
      </c>
      <c r="AX500" s="13" t="s">
        <v>76</v>
      </c>
      <c r="AY500" s="276" t="s">
        <v>171</v>
      </c>
    </row>
    <row r="501" s="13" customFormat="1">
      <c r="B501" s="266"/>
      <c r="C501" s="267"/>
      <c r="D501" s="249" t="s">
        <v>238</v>
      </c>
      <c r="E501" s="268" t="s">
        <v>21</v>
      </c>
      <c r="F501" s="269" t="s">
        <v>1123</v>
      </c>
      <c r="G501" s="267"/>
      <c r="H501" s="270">
        <v>2.6099999999999999</v>
      </c>
      <c r="I501" s="271"/>
      <c r="J501" s="267"/>
      <c r="K501" s="267"/>
      <c r="L501" s="272"/>
      <c r="M501" s="273"/>
      <c r="N501" s="274"/>
      <c r="O501" s="274"/>
      <c r="P501" s="274"/>
      <c r="Q501" s="274"/>
      <c r="R501" s="274"/>
      <c r="S501" s="274"/>
      <c r="T501" s="275"/>
      <c r="AT501" s="276" t="s">
        <v>238</v>
      </c>
      <c r="AU501" s="276" t="s">
        <v>85</v>
      </c>
      <c r="AV501" s="13" t="s">
        <v>85</v>
      </c>
      <c r="AW501" s="13" t="s">
        <v>39</v>
      </c>
      <c r="AX501" s="13" t="s">
        <v>76</v>
      </c>
      <c r="AY501" s="276" t="s">
        <v>171</v>
      </c>
    </row>
    <row r="502" s="13" customFormat="1">
      <c r="B502" s="266"/>
      <c r="C502" s="267"/>
      <c r="D502" s="249" t="s">
        <v>238</v>
      </c>
      <c r="E502" s="268" t="s">
        <v>21</v>
      </c>
      <c r="F502" s="269" t="s">
        <v>1124</v>
      </c>
      <c r="G502" s="267"/>
      <c r="H502" s="270">
        <v>2.4359999999999999</v>
      </c>
      <c r="I502" s="271"/>
      <c r="J502" s="267"/>
      <c r="K502" s="267"/>
      <c r="L502" s="272"/>
      <c r="M502" s="273"/>
      <c r="N502" s="274"/>
      <c r="O502" s="274"/>
      <c r="P502" s="274"/>
      <c r="Q502" s="274"/>
      <c r="R502" s="274"/>
      <c r="S502" s="274"/>
      <c r="T502" s="275"/>
      <c r="AT502" s="276" t="s">
        <v>238</v>
      </c>
      <c r="AU502" s="276" t="s">
        <v>85</v>
      </c>
      <c r="AV502" s="13" t="s">
        <v>85</v>
      </c>
      <c r="AW502" s="13" t="s">
        <v>39</v>
      </c>
      <c r="AX502" s="13" t="s">
        <v>76</v>
      </c>
      <c r="AY502" s="276" t="s">
        <v>171</v>
      </c>
    </row>
    <row r="503" s="13" customFormat="1">
      <c r="B503" s="266"/>
      <c r="C503" s="267"/>
      <c r="D503" s="249" t="s">
        <v>238</v>
      </c>
      <c r="E503" s="268" t="s">
        <v>21</v>
      </c>
      <c r="F503" s="269" t="s">
        <v>1125</v>
      </c>
      <c r="G503" s="267"/>
      <c r="H503" s="270">
        <v>2.4359999999999999</v>
      </c>
      <c r="I503" s="271"/>
      <c r="J503" s="267"/>
      <c r="K503" s="267"/>
      <c r="L503" s="272"/>
      <c r="M503" s="273"/>
      <c r="N503" s="274"/>
      <c r="O503" s="274"/>
      <c r="P503" s="274"/>
      <c r="Q503" s="274"/>
      <c r="R503" s="274"/>
      <c r="S503" s="274"/>
      <c r="T503" s="275"/>
      <c r="AT503" s="276" t="s">
        <v>238</v>
      </c>
      <c r="AU503" s="276" t="s">
        <v>85</v>
      </c>
      <c r="AV503" s="13" t="s">
        <v>85</v>
      </c>
      <c r="AW503" s="13" t="s">
        <v>39</v>
      </c>
      <c r="AX503" s="13" t="s">
        <v>76</v>
      </c>
      <c r="AY503" s="276" t="s">
        <v>171</v>
      </c>
    </row>
    <row r="504" s="13" customFormat="1">
      <c r="B504" s="266"/>
      <c r="C504" s="267"/>
      <c r="D504" s="249" t="s">
        <v>238</v>
      </c>
      <c r="E504" s="268" t="s">
        <v>21</v>
      </c>
      <c r="F504" s="269" t="s">
        <v>1099</v>
      </c>
      <c r="G504" s="267"/>
      <c r="H504" s="270">
        <v>7.585</v>
      </c>
      <c r="I504" s="271"/>
      <c r="J504" s="267"/>
      <c r="K504" s="267"/>
      <c r="L504" s="272"/>
      <c r="M504" s="273"/>
      <c r="N504" s="274"/>
      <c r="O504" s="274"/>
      <c r="P504" s="274"/>
      <c r="Q504" s="274"/>
      <c r="R504" s="274"/>
      <c r="S504" s="274"/>
      <c r="T504" s="275"/>
      <c r="AT504" s="276" t="s">
        <v>238</v>
      </c>
      <c r="AU504" s="276" t="s">
        <v>85</v>
      </c>
      <c r="AV504" s="13" t="s">
        <v>85</v>
      </c>
      <c r="AW504" s="13" t="s">
        <v>39</v>
      </c>
      <c r="AX504" s="13" t="s">
        <v>76</v>
      </c>
      <c r="AY504" s="276" t="s">
        <v>171</v>
      </c>
    </row>
    <row r="505" s="13" customFormat="1">
      <c r="B505" s="266"/>
      <c r="C505" s="267"/>
      <c r="D505" s="249" t="s">
        <v>238</v>
      </c>
      <c r="E505" s="268" t="s">
        <v>21</v>
      </c>
      <c r="F505" s="269" t="s">
        <v>1126</v>
      </c>
      <c r="G505" s="267"/>
      <c r="H505" s="270">
        <v>17.359999999999999</v>
      </c>
      <c r="I505" s="271"/>
      <c r="J505" s="267"/>
      <c r="K505" s="267"/>
      <c r="L505" s="272"/>
      <c r="M505" s="273"/>
      <c r="N505" s="274"/>
      <c r="O505" s="274"/>
      <c r="P505" s="274"/>
      <c r="Q505" s="274"/>
      <c r="R505" s="274"/>
      <c r="S505" s="274"/>
      <c r="T505" s="275"/>
      <c r="AT505" s="276" t="s">
        <v>238</v>
      </c>
      <c r="AU505" s="276" t="s">
        <v>85</v>
      </c>
      <c r="AV505" s="13" t="s">
        <v>85</v>
      </c>
      <c r="AW505" s="13" t="s">
        <v>39</v>
      </c>
      <c r="AX505" s="13" t="s">
        <v>76</v>
      </c>
      <c r="AY505" s="276" t="s">
        <v>171</v>
      </c>
    </row>
    <row r="506" s="13" customFormat="1">
      <c r="B506" s="266"/>
      <c r="C506" s="267"/>
      <c r="D506" s="249" t="s">
        <v>238</v>
      </c>
      <c r="E506" s="268" t="s">
        <v>21</v>
      </c>
      <c r="F506" s="269" t="s">
        <v>1127</v>
      </c>
      <c r="G506" s="267"/>
      <c r="H506" s="270">
        <v>61.289999999999999</v>
      </c>
      <c r="I506" s="271"/>
      <c r="J506" s="267"/>
      <c r="K506" s="267"/>
      <c r="L506" s="272"/>
      <c r="M506" s="273"/>
      <c r="N506" s="274"/>
      <c r="O506" s="274"/>
      <c r="P506" s="274"/>
      <c r="Q506" s="274"/>
      <c r="R506" s="274"/>
      <c r="S506" s="274"/>
      <c r="T506" s="275"/>
      <c r="AT506" s="276" t="s">
        <v>238</v>
      </c>
      <c r="AU506" s="276" t="s">
        <v>85</v>
      </c>
      <c r="AV506" s="13" t="s">
        <v>85</v>
      </c>
      <c r="AW506" s="13" t="s">
        <v>39</v>
      </c>
      <c r="AX506" s="13" t="s">
        <v>76</v>
      </c>
      <c r="AY506" s="276" t="s">
        <v>171</v>
      </c>
    </row>
    <row r="507" s="13" customFormat="1">
      <c r="B507" s="266"/>
      <c r="C507" s="267"/>
      <c r="D507" s="249" t="s">
        <v>238</v>
      </c>
      <c r="E507" s="268" t="s">
        <v>21</v>
      </c>
      <c r="F507" s="269" t="s">
        <v>1128</v>
      </c>
      <c r="G507" s="267"/>
      <c r="H507" s="270">
        <v>6.4960000000000004</v>
      </c>
      <c r="I507" s="271"/>
      <c r="J507" s="267"/>
      <c r="K507" s="267"/>
      <c r="L507" s="272"/>
      <c r="M507" s="273"/>
      <c r="N507" s="274"/>
      <c r="O507" s="274"/>
      <c r="P507" s="274"/>
      <c r="Q507" s="274"/>
      <c r="R507" s="274"/>
      <c r="S507" s="274"/>
      <c r="T507" s="275"/>
      <c r="AT507" s="276" t="s">
        <v>238</v>
      </c>
      <c r="AU507" s="276" t="s">
        <v>85</v>
      </c>
      <c r="AV507" s="13" t="s">
        <v>85</v>
      </c>
      <c r="AW507" s="13" t="s">
        <v>39</v>
      </c>
      <c r="AX507" s="13" t="s">
        <v>76</v>
      </c>
      <c r="AY507" s="276" t="s">
        <v>171</v>
      </c>
    </row>
    <row r="508" s="13" customFormat="1">
      <c r="B508" s="266"/>
      <c r="C508" s="267"/>
      <c r="D508" s="249" t="s">
        <v>238</v>
      </c>
      <c r="E508" s="268" t="s">
        <v>21</v>
      </c>
      <c r="F508" s="269" t="s">
        <v>1129</v>
      </c>
      <c r="G508" s="267"/>
      <c r="H508" s="270">
        <v>3.7120000000000002</v>
      </c>
      <c r="I508" s="271"/>
      <c r="J508" s="267"/>
      <c r="K508" s="267"/>
      <c r="L508" s="272"/>
      <c r="M508" s="273"/>
      <c r="N508" s="274"/>
      <c r="O508" s="274"/>
      <c r="P508" s="274"/>
      <c r="Q508" s="274"/>
      <c r="R508" s="274"/>
      <c r="S508" s="274"/>
      <c r="T508" s="275"/>
      <c r="AT508" s="276" t="s">
        <v>238</v>
      </c>
      <c r="AU508" s="276" t="s">
        <v>85</v>
      </c>
      <c r="AV508" s="13" t="s">
        <v>85</v>
      </c>
      <c r="AW508" s="13" t="s">
        <v>39</v>
      </c>
      <c r="AX508" s="13" t="s">
        <v>76</v>
      </c>
      <c r="AY508" s="276" t="s">
        <v>171</v>
      </c>
    </row>
    <row r="509" s="13" customFormat="1">
      <c r="B509" s="266"/>
      <c r="C509" s="267"/>
      <c r="D509" s="249" t="s">
        <v>238</v>
      </c>
      <c r="E509" s="268" t="s">
        <v>21</v>
      </c>
      <c r="F509" s="269" t="s">
        <v>1130</v>
      </c>
      <c r="G509" s="267"/>
      <c r="H509" s="270">
        <v>6.5540000000000003</v>
      </c>
      <c r="I509" s="271"/>
      <c r="J509" s="267"/>
      <c r="K509" s="267"/>
      <c r="L509" s="272"/>
      <c r="M509" s="273"/>
      <c r="N509" s="274"/>
      <c r="O509" s="274"/>
      <c r="P509" s="274"/>
      <c r="Q509" s="274"/>
      <c r="R509" s="274"/>
      <c r="S509" s="274"/>
      <c r="T509" s="275"/>
      <c r="AT509" s="276" t="s">
        <v>238</v>
      </c>
      <c r="AU509" s="276" t="s">
        <v>85</v>
      </c>
      <c r="AV509" s="13" t="s">
        <v>85</v>
      </c>
      <c r="AW509" s="13" t="s">
        <v>39</v>
      </c>
      <c r="AX509" s="13" t="s">
        <v>76</v>
      </c>
      <c r="AY509" s="276" t="s">
        <v>171</v>
      </c>
    </row>
    <row r="510" s="13" customFormat="1">
      <c r="B510" s="266"/>
      <c r="C510" s="267"/>
      <c r="D510" s="249" t="s">
        <v>238</v>
      </c>
      <c r="E510" s="268" t="s">
        <v>21</v>
      </c>
      <c r="F510" s="269" t="s">
        <v>1131</v>
      </c>
      <c r="G510" s="267"/>
      <c r="H510" s="270">
        <v>15.08</v>
      </c>
      <c r="I510" s="271"/>
      <c r="J510" s="267"/>
      <c r="K510" s="267"/>
      <c r="L510" s="272"/>
      <c r="M510" s="273"/>
      <c r="N510" s="274"/>
      <c r="O510" s="274"/>
      <c r="P510" s="274"/>
      <c r="Q510" s="274"/>
      <c r="R510" s="274"/>
      <c r="S510" s="274"/>
      <c r="T510" s="275"/>
      <c r="AT510" s="276" t="s">
        <v>238</v>
      </c>
      <c r="AU510" s="276" t="s">
        <v>85</v>
      </c>
      <c r="AV510" s="13" t="s">
        <v>85</v>
      </c>
      <c r="AW510" s="13" t="s">
        <v>39</v>
      </c>
      <c r="AX510" s="13" t="s">
        <v>76</v>
      </c>
      <c r="AY510" s="276" t="s">
        <v>171</v>
      </c>
    </row>
    <row r="511" s="13" customFormat="1">
      <c r="B511" s="266"/>
      <c r="C511" s="267"/>
      <c r="D511" s="249" t="s">
        <v>238</v>
      </c>
      <c r="E511" s="268" t="s">
        <v>21</v>
      </c>
      <c r="F511" s="269" t="s">
        <v>1132</v>
      </c>
      <c r="G511" s="267"/>
      <c r="H511" s="270">
        <v>17.68</v>
      </c>
      <c r="I511" s="271"/>
      <c r="J511" s="267"/>
      <c r="K511" s="267"/>
      <c r="L511" s="272"/>
      <c r="M511" s="273"/>
      <c r="N511" s="274"/>
      <c r="O511" s="274"/>
      <c r="P511" s="274"/>
      <c r="Q511" s="274"/>
      <c r="R511" s="274"/>
      <c r="S511" s="274"/>
      <c r="T511" s="275"/>
      <c r="AT511" s="276" t="s">
        <v>238</v>
      </c>
      <c r="AU511" s="276" t="s">
        <v>85</v>
      </c>
      <c r="AV511" s="13" t="s">
        <v>85</v>
      </c>
      <c r="AW511" s="13" t="s">
        <v>39</v>
      </c>
      <c r="AX511" s="13" t="s">
        <v>76</v>
      </c>
      <c r="AY511" s="276" t="s">
        <v>171</v>
      </c>
    </row>
    <row r="512" s="13" customFormat="1">
      <c r="B512" s="266"/>
      <c r="C512" s="267"/>
      <c r="D512" s="249" t="s">
        <v>238</v>
      </c>
      <c r="E512" s="268" t="s">
        <v>21</v>
      </c>
      <c r="F512" s="269" t="s">
        <v>1133</v>
      </c>
      <c r="G512" s="267"/>
      <c r="H512" s="270">
        <v>93.689999999999998</v>
      </c>
      <c r="I512" s="271"/>
      <c r="J512" s="267"/>
      <c r="K512" s="267"/>
      <c r="L512" s="272"/>
      <c r="M512" s="273"/>
      <c r="N512" s="274"/>
      <c r="O512" s="274"/>
      <c r="P512" s="274"/>
      <c r="Q512" s="274"/>
      <c r="R512" s="274"/>
      <c r="S512" s="274"/>
      <c r="T512" s="275"/>
      <c r="AT512" s="276" t="s">
        <v>238</v>
      </c>
      <c r="AU512" s="276" t="s">
        <v>85</v>
      </c>
      <c r="AV512" s="13" t="s">
        <v>85</v>
      </c>
      <c r="AW512" s="13" t="s">
        <v>39</v>
      </c>
      <c r="AX512" s="13" t="s">
        <v>76</v>
      </c>
      <c r="AY512" s="276" t="s">
        <v>171</v>
      </c>
    </row>
    <row r="513" s="13" customFormat="1">
      <c r="B513" s="266"/>
      <c r="C513" s="267"/>
      <c r="D513" s="249" t="s">
        <v>238</v>
      </c>
      <c r="E513" s="268" t="s">
        <v>21</v>
      </c>
      <c r="F513" s="269" t="s">
        <v>1134</v>
      </c>
      <c r="G513" s="267"/>
      <c r="H513" s="270">
        <v>58.140000000000001</v>
      </c>
      <c r="I513" s="271"/>
      <c r="J513" s="267"/>
      <c r="K513" s="267"/>
      <c r="L513" s="272"/>
      <c r="M513" s="273"/>
      <c r="N513" s="274"/>
      <c r="O513" s="274"/>
      <c r="P513" s="274"/>
      <c r="Q513" s="274"/>
      <c r="R513" s="274"/>
      <c r="S513" s="274"/>
      <c r="T513" s="275"/>
      <c r="AT513" s="276" t="s">
        <v>238</v>
      </c>
      <c r="AU513" s="276" t="s">
        <v>85</v>
      </c>
      <c r="AV513" s="13" t="s">
        <v>85</v>
      </c>
      <c r="AW513" s="13" t="s">
        <v>39</v>
      </c>
      <c r="AX513" s="13" t="s">
        <v>76</v>
      </c>
      <c r="AY513" s="276" t="s">
        <v>171</v>
      </c>
    </row>
    <row r="514" s="13" customFormat="1">
      <c r="B514" s="266"/>
      <c r="C514" s="267"/>
      <c r="D514" s="249" t="s">
        <v>238</v>
      </c>
      <c r="E514" s="268" t="s">
        <v>21</v>
      </c>
      <c r="F514" s="269" t="s">
        <v>1135</v>
      </c>
      <c r="G514" s="267"/>
      <c r="H514" s="270">
        <v>26.600000000000001</v>
      </c>
      <c r="I514" s="271"/>
      <c r="J514" s="267"/>
      <c r="K514" s="267"/>
      <c r="L514" s="272"/>
      <c r="M514" s="273"/>
      <c r="N514" s="274"/>
      <c r="O514" s="274"/>
      <c r="P514" s="274"/>
      <c r="Q514" s="274"/>
      <c r="R514" s="274"/>
      <c r="S514" s="274"/>
      <c r="T514" s="275"/>
      <c r="AT514" s="276" t="s">
        <v>238</v>
      </c>
      <c r="AU514" s="276" t="s">
        <v>85</v>
      </c>
      <c r="AV514" s="13" t="s">
        <v>85</v>
      </c>
      <c r="AW514" s="13" t="s">
        <v>39</v>
      </c>
      <c r="AX514" s="13" t="s">
        <v>76</v>
      </c>
      <c r="AY514" s="276" t="s">
        <v>171</v>
      </c>
    </row>
    <row r="515" s="13" customFormat="1">
      <c r="B515" s="266"/>
      <c r="C515" s="267"/>
      <c r="D515" s="249" t="s">
        <v>238</v>
      </c>
      <c r="E515" s="268" t="s">
        <v>21</v>
      </c>
      <c r="F515" s="269" t="s">
        <v>1136</v>
      </c>
      <c r="G515" s="267"/>
      <c r="H515" s="270">
        <v>86.129999999999995</v>
      </c>
      <c r="I515" s="271"/>
      <c r="J515" s="267"/>
      <c r="K515" s="267"/>
      <c r="L515" s="272"/>
      <c r="M515" s="273"/>
      <c r="N515" s="274"/>
      <c r="O515" s="274"/>
      <c r="P515" s="274"/>
      <c r="Q515" s="274"/>
      <c r="R515" s="274"/>
      <c r="S515" s="274"/>
      <c r="T515" s="275"/>
      <c r="AT515" s="276" t="s">
        <v>238</v>
      </c>
      <c r="AU515" s="276" t="s">
        <v>85</v>
      </c>
      <c r="AV515" s="13" t="s">
        <v>85</v>
      </c>
      <c r="AW515" s="13" t="s">
        <v>39</v>
      </c>
      <c r="AX515" s="13" t="s">
        <v>76</v>
      </c>
      <c r="AY515" s="276" t="s">
        <v>171</v>
      </c>
    </row>
    <row r="516" s="13" customFormat="1">
      <c r="B516" s="266"/>
      <c r="C516" s="267"/>
      <c r="D516" s="249" t="s">
        <v>238</v>
      </c>
      <c r="E516" s="268" t="s">
        <v>21</v>
      </c>
      <c r="F516" s="269" t="s">
        <v>1137</v>
      </c>
      <c r="G516" s="267"/>
      <c r="H516" s="270">
        <v>50.460000000000001</v>
      </c>
      <c r="I516" s="271"/>
      <c r="J516" s="267"/>
      <c r="K516" s="267"/>
      <c r="L516" s="272"/>
      <c r="M516" s="273"/>
      <c r="N516" s="274"/>
      <c r="O516" s="274"/>
      <c r="P516" s="274"/>
      <c r="Q516" s="274"/>
      <c r="R516" s="274"/>
      <c r="S516" s="274"/>
      <c r="T516" s="275"/>
      <c r="AT516" s="276" t="s">
        <v>238</v>
      </c>
      <c r="AU516" s="276" t="s">
        <v>85</v>
      </c>
      <c r="AV516" s="13" t="s">
        <v>85</v>
      </c>
      <c r="AW516" s="13" t="s">
        <v>39</v>
      </c>
      <c r="AX516" s="13" t="s">
        <v>76</v>
      </c>
      <c r="AY516" s="276" t="s">
        <v>171</v>
      </c>
    </row>
    <row r="517" s="13" customFormat="1">
      <c r="B517" s="266"/>
      <c r="C517" s="267"/>
      <c r="D517" s="249" t="s">
        <v>238</v>
      </c>
      <c r="E517" s="268" t="s">
        <v>21</v>
      </c>
      <c r="F517" s="269" t="s">
        <v>1138</v>
      </c>
      <c r="G517" s="267"/>
      <c r="H517" s="270">
        <v>6.7759999999999998</v>
      </c>
      <c r="I517" s="271"/>
      <c r="J517" s="267"/>
      <c r="K517" s="267"/>
      <c r="L517" s="272"/>
      <c r="M517" s="273"/>
      <c r="N517" s="274"/>
      <c r="O517" s="274"/>
      <c r="P517" s="274"/>
      <c r="Q517" s="274"/>
      <c r="R517" s="274"/>
      <c r="S517" s="274"/>
      <c r="T517" s="275"/>
      <c r="AT517" s="276" t="s">
        <v>238</v>
      </c>
      <c r="AU517" s="276" t="s">
        <v>85</v>
      </c>
      <c r="AV517" s="13" t="s">
        <v>85</v>
      </c>
      <c r="AW517" s="13" t="s">
        <v>39</v>
      </c>
      <c r="AX517" s="13" t="s">
        <v>76</v>
      </c>
      <c r="AY517" s="276" t="s">
        <v>171</v>
      </c>
    </row>
    <row r="518" s="15" customFormat="1">
      <c r="B518" s="288"/>
      <c r="C518" s="289"/>
      <c r="D518" s="249" t="s">
        <v>238</v>
      </c>
      <c r="E518" s="290" t="s">
        <v>21</v>
      </c>
      <c r="F518" s="291" t="s">
        <v>259</v>
      </c>
      <c r="G518" s="289"/>
      <c r="H518" s="292">
        <v>484.90100000000001</v>
      </c>
      <c r="I518" s="293"/>
      <c r="J518" s="289"/>
      <c r="K518" s="289"/>
      <c r="L518" s="294"/>
      <c r="M518" s="295"/>
      <c r="N518" s="296"/>
      <c r="O518" s="296"/>
      <c r="P518" s="296"/>
      <c r="Q518" s="296"/>
      <c r="R518" s="296"/>
      <c r="S518" s="296"/>
      <c r="T518" s="297"/>
      <c r="AT518" s="298" t="s">
        <v>238</v>
      </c>
      <c r="AU518" s="298" t="s">
        <v>85</v>
      </c>
      <c r="AV518" s="15" t="s">
        <v>96</v>
      </c>
      <c r="AW518" s="15" t="s">
        <v>39</v>
      </c>
      <c r="AX518" s="15" t="s">
        <v>76</v>
      </c>
      <c r="AY518" s="298" t="s">
        <v>171</v>
      </c>
    </row>
    <row r="519" s="14" customFormat="1">
      <c r="B519" s="277"/>
      <c r="C519" s="278"/>
      <c r="D519" s="249" t="s">
        <v>238</v>
      </c>
      <c r="E519" s="279" t="s">
        <v>21</v>
      </c>
      <c r="F519" s="280" t="s">
        <v>242</v>
      </c>
      <c r="G519" s="278"/>
      <c r="H519" s="281">
        <v>672.26499999999999</v>
      </c>
      <c r="I519" s="282"/>
      <c r="J519" s="278"/>
      <c r="K519" s="278"/>
      <c r="L519" s="283"/>
      <c r="M519" s="284"/>
      <c r="N519" s="285"/>
      <c r="O519" s="285"/>
      <c r="P519" s="285"/>
      <c r="Q519" s="285"/>
      <c r="R519" s="285"/>
      <c r="S519" s="285"/>
      <c r="T519" s="286"/>
      <c r="AT519" s="287" t="s">
        <v>238</v>
      </c>
      <c r="AU519" s="287" t="s">
        <v>85</v>
      </c>
      <c r="AV519" s="14" t="s">
        <v>194</v>
      </c>
      <c r="AW519" s="14" t="s">
        <v>39</v>
      </c>
      <c r="AX519" s="14" t="s">
        <v>83</v>
      </c>
      <c r="AY519" s="287" t="s">
        <v>171</v>
      </c>
    </row>
    <row r="520" s="1" customFormat="1" ht="25.5" customHeight="1">
      <c r="B520" s="47"/>
      <c r="C520" s="237" t="s">
        <v>619</v>
      </c>
      <c r="D520" s="237" t="s">
        <v>174</v>
      </c>
      <c r="E520" s="238" t="s">
        <v>1139</v>
      </c>
      <c r="F520" s="239" t="s">
        <v>1140</v>
      </c>
      <c r="G520" s="240" t="s">
        <v>235</v>
      </c>
      <c r="H520" s="241">
        <v>268.17399999999998</v>
      </c>
      <c r="I520" s="242"/>
      <c r="J520" s="243">
        <f>ROUND(I520*H520,2)</f>
        <v>0</v>
      </c>
      <c r="K520" s="239" t="s">
        <v>236</v>
      </c>
      <c r="L520" s="73"/>
      <c r="M520" s="244" t="s">
        <v>21</v>
      </c>
      <c r="N520" s="245" t="s">
        <v>47</v>
      </c>
      <c r="O520" s="48"/>
      <c r="P520" s="246">
        <f>O520*H520</f>
        <v>0</v>
      </c>
      <c r="Q520" s="246">
        <v>0.015599999999999999</v>
      </c>
      <c r="R520" s="246">
        <f>Q520*H520</f>
        <v>4.1835143999999991</v>
      </c>
      <c r="S520" s="246">
        <v>0</v>
      </c>
      <c r="T520" s="247">
        <f>S520*H520</f>
        <v>0</v>
      </c>
      <c r="AR520" s="25" t="s">
        <v>194</v>
      </c>
      <c r="AT520" s="25" t="s">
        <v>174</v>
      </c>
      <c r="AU520" s="25" t="s">
        <v>85</v>
      </c>
      <c r="AY520" s="25" t="s">
        <v>171</v>
      </c>
      <c r="BE520" s="248">
        <f>IF(N520="základní",J520,0)</f>
        <v>0</v>
      </c>
      <c r="BF520" s="248">
        <f>IF(N520="snížená",J520,0)</f>
        <v>0</v>
      </c>
      <c r="BG520" s="248">
        <f>IF(N520="zákl. přenesená",J520,0)</f>
        <v>0</v>
      </c>
      <c r="BH520" s="248">
        <f>IF(N520="sníž. přenesená",J520,0)</f>
        <v>0</v>
      </c>
      <c r="BI520" s="248">
        <f>IF(N520="nulová",J520,0)</f>
        <v>0</v>
      </c>
      <c r="BJ520" s="25" t="s">
        <v>83</v>
      </c>
      <c r="BK520" s="248">
        <f>ROUND(I520*H520,2)</f>
        <v>0</v>
      </c>
      <c r="BL520" s="25" t="s">
        <v>194</v>
      </c>
      <c r="BM520" s="25" t="s">
        <v>1141</v>
      </c>
    </row>
    <row r="521" s="12" customFormat="1">
      <c r="B521" s="256"/>
      <c r="C521" s="257"/>
      <c r="D521" s="249" t="s">
        <v>238</v>
      </c>
      <c r="E521" s="258" t="s">
        <v>21</v>
      </c>
      <c r="F521" s="259" t="s">
        <v>820</v>
      </c>
      <c r="G521" s="257"/>
      <c r="H521" s="258" t="s">
        <v>21</v>
      </c>
      <c r="I521" s="260"/>
      <c r="J521" s="257"/>
      <c r="K521" s="257"/>
      <c r="L521" s="261"/>
      <c r="M521" s="262"/>
      <c r="N521" s="263"/>
      <c r="O521" s="263"/>
      <c r="P521" s="263"/>
      <c r="Q521" s="263"/>
      <c r="R521" s="263"/>
      <c r="S521" s="263"/>
      <c r="T521" s="264"/>
      <c r="AT521" s="265" t="s">
        <v>238</v>
      </c>
      <c r="AU521" s="265" t="s">
        <v>85</v>
      </c>
      <c r="AV521" s="12" t="s">
        <v>83</v>
      </c>
      <c r="AW521" s="12" t="s">
        <v>39</v>
      </c>
      <c r="AX521" s="12" t="s">
        <v>76</v>
      </c>
      <c r="AY521" s="265" t="s">
        <v>171</v>
      </c>
    </row>
    <row r="522" s="12" customFormat="1">
      <c r="B522" s="256"/>
      <c r="C522" s="257"/>
      <c r="D522" s="249" t="s">
        <v>238</v>
      </c>
      <c r="E522" s="258" t="s">
        <v>21</v>
      </c>
      <c r="F522" s="259" t="s">
        <v>337</v>
      </c>
      <c r="G522" s="257"/>
      <c r="H522" s="258" t="s">
        <v>21</v>
      </c>
      <c r="I522" s="260"/>
      <c r="J522" s="257"/>
      <c r="K522" s="257"/>
      <c r="L522" s="261"/>
      <c r="M522" s="262"/>
      <c r="N522" s="263"/>
      <c r="O522" s="263"/>
      <c r="P522" s="263"/>
      <c r="Q522" s="263"/>
      <c r="R522" s="263"/>
      <c r="S522" s="263"/>
      <c r="T522" s="264"/>
      <c r="AT522" s="265" t="s">
        <v>238</v>
      </c>
      <c r="AU522" s="265" t="s">
        <v>85</v>
      </c>
      <c r="AV522" s="12" t="s">
        <v>83</v>
      </c>
      <c r="AW522" s="12" t="s">
        <v>39</v>
      </c>
      <c r="AX522" s="12" t="s">
        <v>76</v>
      </c>
      <c r="AY522" s="265" t="s">
        <v>171</v>
      </c>
    </row>
    <row r="523" s="13" customFormat="1">
      <c r="B523" s="266"/>
      <c r="C523" s="267"/>
      <c r="D523" s="249" t="s">
        <v>238</v>
      </c>
      <c r="E523" s="268" t="s">
        <v>21</v>
      </c>
      <c r="F523" s="269" t="s">
        <v>566</v>
      </c>
      <c r="G523" s="267"/>
      <c r="H523" s="270">
        <v>60.609999999999999</v>
      </c>
      <c r="I523" s="271"/>
      <c r="J523" s="267"/>
      <c r="K523" s="267"/>
      <c r="L523" s="272"/>
      <c r="M523" s="273"/>
      <c r="N523" s="274"/>
      <c r="O523" s="274"/>
      <c r="P523" s="274"/>
      <c r="Q523" s="274"/>
      <c r="R523" s="274"/>
      <c r="S523" s="274"/>
      <c r="T523" s="275"/>
      <c r="AT523" s="276" t="s">
        <v>238</v>
      </c>
      <c r="AU523" s="276" t="s">
        <v>85</v>
      </c>
      <c r="AV523" s="13" t="s">
        <v>85</v>
      </c>
      <c r="AW523" s="13" t="s">
        <v>39</v>
      </c>
      <c r="AX523" s="13" t="s">
        <v>76</v>
      </c>
      <c r="AY523" s="276" t="s">
        <v>171</v>
      </c>
    </row>
    <row r="524" s="13" customFormat="1">
      <c r="B524" s="266"/>
      <c r="C524" s="267"/>
      <c r="D524" s="249" t="s">
        <v>238</v>
      </c>
      <c r="E524" s="268" t="s">
        <v>21</v>
      </c>
      <c r="F524" s="269" t="s">
        <v>567</v>
      </c>
      <c r="G524" s="267"/>
      <c r="H524" s="270">
        <v>11.02</v>
      </c>
      <c r="I524" s="271"/>
      <c r="J524" s="267"/>
      <c r="K524" s="267"/>
      <c r="L524" s="272"/>
      <c r="M524" s="273"/>
      <c r="N524" s="274"/>
      <c r="O524" s="274"/>
      <c r="P524" s="274"/>
      <c r="Q524" s="274"/>
      <c r="R524" s="274"/>
      <c r="S524" s="274"/>
      <c r="T524" s="275"/>
      <c r="AT524" s="276" t="s">
        <v>238</v>
      </c>
      <c r="AU524" s="276" t="s">
        <v>85</v>
      </c>
      <c r="AV524" s="13" t="s">
        <v>85</v>
      </c>
      <c r="AW524" s="13" t="s">
        <v>39</v>
      </c>
      <c r="AX524" s="13" t="s">
        <v>76</v>
      </c>
      <c r="AY524" s="276" t="s">
        <v>171</v>
      </c>
    </row>
    <row r="525" s="15" customFormat="1">
      <c r="B525" s="288"/>
      <c r="C525" s="289"/>
      <c r="D525" s="249" t="s">
        <v>238</v>
      </c>
      <c r="E525" s="290" t="s">
        <v>21</v>
      </c>
      <c r="F525" s="291" t="s">
        <v>259</v>
      </c>
      <c r="G525" s="289"/>
      <c r="H525" s="292">
        <v>71.629999999999995</v>
      </c>
      <c r="I525" s="293"/>
      <c r="J525" s="289"/>
      <c r="K525" s="289"/>
      <c r="L525" s="294"/>
      <c r="M525" s="295"/>
      <c r="N525" s="296"/>
      <c r="O525" s="296"/>
      <c r="P525" s="296"/>
      <c r="Q525" s="296"/>
      <c r="R525" s="296"/>
      <c r="S525" s="296"/>
      <c r="T525" s="297"/>
      <c r="AT525" s="298" t="s">
        <v>238</v>
      </c>
      <c r="AU525" s="298" t="s">
        <v>85</v>
      </c>
      <c r="AV525" s="15" t="s">
        <v>96</v>
      </c>
      <c r="AW525" s="15" t="s">
        <v>39</v>
      </c>
      <c r="AX525" s="15" t="s">
        <v>76</v>
      </c>
      <c r="AY525" s="298" t="s">
        <v>171</v>
      </c>
    </row>
    <row r="526" s="12" customFormat="1">
      <c r="B526" s="256"/>
      <c r="C526" s="257"/>
      <c r="D526" s="249" t="s">
        <v>238</v>
      </c>
      <c r="E526" s="258" t="s">
        <v>21</v>
      </c>
      <c r="F526" s="259" t="s">
        <v>339</v>
      </c>
      <c r="G526" s="257"/>
      <c r="H526" s="258" t="s">
        <v>21</v>
      </c>
      <c r="I526" s="260"/>
      <c r="J526" s="257"/>
      <c r="K526" s="257"/>
      <c r="L526" s="261"/>
      <c r="M526" s="262"/>
      <c r="N526" s="263"/>
      <c r="O526" s="263"/>
      <c r="P526" s="263"/>
      <c r="Q526" s="263"/>
      <c r="R526" s="263"/>
      <c r="S526" s="263"/>
      <c r="T526" s="264"/>
      <c r="AT526" s="265" t="s">
        <v>238</v>
      </c>
      <c r="AU526" s="265" t="s">
        <v>85</v>
      </c>
      <c r="AV526" s="12" t="s">
        <v>83</v>
      </c>
      <c r="AW526" s="12" t="s">
        <v>39</v>
      </c>
      <c r="AX526" s="12" t="s">
        <v>76</v>
      </c>
      <c r="AY526" s="265" t="s">
        <v>171</v>
      </c>
    </row>
    <row r="527" s="13" customFormat="1">
      <c r="B527" s="266"/>
      <c r="C527" s="267"/>
      <c r="D527" s="249" t="s">
        <v>238</v>
      </c>
      <c r="E527" s="268" t="s">
        <v>21</v>
      </c>
      <c r="F527" s="269" t="s">
        <v>568</v>
      </c>
      <c r="G527" s="267"/>
      <c r="H527" s="270">
        <v>1.0560000000000001</v>
      </c>
      <c r="I527" s="271"/>
      <c r="J527" s="267"/>
      <c r="K527" s="267"/>
      <c r="L527" s="272"/>
      <c r="M527" s="273"/>
      <c r="N527" s="274"/>
      <c r="O527" s="274"/>
      <c r="P527" s="274"/>
      <c r="Q527" s="274"/>
      <c r="R527" s="274"/>
      <c r="S527" s="274"/>
      <c r="T527" s="275"/>
      <c r="AT527" s="276" t="s">
        <v>238</v>
      </c>
      <c r="AU527" s="276" t="s">
        <v>85</v>
      </c>
      <c r="AV527" s="13" t="s">
        <v>85</v>
      </c>
      <c r="AW527" s="13" t="s">
        <v>39</v>
      </c>
      <c r="AX527" s="13" t="s">
        <v>76</v>
      </c>
      <c r="AY527" s="276" t="s">
        <v>171</v>
      </c>
    </row>
    <row r="528" s="13" customFormat="1">
      <c r="B528" s="266"/>
      <c r="C528" s="267"/>
      <c r="D528" s="249" t="s">
        <v>238</v>
      </c>
      <c r="E528" s="268" t="s">
        <v>21</v>
      </c>
      <c r="F528" s="269" t="s">
        <v>569</v>
      </c>
      <c r="G528" s="267"/>
      <c r="H528" s="270">
        <v>9.3279999999999994</v>
      </c>
      <c r="I528" s="271"/>
      <c r="J528" s="267"/>
      <c r="K528" s="267"/>
      <c r="L528" s="272"/>
      <c r="M528" s="273"/>
      <c r="N528" s="274"/>
      <c r="O528" s="274"/>
      <c r="P528" s="274"/>
      <c r="Q528" s="274"/>
      <c r="R528" s="274"/>
      <c r="S528" s="274"/>
      <c r="T528" s="275"/>
      <c r="AT528" s="276" t="s">
        <v>238</v>
      </c>
      <c r="AU528" s="276" t="s">
        <v>85</v>
      </c>
      <c r="AV528" s="13" t="s">
        <v>85</v>
      </c>
      <c r="AW528" s="13" t="s">
        <v>39</v>
      </c>
      <c r="AX528" s="13" t="s">
        <v>76</v>
      </c>
      <c r="AY528" s="276" t="s">
        <v>171</v>
      </c>
    </row>
    <row r="529" s="13" customFormat="1">
      <c r="B529" s="266"/>
      <c r="C529" s="267"/>
      <c r="D529" s="249" t="s">
        <v>238</v>
      </c>
      <c r="E529" s="268" t="s">
        <v>21</v>
      </c>
      <c r="F529" s="269" t="s">
        <v>570</v>
      </c>
      <c r="G529" s="267"/>
      <c r="H529" s="270">
        <v>4.8399999999999999</v>
      </c>
      <c r="I529" s="271"/>
      <c r="J529" s="267"/>
      <c r="K529" s="267"/>
      <c r="L529" s="272"/>
      <c r="M529" s="273"/>
      <c r="N529" s="274"/>
      <c r="O529" s="274"/>
      <c r="P529" s="274"/>
      <c r="Q529" s="274"/>
      <c r="R529" s="274"/>
      <c r="S529" s="274"/>
      <c r="T529" s="275"/>
      <c r="AT529" s="276" t="s">
        <v>238</v>
      </c>
      <c r="AU529" s="276" t="s">
        <v>85</v>
      </c>
      <c r="AV529" s="13" t="s">
        <v>85</v>
      </c>
      <c r="AW529" s="13" t="s">
        <v>39</v>
      </c>
      <c r="AX529" s="13" t="s">
        <v>76</v>
      </c>
      <c r="AY529" s="276" t="s">
        <v>171</v>
      </c>
    </row>
    <row r="530" s="13" customFormat="1">
      <c r="B530" s="266"/>
      <c r="C530" s="267"/>
      <c r="D530" s="249" t="s">
        <v>238</v>
      </c>
      <c r="E530" s="268" t="s">
        <v>21</v>
      </c>
      <c r="F530" s="269" t="s">
        <v>571</v>
      </c>
      <c r="G530" s="267"/>
      <c r="H530" s="270">
        <v>2.3759999999999999</v>
      </c>
      <c r="I530" s="271"/>
      <c r="J530" s="267"/>
      <c r="K530" s="267"/>
      <c r="L530" s="272"/>
      <c r="M530" s="273"/>
      <c r="N530" s="274"/>
      <c r="O530" s="274"/>
      <c r="P530" s="274"/>
      <c r="Q530" s="274"/>
      <c r="R530" s="274"/>
      <c r="S530" s="274"/>
      <c r="T530" s="275"/>
      <c r="AT530" s="276" t="s">
        <v>238</v>
      </c>
      <c r="AU530" s="276" t="s">
        <v>85</v>
      </c>
      <c r="AV530" s="13" t="s">
        <v>85</v>
      </c>
      <c r="AW530" s="13" t="s">
        <v>39</v>
      </c>
      <c r="AX530" s="13" t="s">
        <v>76</v>
      </c>
      <c r="AY530" s="276" t="s">
        <v>171</v>
      </c>
    </row>
    <row r="531" s="13" customFormat="1">
      <c r="B531" s="266"/>
      <c r="C531" s="267"/>
      <c r="D531" s="249" t="s">
        <v>238</v>
      </c>
      <c r="E531" s="268" t="s">
        <v>21</v>
      </c>
      <c r="F531" s="269" t="s">
        <v>572</v>
      </c>
      <c r="G531" s="267"/>
      <c r="H531" s="270">
        <v>0.79200000000000004</v>
      </c>
      <c r="I531" s="271"/>
      <c r="J531" s="267"/>
      <c r="K531" s="267"/>
      <c r="L531" s="272"/>
      <c r="M531" s="273"/>
      <c r="N531" s="274"/>
      <c r="O531" s="274"/>
      <c r="P531" s="274"/>
      <c r="Q531" s="274"/>
      <c r="R531" s="274"/>
      <c r="S531" s="274"/>
      <c r="T531" s="275"/>
      <c r="AT531" s="276" t="s">
        <v>238</v>
      </c>
      <c r="AU531" s="276" t="s">
        <v>85</v>
      </c>
      <c r="AV531" s="13" t="s">
        <v>85</v>
      </c>
      <c r="AW531" s="13" t="s">
        <v>39</v>
      </c>
      <c r="AX531" s="13" t="s">
        <v>76</v>
      </c>
      <c r="AY531" s="276" t="s">
        <v>171</v>
      </c>
    </row>
    <row r="532" s="13" customFormat="1">
      <c r="B532" s="266"/>
      <c r="C532" s="267"/>
      <c r="D532" s="249" t="s">
        <v>238</v>
      </c>
      <c r="E532" s="268" t="s">
        <v>21</v>
      </c>
      <c r="F532" s="269" t="s">
        <v>573</v>
      </c>
      <c r="G532" s="267"/>
      <c r="H532" s="270">
        <v>0.44</v>
      </c>
      <c r="I532" s="271"/>
      <c r="J532" s="267"/>
      <c r="K532" s="267"/>
      <c r="L532" s="272"/>
      <c r="M532" s="273"/>
      <c r="N532" s="274"/>
      <c r="O532" s="274"/>
      <c r="P532" s="274"/>
      <c r="Q532" s="274"/>
      <c r="R532" s="274"/>
      <c r="S532" s="274"/>
      <c r="T532" s="275"/>
      <c r="AT532" s="276" t="s">
        <v>238</v>
      </c>
      <c r="AU532" s="276" t="s">
        <v>85</v>
      </c>
      <c r="AV532" s="13" t="s">
        <v>85</v>
      </c>
      <c r="AW532" s="13" t="s">
        <v>39</v>
      </c>
      <c r="AX532" s="13" t="s">
        <v>76</v>
      </c>
      <c r="AY532" s="276" t="s">
        <v>171</v>
      </c>
    </row>
    <row r="533" s="13" customFormat="1">
      <c r="B533" s="266"/>
      <c r="C533" s="267"/>
      <c r="D533" s="249" t="s">
        <v>238</v>
      </c>
      <c r="E533" s="268" t="s">
        <v>21</v>
      </c>
      <c r="F533" s="269" t="s">
        <v>574</v>
      </c>
      <c r="G533" s="267"/>
      <c r="H533" s="270">
        <v>8.7870000000000008</v>
      </c>
      <c r="I533" s="271"/>
      <c r="J533" s="267"/>
      <c r="K533" s="267"/>
      <c r="L533" s="272"/>
      <c r="M533" s="273"/>
      <c r="N533" s="274"/>
      <c r="O533" s="274"/>
      <c r="P533" s="274"/>
      <c r="Q533" s="274"/>
      <c r="R533" s="274"/>
      <c r="S533" s="274"/>
      <c r="T533" s="275"/>
      <c r="AT533" s="276" t="s">
        <v>238</v>
      </c>
      <c r="AU533" s="276" t="s">
        <v>85</v>
      </c>
      <c r="AV533" s="13" t="s">
        <v>85</v>
      </c>
      <c r="AW533" s="13" t="s">
        <v>39</v>
      </c>
      <c r="AX533" s="13" t="s">
        <v>76</v>
      </c>
      <c r="AY533" s="276" t="s">
        <v>171</v>
      </c>
    </row>
    <row r="534" s="13" customFormat="1">
      <c r="B534" s="266"/>
      <c r="C534" s="267"/>
      <c r="D534" s="249" t="s">
        <v>238</v>
      </c>
      <c r="E534" s="268" t="s">
        <v>21</v>
      </c>
      <c r="F534" s="269" t="s">
        <v>575</v>
      </c>
      <c r="G534" s="267"/>
      <c r="H534" s="270">
        <v>16.82</v>
      </c>
      <c r="I534" s="271"/>
      <c r="J534" s="267"/>
      <c r="K534" s="267"/>
      <c r="L534" s="272"/>
      <c r="M534" s="273"/>
      <c r="N534" s="274"/>
      <c r="O534" s="274"/>
      <c r="P534" s="274"/>
      <c r="Q534" s="274"/>
      <c r="R534" s="274"/>
      <c r="S534" s="274"/>
      <c r="T534" s="275"/>
      <c r="AT534" s="276" t="s">
        <v>238</v>
      </c>
      <c r="AU534" s="276" t="s">
        <v>85</v>
      </c>
      <c r="AV534" s="13" t="s">
        <v>85</v>
      </c>
      <c r="AW534" s="13" t="s">
        <v>39</v>
      </c>
      <c r="AX534" s="13" t="s">
        <v>76</v>
      </c>
      <c r="AY534" s="276" t="s">
        <v>171</v>
      </c>
    </row>
    <row r="535" s="13" customFormat="1">
      <c r="B535" s="266"/>
      <c r="C535" s="267"/>
      <c r="D535" s="249" t="s">
        <v>238</v>
      </c>
      <c r="E535" s="268" t="s">
        <v>21</v>
      </c>
      <c r="F535" s="269" t="s">
        <v>576</v>
      </c>
      <c r="G535" s="267"/>
      <c r="H535" s="270">
        <v>9.2799999999999994</v>
      </c>
      <c r="I535" s="271"/>
      <c r="J535" s="267"/>
      <c r="K535" s="267"/>
      <c r="L535" s="272"/>
      <c r="M535" s="273"/>
      <c r="N535" s="274"/>
      <c r="O535" s="274"/>
      <c r="P535" s="274"/>
      <c r="Q535" s="274"/>
      <c r="R535" s="274"/>
      <c r="S535" s="274"/>
      <c r="T535" s="275"/>
      <c r="AT535" s="276" t="s">
        <v>238</v>
      </c>
      <c r="AU535" s="276" t="s">
        <v>85</v>
      </c>
      <c r="AV535" s="13" t="s">
        <v>85</v>
      </c>
      <c r="AW535" s="13" t="s">
        <v>39</v>
      </c>
      <c r="AX535" s="13" t="s">
        <v>76</v>
      </c>
      <c r="AY535" s="276" t="s">
        <v>171</v>
      </c>
    </row>
    <row r="536" s="13" customFormat="1">
      <c r="B536" s="266"/>
      <c r="C536" s="267"/>
      <c r="D536" s="249" t="s">
        <v>238</v>
      </c>
      <c r="E536" s="268" t="s">
        <v>21</v>
      </c>
      <c r="F536" s="269" t="s">
        <v>577</v>
      </c>
      <c r="G536" s="267"/>
      <c r="H536" s="270">
        <v>29.725000000000001</v>
      </c>
      <c r="I536" s="271"/>
      <c r="J536" s="267"/>
      <c r="K536" s="267"/>
      <c r="L536" s="272"/>
      <c r="M536" s="273"/>
      <c r="N536" s="274"/>
      <c r="O536" s="274"/>
      <c r="P536" s="274"/>
      <c r="Q536" s="274"/>
      <c r="R536" s="274"/>
      <c r="S536" s="274"/>
      <c r="T536" s="275"/>
      <c r="AT536" s="276" t="s">
        <v>238</v>
      </c>
      <c r="AU536" s="276" t="s">
        <v>85</v>
      </c>
      <c r="AV536" s="13" t="s">
        <v>85</v>
      </c>
      <c r="AW536" s="13" t="s">
        <v>39</v>
      </c>
      <c r="AX536" s="13" t="s">
        <v>76</v>
      </c>
      <c r="AY536" s="276" t="s">
        <v>171</v>
      </c>
    </row>
    <row r="537" s="13" customFormat="1">
      <c r="B537" s="266"/>
      <c r="C537" s="267"/>
      <c r="D537" s="249" t="s">
        <v>238</v>
      </c>
      <c r="E537" s="268" t="s">
        <v>21</v>
      </c>
      <c r="F537" s="269" t="s">
        <v>578</v>
      </c>
      <c r="G537" s="267"/>
      <c r="H537" s="270">
        <v>19.43</v>
      </c>
      <c r="I537" s="271"/>
      <c r="J537" s="267"/>
      <c r="K537" s="267"/>
      <c r="L537" s="272"/>
      <c r="M537" s="273"/>
      <c r="N537" s="274"/>
      <c r="O537" s="274"/>
      <c r="P537" s="274"/>
      <c r="Q537" s="274"/>
      <c r="R537" s="274"/>
      <c r="S537" s="274"/>
      <c r="T537" s="275"/>
      <c r="AT537" s="276" t="s">
        <v>238</v>
      </c>
      <c r="AU537" s="276" t="s">
        <v>85</v>
      </c>
      <c r="AV537" s="13" t="s">
        <v>85</v>
      </c>
      <c r="AW537" s="13" t="s">
        <v>39</v>
      </c>
      <c r="AX537" s="13" t="s">
        <v>76</v>
      </c>
      <c r="AY537" s="276" t="s">
        <v>171</v>
      </c>
    </row>
    <row r="538" s="13" customFormat="1">
      <c r="B538" s="266"/>
      <c r="C538" s="267"/>
      <c r="D538" s="249" t="s">
        <v>238</v>
      </c>
      <c r="E538" s="268" t="s">
        <v>21</v>
      </c>
      <c r="F538" s="269" t="s">
        <v>579</v>
      </c>
      <c r="G538" s="267"/>
      <c r="H538" s="270">
        <v>12.76</v>
      </c>
      <c r="I538" s="271"/>
      <c r="J538" s="267"/>
      <c r="K538" s="267"/>
      <c r="L538" s="272"/>
      <c r="M538" s="273"/>
      <c r="N538" s="274"/>
      <c r="O538" s="274"/>
      <c r="P538" s="274"/>
      <c r="Q538" s="274"/>
      <c r="R538" s="274"/>
      <c r="S538" s="274"/>
      <c r="T538" s="275"/>
      <c r="AT538" s="276" t="s">
        <v>238</v>
      </c>
      <c r="AU538" s="276" t="s">
        <v>85</v>
      </c>
      <c r="AV538" s="13" t="s">
        <v>85</v>
      </c>
      <c r="AW538" s="13" t="s">
        <v>39</v>
      </c>
      <c r="AX538" s="13" t="s">
        <v>76</v>
      </c>
      <c r="AY538" s="276" t="s">
        <v>171</v>
      </c>
    </row>
    <row r="539" s="13" customFormat="1">
      <c r="B539" s="266"/>
      <c r="C539" s="267"/>
      <c r="D539" s="249" t="s">
        <v>238</v>
      </c>
      <c r="E539" s="268" t="s">
        <v>21</v>
      </c>
      <c r="F539" s="269" t="s">
        <v>580</v>
      </c>
      <c r="G539" s="267"/>
      <c r="H539" s="270">
        <v>42.049999999999997</v>
      </c>
      <c r="I539" s="271"/>
      <c r="J539" s="267"/>
      <c r="K539" s="267"/>
      <c r="L539" s="272"/>
      <c r="M539" s="273"/>
      <c r="N539" s="274"/>
      <c r="O539" s="274"/>
      <c r="P539" s="274"/>
      <c r="Q539" s="274"/>
      <c r="R539" s="274"/>
      <c r="S539" s="274"/>
      <c r="T539" s="275"/>
      <c r="AT539" s="276" t="s">
        <v>238</v>
      </c>
      <c r="AU539" s="276" t="s">
        <v>85</v>
      </c>
      <c r="AV539" s="13" t="s">
        <v>85</v>
      </c>
      <c r="AW539" s="13" t="s">
        <v>39</v>
      </c>
      <c r="AX539" s="13" t="s">
        <v>76</v>
      </c>
      <c r="AY539" s="276" t="s">
        <v>171</v>
      </c>
    </row>
    <row r="540" s="13" customFormat="1">
      <c r="B540" s="266"/>
      <c r="C540" s="267"/>
      <c r="D540" s="249" t="s">
        <v>238</v>
      </c>
      <c r="E540" s="268" t="s">
        <v>21</v>
      </c>
      <c r="F540" s="269" t="s">
        <v>581</v>
      </c>
      <c r="G540" s="267"/>
      <c r="H540" s="270">
        <v>32.479999999999997</v>
      </c>
      <c r="I540" s="271"/>
      <c r="J540" s="267"/>
      <c r="K540" s="267"/>
      <c r="L540" s="272"/>
      <c r="M540" s="273"/>
      <c r="N540" s="274"/>
      <c r="O540" s="274"/>
      <c r="P540" s="274"/>
      <c r="Q540" s="274"/>
      <c r="R540" s="274"/>
      <c r="S540" s="274"/>
      <c r="T540" s="275"/>
      <c r="AT540" s="276" t="s">
        <v>238</v>
      </c>
      <c r="AU540" s="276" t="s">
        <v>85</v>
      </c>
      <c r="AV540" s="13" t="s">
        <v>85</v>
      </c>
      <c r="AW540" s="13" t="s">
        <v>39</v>
      </c>
      <c r="AX540" s="13" t="s">
        <v>76</v>
      </c>
      <c r="AY540" s="276" t="s">
        <v>171</v>
      </c>
    </row>
    <row r="541" s="13" customFormat="1">
      <c r="B541" s="266"/>
      <c r="C541" s="267"/>
      <c r="D541" s="249" t="s">
        <v>238</v>
      </c>
      <c r="E541" s="268" t="s">
        <v>21</v>
      </c>
      <c r="F541" s="269" t="s">
        <v>582</v>
      </c>
      <c r="G541" s="267"/>
      <c r="H541" s="270">
        <v>6.3799999999999999</v>
      </c>
      <c r="I541" s="271"/>
      <c r="J541" s="267"/>
      <c r="K541" s="267"/>
      <c r="L541" s="272"/>
      <c r="M541" s="273"/>
      <c r="N541" s="274"/>
      <c r="O541" s="274"/>
      <c r="P541" s="274"/>
      <c r="Q541" s="274"/>
      <c r="R541" s="274"/>
      <c r="S541" s="274"/>
      <c r="T541" s="275"/>
      <c r="AT541" s="276" t="s">
        <v>238</v>
      </c>
      <c r="AU541" s="276" t="s">
        <v>85</v>
      </c>
      <c r="AV541" s="13" t="s">
        <v>85</v>
      </c>
      <c r="AW541" s="13" t="s">
        <v>39</v>
      </c>
      <c r="AX541" s="13" t="s">
        <v>76</v>
      </c>
      <c r="AY541" s="276" t="s">
        <v>171</v>
      </c>
    </row>
    <row r="542" s="15" customFormat="1">
      <c r="B542" s="288"/>
      <c r="C542" s="289"/>
      <c r="D542" s="249" t="s">
        <v>238</v>
      </c>
      <c r="E542" s="290" t="s">
        <v>21</v>
      </c>
      <c r="F542" s="291" t="s">
        <v>259</v>
      </c>
      <c r="G542" s="289"/>
      <c r="H542" s="292">
        <v>196.54400000000001</v>
      </c>
      <c r="I542" s="293"/>
      <c r="J542" s="289"/>
      <c r="K542" s="289"/>
      <c r="L542" s="294"/>
      <c r="M542" s="295"/>
      <c r="N542" s="296"/>
      <c r="O542" s="296"/>
      <c r="P542" s="296"/>
      <c r="Q542" s="296"/>
      <c r="R542" s="296"/>
      <c r="S542" s="296"/>
      <c r="T542" s="297"/>
      <c r="AT542" s="298" t="s">
        <v>238</v>
      </c>
      <c r="AU542" s="298" t="s">
        <v>85</v>
      </c>
      <c r="AV542" s="15" t="s">
        <v>96</v>
      </c>
      <c r="AW542" s="15" t="s">
        <v>39</v>
      </c>
      <c r="AX542" s="15" t="s">
        <v>76</v>
      </c>
      <c r="AY542" s="298" t="s">
        <v>171</v>
      </c>
    </row>
    <row r="543" s="14" customFormat="1">
      <c r="B543" s="277"/>
      <c r="C543" s="278"/>
      <c r="D543" s="249" t="s">
        <v>238</v>
      </c>
      <c r="E543" s="279" t="s">
        <v>21</v>
      </c>
      <c r="F543" s="280" t="s">
        <v>242</v>
      </c>
      <c r="G543" s="278"/>
      <c r="H543" s="281">
        <v>268.17399999999998</v>
      </c>
      <c r="I543" s="282"/>
      <c r="J543" s="278"/>
      <c r="K543" s="278"/>
      <c r="L543" s="283"/>
      <c r="M543" s="284"/>
      <c r="N543" s="285"/>
      <c r="O543" s="285"/>
      <c r="P543" s="285"/>
      <c r="Q543" s="285"/>
      <c r="R543" s="285"/>
      <c r="S543" s="285"/>
      <c r="T543" s="286"/>
      <c r="AT543" s="287" t="s">
        <v>238</v>
      </c>
      <c r="AU543" s="287" t="s">
        <v>85</v>
      </c>
      <c r="AV543" s="14" t="s">
        <v>194</v>
      </c>
      <c r="AW543" s="14" t="s">
        <v>39</v>
      </c>
      <c r="AX543" s="14" t="s">
        <v>83</v>
      </c>
      <c r="AY543" s="287" t="s">
        <v>171</v>
      </c>
    </row>
    <row r="544" s="1" customFormat="1" ht="25.5" customHeight="1">
      <c r="B544" s="47"/>
      <c r="C544" s="237" t="s">
        <v>623</v>
      </c>
      <c r="D544" s="237" t="s">
        <v>174</v>
      </c>
      <c r="E544" s="238" t="s">
        <v>1142</v>
      </c>
      <c r="F544" s="239" t="s">
        <v>1143</v>
      </c>
      <c r="G544" s="240" t="s">
        <v>235</v>
      </c>
      <c r="H544" s="241">
        <v>8.1999999999999993</v>
      </c>
      <c r="I544" s="242"/>
      <c r="J544" s="243">
        <f>ROUND(I544*H544,2)</f>
        <v>0</v>
      </c>
      <c r="K544" s="239" t="s">
        <v>236</v>
      </c>
      <c r="L544" s="73"/>
      <c r="M544" s="244" t="s">
        <v>21</v>
      </c>
      <c r="N544" s="245" t="s">
        <v>47</v>
      </c>
      <c r="O544" s="48"/>
      <c r="P544" s="246">
        <f>O544*H544</f>
        <v>0</v>
      </c>
      <c r="Q544" s="246">
        <v>0.0026800000000000001</v>
      </c>
      <c r="R544" s="246">
        <f>Q544*H544</f>
        <v>0.021975999999999999</v>
      </c>
      <c r="S544" s="246">
        <v>0</v>
      </c>
      <c r="T544" s="247">
        <f>S544*H544</f>
        <v>0</v>
      </c>
      <c r="AR544" s="25" t="s">
        <v>194</v>
      </c>
      <c r="AT544" s="25" t="s">
        <v>174</v>
      </c>
      <c r="AU544" s="25" t="s">
        <v>85</v>
      </c>
      <c r="AY544" s="25" t="s">
        <v>171</v>
      </c>
      <c r="BE544" s="248">
        <f>IF(N544="základní",J544,0)</f>
        <v>0</v>
      </c>
      <c r="BF544" s="248">
        <f>IF(N544="snížená",J544,0)</f>
        <v>0</v>
      </c>
      <c r="BG544" s="248">
        <f>IF(N544="zákl. přenesená",J544,0)</f>
        <v>0</v>
      </c>
      <c r="BH544" s="248">
        <f>IF(N544="sníž. přenesená",J544,0)</f>
        <v>0</v>
      </c>
      <c r="BI544" s="248">
        <f>IF(N544="nulová",J544,0)</f>
        <v>0</v>
      </c>
      <c r="BJ544" s="25" t="s">
        <v>83</v>
      </c>
      <c r="BK544" s="248">
        <f>ROUND(I544*H544,2)</f>
        <v>0</v>
      </c>
      <c r="BL544" s="25" t="s">
        <v>194</v>
      </c>
      <c r="BM544" s="25" t="s">
        <v>1144</v>
      </c>
    </row>
    <row r="545" s="12" customFormat="1">
      <c r="B545" s="256"/>
      <c r="C545" s="257"/>
      <c r="D545" s="249" t="s">
        <v>238</v>
      </c>
      <c r="E545" s="258" t="s">
        <v>21</v>
      </c>
      <c r="F545" s="259" t="s">
        <v>820</v>
      </c>
      <c r="G545" s="257"/>
      <c r="H545" s="258" t="s">
        <v>21</v>
      </c>
      <c r="I545" s="260"/>
      <c r="J545" s="257"/>
      <c r="K545" s="257"/>
      <c r="L545" s="261"/>
      <c r="M545" s="262"/>
      <c r="N545" s="263"/>
      <c r="O545" s="263"/>
      <c r="P545" s="263"/>
      <c r="Q545" s="263"/>
      <c r="R545" s="263"/>
      <c r="S545" s="263"/>
      <c r="T545" s="264"/>
      <c r="AT545" s="265" t="s">
        <v>238</v>
      </c>
      <c r="AU545" s="265" t="s">
        <v>85</v>
      </c>
      <c r="AV545" s="12" t="s">
        <v>83</v>
      </c>
      <c r="AW545" s="12" t="s">
        <v>39</v>
      </c>
      <c r="AX545" s="12" t="s">
        <v>76</v>
      </c>
      <c r="AY545" s="265" t="s">
        <v>171</v>
      </c>
    </row>
    <row r="546" s="12" customFormat="1">
      <c r="B546" s="256"/>
      <c r="C546" s="257"/>
      <c r="D546" s="249" t="s">
        <v>238</v>
      </c>
      <c r="E546" s="258" t="s">
        <v>21</v>
      </c>
      <c r="F546" s="259" t="s">
        <v>1145</v>
      </c>
      <c r="G546" s="257"/>
      <c r="H546" s="258" t="s">
        <v>21</v>
      </c>
      <c r="I546" s="260"/>
      <c r="J546" s="257"/>
      <c r="K546" s="257"/>
      <c r="L546" s="261"/>
      <c r="M546" s="262"/>
      <c r="N546" s="263"/>
      <c r="O546" s="263"/>
      <c r="P546" s="263"/>
      <c r="Q546" s="263"/>
      <c r="R546" s="263"/>
      <c r="S546" s="263"/>
      <c r="T546" s="264"/>
      <c r="AT546" s="265" t="s">
        <v>238</v>
      </c>
      <c r="AU546" s="265" t="s">
        <v>85</v>
      </c>
      <c r="AV546" s="12" t="s">
        <v>83</v>
      </c>
      <c r="AW546" s="12" t="s">
        <v>39</v>
      </c>
      <c r="AX546" s="12" t="s">
        <v>76</v>
      </c>
      <c r="AY546" s="265" t="s">
        <v>171</v>
      </c>
    </row>
    <row r="547" s="13" customFormat="1">
      <c r="B547" s="266"/>
      <c r="C547" s="267"/>
      <c r="D547" s="249" t="s">
        <v>238</v>
      </c>
      <c r="E547" s="268" t="s">
        <v>21</v>
      </c>
      <c r="F547" s="269" t="s">
        <v>1146</v>
      </c>
      <c r="G547" s="267"/>
      <c r="H547" s="270">
        <v>8.1999999999999993</v>
      </c>
      <c r="I547" s="271"/>
      <c r="J547" s="267"/>
      <c r="K547" s="267"/>
      <c r="L547" s="272"/>
      <c r="M547" s="273"/>
      <c r="N547" s="274"/>
      <c r="O547" s="274"/>
      <c r="P547" s="274"/>
      <c r="Q547" s="274"/>
      <c r="R547" s="274"/>
      <c r="S547" s="274"/>
      <c r="T547" s="275"/>
      <c r="AT547" s="276" t="s">
        <v>238</v>
      </c>
      <c r="AU547" s="276" t="s">
        <v>85</v>
      </c>
      <c r="AV547" s="13" t="s">
        <v>85</v>
      </c>
      <c r="AW547" s="13" t="s">
        <v>39</v>
      </c>
      <c r="AX547" s="13" t="s">
        <v>76</v>
      </c>
      <c r="AY547" s="276" t="s">
        <v>171</v>
      </c>
    </row>
    <row r="548" s="14" customFormat="1">
      <c r="B548" s="277"/>
      <c r="C548" s="278"/>
      <c r="D548" s="249" t="s">
        <v>238</v>
      </c>
      <c r="E548" s="279" t="s">
        <v>21</v>
      </c>
      <c r="F548" s="280" t="s">
        <v>242</v>
      </c>
      <c r="G548" s="278"/>
      <c r="H548" s="281">
        <v>8.1999999999999993</v>
      </c>
      <c r="I548" s="282"/>
      <c r="J548" s="278"/>
      <c r="K548" s="278"/>
      <c r="L548" s="283"/>
      <c r="M548" s="284"/>
      <c r="N548" s="285"/>
      <c r="O548" s="285"/>
      <c r="P548" s="285"/>
      <c r="Q548" s="285"/>
      <c r="R548" s="285"/>
      <c r="S548" s="285"/>
      <c r="T548" s="286"/>
      <c r="AT548" s="287" t="s">
        <v>238</v>
      </c>
      <c r="AU548" s="287" t="s">
        <v>85</v>
      </c>
      <c r="AV548" s="14" t="s">
        <v>194</v>
      </c>
      <c r="AW548" s="14" t="s">
        <v>39</v>
      </c>
      <c r="AX548" s="14" t="s">
        <v>83</v>
      </c>
      <c r="AY548" s="287" t="s">
        <v>171</v>
      </c>
    </row>
    <row r="549" s="1" customFormat="1" ht="25.5" customHeight="1">
      <c r="B549" s="47"/>
      <c r="C549" s="237" t="s">
        <v>627</v>
      </c>
      <c r="D549" s="237" t="s">
        <v>174</v>
      </c>
      <c r="E549" s="238" t="s">
        <v>1147</v>
      </c>
      <c r="F549" s="239" t="s">
        <v>1148</v>
      </c>
      <c r="G549" s="240" t="s">
        <v>235</v>
      </c>
      <c r="H549" s="241">
        <v>82.603999999999999</v>
      </c>
      <c r="I549" s="242"/>
      <c r="J549" s="243">
        <f>ROUND(I549*H549,2)</f>
        <v>0</v>
      </c>
      <c r="K549" s="239" t="s">
        <v>236</v>
      </c>
      <c r="L549" s="73"/>
      <c r="M549" s="244" t="s">
        <v>21</v>
      </c>
      <c r="N549" s="245" t="s">
        <v>47</v>
      </c>
      <c r="O549" s="48"/>
      <c r="P549" s="246">
        <f>O549*H549</f>
        <v>0</v>
      </c>
      <c r="Q549" s="246">
        <v>0.0043800000000000002</v>
      </c>
      <c r="R549" s="246">
        <f>Q549*H549</f>
        <v>0.36180551999999999</v>
      </c>
      <c r="S549" s="246">
        <v>0</v>
      </c>
      <c r="T549" s="247">
        <f>S549*H549</f>
        <v>0</v>
      </c>
      <c r="AR549" s="25" t="s">
        <v>194</v>
      </c>
      <c r="AT549" s="25" t="s">
        <v>174</v>
      </c>
      <c r="AU549" s="25" t="s">
        <v>85</v>
      </c>
      <c r="AY549" s="25" t="s">
        <v>171</v>
      </c>
      <c r="BE549" s="248">
        <f>IF(N549="základní",J549,0)</f>
        <v>0</v>
      </c>
      <c r="BF549" s="248">
        <f>IF(N549="snížená",J549,0)</f>
        <v>0</v>
      </c>
      <c r="BG549" s="248">
        <f>IF(N549="zákl. přenesená",J549,0)</f>
        <v>0</v>
      </c>
      <c r="BH549" s="248">
        <f>IF(N549="sníž. přenesená",J549,0)</f>
        <v>0</v>
      </c>
      <c r="BI549" s="248">
        <f>IF(N549="nulová",J549,0)</f>
        <v>0</v>
      </c>
      <c r="BJ549" s="25" t="s">
        <v>83</v>
      </c>
      <c r="BK549" s="248">
        <f>ROUND(I549*H549,2)</f>
        <v>0</v>
      </c>
      <c r="BL549" s="25" t="s">
        <v>194</v>
      </c>
      <c r="BM549" s="25" t="s">
        <v>1149</v>
      </c>
    </row>
    <row r="550" s="12" customFormat="1">
      <c r="B550" s="256"/>
      <c r="C550" s="257"/>
      <c r="D550" s="249" t="s">
        <v>238</v>
      </c>
      <c r="E550" s="258" t="s">
        <v>21</v>
      </c>
      <c r="F550" s="259" t="s">
        <v>820</v>
      </c>
      <c r="G550" s="257"/>
      <c r="H550" s="258" t="s">
        <v>21</v>
      </c>
      <c r="I550" s="260"/>
      <c r="J550" s="257"/>
      <c r="K550" s="257"/>
      <c r="L550" s="261"/>
      <c r="M550" s="262"/>
      <c r="N550" s="263"/>
      <c r="O550" s="263"/>
      <c r="P550" s="263"/>
      <c r="Q550" s="263"/>
      <c r="R550" s="263"/>
      <c r="S550" s="263"/>
      <c r="T550" s="264"/>
      <c r="AT550" s="265" t="s">
        <v>238</v>
      </c>
      <c r="AU550" s="265" t="s">
        <v>85</v>
      </c>
      <c r="AV550" s="12" t="s">
        <v>83</v>
      </c>
      <c r="AW550" s="12" t="s">
        <v>39</v>
      </c>
      <c r="AX550" s="12" t="s">
        <v>76</v>
      </c>
      <c r="AY550" s="265" t="s">
        <v>171</v>
      </c>
    </row>
    <row r="551" s="12" customFormat="1">
      <c r="B551" s="256"/>
      <c r="C551" s="257"/>
      <c r="D551" s="249" t="s">
        <v>238</v>
      </c>
      <c r="E551" s="258" t="s">
        <v>21</v>
      </c>
      <c r="F551" s="259" t="s">
        <v>587</v>
      </c>
      <c r="G551" s="257"/>
      <c r="H551" s="258" t="s">
        <v>21</v>
      </c>
      <c r="I551" s="260"/>
      <c r="J551" s="257"/>
      <c r="K551" s="257"/>
      <c r="L551" s="261"/>
      <c r="M551" s="262"/>
      <c r="N551" s="263"/>
      <c r="O551" s="263"/>
      <c r="P551" s="263"/>
      <c r="Q551" s="263"/>
      <c r="R551" s="263"/>
      <c r="S551" s="263"/>
      <c r="T551" s="264"/>
      <c r="AT551" s="265" t="s">
        <v>238</v>
      </c>
      <c r="AU551" s="265" t="s">
        <v>85</v>
      </c>
      <c r="AV551" s="12" t="s">
        <v>83</v>
      </c>
      <c r="AW551" s="12" t="s">
        <v>39</v>
      </c>
      <c r="AX551" s="12" t="s">
        <v>76</v>
      </c>
      <c r="AY551" s="265" t="s">
        <v>171</v>
      </c>
    </row>
    <row r="552" s="13" customFormat="1">
      <c r="B552" s="266"/>
      <c r="C552" s="267"/>
      <c r="D552" s="249" t="s">
        <v>238</v>
      </c>
      <c r="E552" s="268" t="s">
        <v>21</v>
      </c>
      <c r="F552" s="269" t="s">
        <v>1150</v>
      </c>
      <c r="G552" s="267"/>
      <c r="H552" s="270">
        <v>75.849999999999994</v>
      </c>
      <c r="I552" s="271"/>
      <c r="J552" s="267"/>
      <c r="K552" s="267"/>
      <c r="L552" s="272"/>
      <c r="M552" s="273"/>
      <c r="N552" s="274"/>
      <c r="O552" s="274"/>
      <c r="P552" s="274"/>
      <c r="Q552" s="274"/>
      <c r="R552" s="274"/>
      <c r="S552" s="274"/>
      <c r="T552" s="275"/>
      <c r="AT552" s="276" t="s">
        <v>238</v>
      </c>
      <c r="AU552" s="276" t="s">
        <v>85</v>
      </c>
      <c r="AV552" s="13" t="s">
        <v>85</v>
      </c>
      <c r="AW552" s="13" t="s">
        <v>39</v>
      </c>
      <c r="AX552" s="13" t="s">
        <v>76</v>
      </c>
      <c r="AY552" s="276" t="s">
        <v>171</v>
      </c>
    </row>
    <row r="553" s="15" customFormat="1">
      <c r="B553" s="288"/>
      <c r="C553" s="289"/>
      <c r="D553" s="249" t="s">
        <v>238</v>
      </c>
      <c r="E553" s="290" t="s">
        <v>21</v>
      </c>
      <c r="F553" s="291" t="s">
        <v>259</v>
      </c>
      <c r="G553" s="289"/>
      <c r="H553" s="292">
        <v>75.849999999999994</v>
      </c>
      <c r="I553" s="293"/>
      <c r="J553" s="289"/>
      <c r="K553" s="289"/>
      <c r="L553" s="294"/>
      <c r="M553" s="295"/>
      <c r="N553" s="296"/>
      <c r="O553" s="296"/>
      <c r="P553" s="296"/>
      <c r="Q553" s="296"/>
      <c r="R553" s="296"/>
      <c r="S553" s="296"/>
      <c r="T553" s="297"/>
      <c r="AT553" s="298" t="s">
        <v>238</v>
      </c>
      <c r="AU553" s="298" t="s">
        <v>85</v>
      </c>
      <c r="AV553" s="15" t="s">
        <v>96</v>
      </c>
      <c r="AW553" s="15" t="s">
        <v>39</v>
      </c>
      <c r="AX553" s="15" t="s">
        <v>76</v>
      </c>
      <c r="AY553" s="298" t="s">
        <v>171</v>
      </c>
    </row>
    <row r="554" s="12" customFormat="1">
      <c r="B554" s="256"/>
      <c r="C554" s="257"/>
      <c r="D554" s="249" t="s">
        <v>238</v>
      </c>
      <c r="E554" s="258" t="s">
        <v>21</v>
      </c>
      <c r="F554" s="259" t="s">
        <v>1151</v>
      </c>
      <c r="G554" s="257"/>
      <c r="H554" s="258" t="s">
        <v>21</v>
      </c>
      <c r="I554" s="260"/>
      <c r="J554" s="257"/>
      <c r="K554" s="257"/>
      <c r="L554" s="261"/>
      <c r="M554" s="262"/>
      <c r="N554" s="263"/>
      <c r="O554" s="263"/>
      <c r="P554" s="263"/>
      <c r="Q554" s="263"/>
      <c r="R554" s="263"/>
      <c r="S554" s="263"/>
      <c r="T554" s="264"/>
      <c r="AT554" s="265" t="s">
        <v>238</v>
      </c>
      <c r="AU554" s="265" t="s">
        <v>85</v>
      </c>
      <c r="AV554" s="12" t="s">
        <v>83</v>
      </c>
      <c r="AW554" s="12" t="s">
        <v>39</v>
      </c>
      <c r="AX554" s="12" t="s">
        <v>76</v>
      </c>
      <c r="AY554" s="265" t="s">
        <v>171</v>
      </c>
    </row>
    <row r="555" s="13" customFormat="1">
      <c r="B555" s="266"/>
      <c r="C555" s="267"/>
      <c r="D555" s="249" t="s">
        <v>238</v>
      </c>
      <c r="E555" s="268" t="s">
        <v>21</v>
      </c>
      <c r="F555" s="269" t="s">
        <v>1152</v>
      </c>
      <c r="G555" s="267"/>
      <c r="H555" s="270">
        <v>6.5940000000000003</v>
      </c>
      <c r="I555" s="271"/>
      <c r="J555" s="267"/>
      <c r="K555" s="267"/>
      <c r="L555" s="272"/>
      <c r="M555" s="273"/>
      <c r="N555" s="274"/>
      <c r="O555" s="274"/>
      <c r="P555" s="274"/>
      <c r="Q555" s="274"/>
      <c r="R555" s="274"/>
      <c r="S555" s="274"/>
      <c r="T555" s="275"/>
      <c r="AT555" s="276" t="s">
        <v>238</v>
      </c>
      <c r="AU555" s="276" t="s">
        <v>85</v>
      </c>
      <c r="AV555" s="13" t="s">
        <v>85</v>
      </c>
      <c r="AW555" s="13" t="s">
        <v>39</v>
      </c>
      <c r="AX555" s="13" t="s">
        <v>76</v>
      </c>
      <c r="AY555" s="276" t="s">
        <v>171</v>
      </c>
    </row>
    <row r="556" s="15" customFormat="1">
      <c r="B556" s="288"/>
      <c r="C556" s="289"/>
      <c r="D556" s="249" t="s">
        <v>238</v>
      </c>
      <c r="E556" s="290" t="s">
        <v>21</v>
      </c>
      <c r="F556" s="291" t="s">
        <v>259</v>
      </c>
      <c r="G556" s="289"/>
      <c r="H556" s="292">
        <v>6.5940000000000003</v>
      </c>
      <c r="I556" s="293"/>
      <c r="J556" s="289"/>
      <c r="K556" s="289"/>
      <c r="L556" s="294"/>
      <c r="M556" s="295"/>
      <c r="N556" s="296"/>
      <c r="O556" s="296"/>
      <c r="P556" s="296"/>
      <c r="Q556" s="296"/>
      <c r="R556" s="296"/>
      <c r="S556" s="296"/>
      <c r="T556" s="297"/>
      <c r="AT556" s="298" t="s">
        <v>238</v>
      </c>
      <c r="AU556" s="298" t="s">
        <v>85</v>
      </c>
      <c r="AV556" s="15" t="s">
        <v>96</v>
      </c>
      <c r="AW556" s="15" t="s">
        <v>39</v>
      </c>
      <c r="AX556" s="15" t="s">
        <v>76</v>
      </c>
      <c r="AY556" s="298" t="s">
        <v>171</v>
      </c>
    </row>
    <row r="557" s="12" customFormat="1">
      <c r="B557" s="256"/>
      <c r="C557" s="257"/>
      <c r="D557" s="249" t="s">
        <v>238</v>
      </c>
      <c r="E557" s="258" t="s">
        <v>21</v>
      </c>
      <c r="F557" s="259" t="s">
        <v>1153</v>
      </c>
      <c r="G557" s="257"/>
      <c r="H557" s="258" t="s">
        <v>21</v>
      </c>
      <c r="I557" s="260"/>
      <c r="J557" s="257"/>
      <c r="K557" s="257"/>
      <c r="L557" s="261"/>
      <c r="M557" s="262"/>
      <c r="N557" s="263"/>
      <c r="O557" s="263"/>
      <c r="P557" s="263"/>
      <c r="Q557" s="263"/>
      <c r="R557" s="263"/>
      <c r="S557" s="263"/>
      <c r="T557" s="264"/>
      <c r="AT557" s="265" t="s">
        <v>238</v>
      </c>
      <c r="AU557" s="265" t="s">
        <v>85</v>
      </c>
      <c r="AV557" s="12" t="s">
        <v>83</v>
      </c>
      <c r="AW557" s="12" t="s">
        <v>39</v>
      </c>
      <c r="AX557" s="12" t="s">
        <v>76</v>
      </c>
      <c r="AY557" s="265" t="s">
        <v>171</v>
      </c>
    </row>
    <row r="558" s="13" customFormat="1">
      <c r="B558" s="266"/>
      <c r="C558" s="267"/>
      <c r="D558" s="249" t="s">
        <v>238</v>
      </c>
      <c r="E558" s="268" t="s">
        <v>21</v>
      </c>
      <c r="F558" s="269" t="s">
        <v>1154</v>
      </c>
      <c r="G558" s="267"/>
      <c r="H558" s="270">
        <v>0.16</v>
      </c>
      <c r="I558" s="271"/>
      <c r="J558" s="267"/>
      <c r="K558" s="267"/>
      <c r="L558" s="272"/>
      <c r="M558" s="273"/>
      <c r="N558" s="274"/>
      <c r="O558" s="274"/>
      <c r="P558" s="274"/>
      <c r="Q558" s="274"/>
      <c r="R558" s="274"/>
      <c r="S558" s="274"/>
      <c r="T558" s="275"/>
      <c r="AT558" s="276" t="s">
        <v>238</v>
      </c>
      <c r="AU558" s="276" t="s">
        <v>85</v>
      </c>
      <c r="AV558" s="13" t="s">
        <v>85</v>
      </c>
      <c r="AW558" s="13" t="s">
        <v>39</v>
      </c>
      <c r="AX558" s="13" t="s">
        <v>76</v>
      </c>
      <c r="AY558" s="276" t="s">
        <v>171</v>
      </c>
    </row>
    <row r="559" s="15" customFormat="1">
      <c r="B559" s="288"/>
      <c r="C559" s="289"/>
      <c r="D559" s="249" t="s">
        <v>238</v>
      </c>
      <c r="E559" s="290" t="s">
        <v>21</v>
      </c>
      <c r="F559" s="291" t="s">
        <v>259</v>
      </c>
      <c r="G559" s="289"/>
      <c r="H559" s="292">
        <v>0.16</v>
      </c>
      <c r="I559" s="293"/>
      <c r="J559" s="289"/>
      <c r="K559" s="289"/>
      <c r="L559" s="294"/>
      <c r="M559" s="295"/>
      <c r="N559" s="296"/>
      <c r="O559" s="296"/>
      <c r="P559" s="296"/>
      <c r="Q559" s="296"/>
      <c r="R559" s="296"/>
      <c r="S559" s="296"/>
      <c r="T559" s="297"/>
      <c r="AT559" s="298" t="s">
        <v>238</v>
      </c>
      <c r="AU559" s="298" t="s">
        <v>85</v>
      </c>
      <c r="AV559" s="15" t="s">
        <v>96</v>
      </c>
      <c r="AW559" s="15" t="s">
        <v>39</v>
      </c>
      <c r="AX559" s="15" t="s">
        <v>76</v>
      </c>
      <c r="AY559" s="298" t="s">
        <v>171</v>
      </c>
    </row>
    <row r="560" s="14" customFormat="1">
      <c r="B560" s="277"/>
      <c r="C560" s="278"/>
      <c r="D560" s="249" t="s">
        <v>238</v>
      </c>
      <c r="E560" s="279" t="s">
        <v>21</v>
      </c>
      <c r="F560" s="280" t="s">
        <v>242</v>
      </c>
      <c r="G560" s="278"/>
      <c r="H560" s="281">
        <v>82.603999999999999</v>
      </c>
      <c r="I560" s="282"/>
      <c r="J560" s="278"/>
      <c r="K560" s="278"/>
      <c r="L560" s="283"/>
      <c r="M560" s="284"/>
      <c r="N560" s="285"/>
      <c r="O560" s="285"/>
      <c r="P560" s="285"/>
      <c r="Q560" s="285"/>
      <c r="R560" s="285"/>
      <c r="S560" s="285"/>
      <c r="T560" s="286"/>
      <c r="AT560" s="287" t="s">
        <v>238</v>
      </c>
      <c r="AU560" s="287" t="s">
        <v>85</v>
      </c>
      <c r="AV560" s="14" t="s">
        <v>194</v>
      </c>
      <c r="AW560" s="14" t="s">
        <v>39</v>
      </c>
      <c r="AX560" s="14" t="s">
        <v>83</v>
      </c>
      <c r="AY560" s="287" t="s">
        <v>171</v>
      </c>
    </row>
    <row r="561" s="1" customFormat="1" ht="25.5" customHeight="1">
      <c r="B561" s="47"/>
      <c r="C561" s="237" t="s">
        <v>632</v>
      </c>
      <c r="D561" s="237" t="s">
        <v>174</v>
      </c>
      <c r="E561" s="238" t="s">
        <v>1155</v>
      </c>
      <c r="F561" s="239" t="s">
        <v>1156</v>
      </c>
      <c r="G561" s="240" t="s">
        <v>235</v>
      </c>
      <c r="H561" s="241">
        <v>11</v>
      </c>
      <c r="I561" s="242"/>
      <c r="J561" s="243">
        <f>ROUND(I561*H561,2)</f>
        <v>0</v>
      </c>
      <c r="K561" s="239" t="s">
        <v>236</v>
      </c>
      <c r="L561" s="73"/>
      <c r="M561" s="244" t="s">
        <v>21</v>
      </c>
      <c r="N561" s="245" t="s">
        <v>47</v>
      </c>
      <c r="O561" s="48"/>
      <c r="P561" s="246">
        <f>O561*H561</f>
        <v>0</v>
      </c>
      <c r="Q561" s="246">
        <v>0.0026800000000000001</v>
      </c>
      <c r="R561" s="246">
        <f>Q561*H561</f>
        <v>0.029479999999999999</v>
      </c>
      <c r="S561" s="246">
        <v>0</v>
      </c>
      <c r="T561" s="247">
        <f>S561*H561</f>
        <v>0</v>
      </c>
      <c r="AR561" s="25" t="s">
        <v>194</v>
      </c>
      <c r="AT561" s="25" t="s">
        <v>174</v>
      </c>
      <c r="AU561" s="25" t="s">
        <v>85</v>
      </c>
      <c r="AY561" s="25" t="s">
        <v>171</v>
      </c>
      <c r="BE561" s="248">
        <f>IF(N561="základní",J561,0)</f>
        <v>0</v>
      </c>
      <c r="BF561" s="248">
        <f>IF(N561="snížená",J561,0)</f>
        <v>0</v>
      </c>
      <c r="BG561" s="248">
        <f>IF(N561="zákl. přenesená",J561,0)</f>
        <v>0</v>
      </c>
      <c r="BH561" s="248">
        <f>IF(N561="sníž. přenesená",J561,0)</f>
        <v>0</v>
      </c>
      <c r="BI561" s="248">
        <f>IF(N561="nulová",J561,0)</f>
        <v>0</v>
      </c>
      <c r="BJ561" s="25" t="s">
        <v>83</v>
      </c>
      <c r="BK561" s="248">
        <f>ROUND(I561*H561,2)</f>
        <v>0</v>
      </c>
      <c r="BL561" s="25" t="s">
        <v>194</v>
      </c>
      <c r="BM561" s="25" t="s">
        <v>1157</v>
      </c>
    </row>
    <row r="562" s="12" customFormat="1">
      <c r="B562" s="256"/>
      <c r="C562" s="257"/>
      <c r="D562" s="249" t="s">
        <v>238</v>
      </c>
      <c r="E562" s="258" t="s">
        <v>21</v>
      </c>
      <c r="F562" s="259" t="s">
        <v>820</v>
      </c>
      <c r="G562" s="257"/>
      <c r="H562" s="258" t="s">
        <v>21</v>
      </c>
      <c r="I562" s="260"/>
      <c r="J562" s="257"/>
      <c r="K562" s="257"/>
      <c r="L562" s="261"/>
      <c r="M562" s="262"/>
      <c r="N562" s="263"/>
      <c r="O562" s="263"/>
      <c r="P562" s="263"/>
      <c r="Q562" s="263"/>
      <c r="R562" s="263"/>
      <c r="S562" s="263"/>
      <c r="T562" s="264"/>
      <c r="AT562" s="265" t="s">
        <v>238</v>
      </c>
      <c r="AU562" s="265" t="s">
        <v>85</v>
      </c>
      <c r="AV562" s="12" t="s">
        <v>83</v>
      </c>
      <c r="AW562" s="12" t="s">
        <v>39</v>
      </c>
      <c r="AX562" s="12" t="s">
        <v>76</v>
      </c>
      <c r="AY562" s="265" t="s">
        <v>171</v>
      </c>
    </row>
    <row r="563" s="12" customFormat="1">
      <c r="B563" s="256"/>
      <c r="C563" s="257"/>
      <c r="D563" s="249" t="s">
        <v>238</v>
      </c>
      <c r="E563" s="258" t="s">
        <v>21</v>
      </c>
      <c r="F563" s="259" t="s">
        <v>587</v>
      </c>
      <c r="G563" s="257"/>
      <c r="H563" s="258" t="s">
        <v>21</v>
      </c>
      <c r="I563" s="260"/>
      <c r="J563" s="257"/>
      <c r="K563" s="257"/>
      <c r="L563" s="261"/>
      <c r="M563" s="262"/>
      <c r="N563" s="263"/>
      <c r="O563" s="263"/>
      <c r="P563" s="263"/>
      <c r="Q563" s="263"/>
      <c r="R563" s="263"/>
      <c r="S563" s="263"/>
      <c r="T563" s="264"/>
      <c r="AT563" s="265" t="s">
        <v>238</v>
      </c>
      <c r="AU563" s="265" t="s">
        <v>85</v>
      </c>
      <c r="AV563" s="12" t="s">
        <v>83</v>
      </c>
      <c r="AW563" s="12" t="s">
        <v>39</v>
      </c>
      <c r="AX563" s="12" t="s">
        <v>76</v>
      </c>
      <c r="AY563" s="265" t="s">
        <v>171</v>
      </c>
    </row>
    <row r="564" s="13" customFormat="1">
      <c r="B564" s="266"/>
      <c r="C564" s="267"/>
      <c r="D564" s="249" t="s">
        <v>238</v>
      </c>
      <c r="E564" s="268" t="s">
        <v>21</v>
      </c>
      <c r="F564" s="269" t="s">
        <v>1158</v>
      </c>
      <c r="G564" s="267"/>
      <c r="H564" s="270">
        <v>11</v>
      </c>
      <c r="I564" s="271"/>
      <c r="J564" s="267"/>
      <c r="K564" s="267"/>
      <c r="L564" s="272"/>
      <c r="M564" s="273"/>
      <c r="N564" s="274"/>
      <c r="O564" s="274"/>
      <c r="P564" s="274"/>
      <c r="Q564" s="274"/>
      <c r="R564" s="274"/>
      <c r="S564" s="274"/>
      <c r="T564" s="275"/>
      <c r="AT564" s="276" t="s">
        <v>238</v>
      </c>
      <c r="AU564" s="276" t="s">
        <v>85</v>
      </c>
      <c r="AV564" s="13" t="s">
        <v>85</v>
      </c>
      <c r="AW564" s="13" t="s">
        <v>39</v>
      </c>
      <c r="AX564" s="13" t="s">
        <v>76</v>
      </c>
      <c r="AY564" s="276" t="s">
        <v>171</v>
      </c>
    </row>
    <row r="565" s="14" customFormat="1">
      <c r="B565" s="277"/>
      <c r="C565" s="278"/>
      <c r="D565" s="249" t="s">
        <v>238</v>
      </c>
      <c r="E565" s="279" t="s">
        <v>21</v>
      </c>
      <c r="F565" s="280" t="s">
        <v>242</v>
      </c>
      <c r="G565" s="278"/>
      <c r="H565" s="281">
        <v>11</v>
      </c>
      <c r="I565" s="282"/>
      <c r="J565" s="278"/>
      <c r="K565" s="278"/>
      <c r="L565" s="283"/>
      <c r="M565" s="284"/>
      <c r="N565" s="285"/>
      <c r="O565" s="285"/>
      <c r="P565" s="285"/>
      <c r="Q565" s="285"/>
      <c r="R565" s="285"/>
      <c r="S565" s="285"/>
      <c r="T565" s="286"/>
      <c r="AT565" s="287" t="s">
        <v>238</v>
      </c>
      <c r="AU565" s="287" t="s">
        <v>85</v>
      </c>
      <c r="AV565" s="14" t="s">
        <v>194</v>
      </c>
      <c r="AW565" s="14" t="s">
        <v>39</v>
      </c>
      <c r="AX565" s="14" t="s">
        <v>83</v>
      </c>
      <c r="AY565" s="287" t="s">
        <v>171</v>
      </c>
    </row>
    <row r="566" s="1" customFormat="1" ht="25.5" customHeight="1">
      <c r="B566" s="47"/>
      <c r="C566" s="237" t="s">
        <v>638</v>
      </c>
      <c r="D566" s="237" t="s">
        <v>174</v>
      </c>
      <c r="E566" s="238" t="s">
        <v>1159</v>
      </c>
      <c r="F566" s="239" t="s">
        <v>1160</v>
      </c>
      <c r="G566" s="240" t="s">
        <v>235</v>
      </c>
      <c r="H566" s="241">
        <v>69.998000000000005</v>
      </c>
      <c r="I566" s="242"/>
      <c r="J566" s="243">
        <f>ROUND(I566*H566,2)</f>
        <v>0</v>
      </c>
      <c r="K566" s="239" t="s">
        <v>236</v>
      </c>
      <c r="L566" s="73"/>
      <c r="M566" s="244" t="s">
        <v>21</v>
      </c>
      <c r="N566" s="245" t="s">
        <v>47</v>
      </c>
      <c r="O566" s="48"/>
      <c r="P566" s="246">
        <f>O566*H566</f>
        <v>0</v>
      </c>
      <c r="Q566" s="246">
        <v>0.0036800000000000001</v>
      </c>
      <c r="R566" s="246">
        <f>Q566*H566</f>
        <v>0.25759264000000004</v>
      </c>
      <c r="S566" s="246">
        <v>0</v>
      </c>
      <c r="T566" s="247">
        <f>S566*H566</f>
        <v>0</v>
      </c>
      <c r="AR566" s="25" t="s">
        <v>194</v>
      </c>
      <c r="AT566" s="25" t="s">
        <v>174</v>
      </c>
      <c r="AU566" s="25" t="s">
        <v>85</v>
      </c>
      <c r="AY566" s="25" t="s">
        <v>171</v>
      </c>
      <c r="BE566" s="248">
        <f>IF(N566="základní",J566,0)</f>
        <v>0</v>
      </c>
      <c r="BF566" s="248">
        <f>IF(N566="snížená",J566,0)</f>
        <v>0</v>
      </c>
      <c r="BG566" s="248">
        <f>IF(N566="zákl. přenesená",J566,0)</f>
        <v>0</v>
      </c>
      <c r="BH566" s="248">
        <f>IF(N566="sníž. přenesená",J566,0)</f>
        <v>0</v>
      </c>
      <c r="BI566" s="248">
        <f>IF(N566="nulová",J566,0)</f>
        <v>0</v>
      </c>
      <c r="BJ566" s="25" t="s">
        <v>83</v>
      </c>
      <c r="BK566" s="248">
        <f>ROUND(I566*H566,2)</f>
        <v>0</v>
      </c>
      <c r="BL566" s="25" t="s">
        <v>194</v>
      </c>
      <c r="BM566" s="25" t="s">
        <v>1161</v>
      </c>
    </row>
    <row r="567" s="12" customFormat="1">
      <c r="B567" s="256"/>
      <c r="C567" s="257"/>
      <c r="D567" s="249" t="s">
        <v>238</v>
      </c>
      <c r="E567" s="258" t="s">
        <v>21</v>
      </c>
      <c r="F567" s="259" t="s">
        <v>820</v>
      </c>
      <c r="G567" s="257"/>
      <c r="H567" s="258" t="s">
        <v>21</v>
      </c>
      <c r="I567" s="260"/>
      <c r="J567" s="257"/>
      <c r="K567" s="257"/>
      <c r="L567" s="261"/>
      <c r="M567" s="262"/>
      <c r="N567" s="263"/>
      <c r="O567" s="263"/>
      <c r="P567" s="263"/>
      <c r="Q567" s="263"/>
      <c r="R567" s="263"/>
      <c r="S567" s="263"/>
      <c r="T567" s="264"/>
      <c r="AT567" s="265" t="s">
        <v>238</v>
      </c>
      <c r="AU567" s="265" t="s">
        <v>85</v>
      </c>
      <c r="AV567" s="12" t="s">
        <v>83</v>
      </c>
      <c r="AW567" s="12" t="s">
        <v>39</v>
      </c>
      <c r="AX567" s="12" t="s">
        <v>76</v>
      </c>
      <c r="AY567" s="265" t="s">
        <v>171</v>
      </c>
    </row>
    <row r="568" s="12" customFormat="1">
      <c r="B568" s="256"/>
      <c r="C568" s="257"/>
      <c r="D568" s="249" t="s">
        <v>238</v>
      </c>
      <c r="E568" s="258" t="s">
        <v>21</v>
      </c>
      <c r="F568" s="259" t="s">
        <v>587</v>
      </c>
      <c r="G568" s="257"/>
      <c r="H568" s="258" t="s">
        <v>21</v>
      </c>
      <c r="I568" s="260"/>
      <c r="J568" s="257"/>
      <c r="K568" s="257"/>
      <c r="L568" s="261"/>
      <c r="M568" s="262"/>
      <c r="N568" s="263"/>
      <c r="O568" s="263"/>
      <c r="P568" s="263"/>
      <c r="Q568" s="263"/>
      <c r="R568" s="263"/>
      <c r="S568" s="263"/>
      <c r="T568" s="264"/>
      <c r="AT568" s="265" t="s">
        <v>238</v>
      </c>
      <c r="AU568" s="265" t="s">
        <v>85</v>
      </c>
      <c r="AV568" s="12" t="s">
        <v>83</v>
      </c>
      <c r="AW568" s="12" t="s">
        <v>39</v>
      </c>
      <c r="AX568" s="12" t="s">
        <v>76</v>
      </c>
      <c r="AY568" s="265" t="s">
        <v>171</v>
      </c>
    </row>
    <row r="569" s="13" customFormat="1">
      <c r="B569" s="266"/>
      <c r="C569" s="267"/>
      <c r="D569" s="249" t="s">
        <v>238</v>
      </c>
      <c r="E569" s="268" t="s">
        <v>21</v>
      </c>
      <c r="F569" s="269" t="s">
        <v>1150</v>
      </c>
      <c r="G569" s="267"/>
      <c r="H569" s="270">
        <v>75.849999999999994</v>
      </c>
      <c r="I569" s="271"/>
      <c r="J569" s="267"/>
      <c r="K569" s="267"/>
      <c r="L569" s="272"/>
      <c r="M569" s="273"/>
      <c r="N569" s="274"/>
      <c r="O569" s="274"/>
      <c r="P569" s="274"/>
      <c r="Q569" s="274"/>
      <c r="R569" s="274"/>
      <c r="S569" s="274"/>
      <c r="T569" s="275"/>
      <c r="AT569" s="276" t="s">
        <v>238</v>
      </c>
      <c r="AU569" s="276" t="s">
        <v>85</v>
      </c>
      <c r="AV569" s="13" t="s">
        <v>85</v>
      </c>
      <c r="AW569" s="13" t="s">
        <v>39</v>
      </c>
      <c r="AX569" s="13" t="s">
        <v>76</v>
      </c>
      <c r="AY569" s="276" t="s">
        <v>171</v>
      </c>
    </row>
    <row r="570" s="13" customFormat="1">
      <c r="B570" s="266"/>
      <c r="C570" s="267"/>
      <c r="D570" s="249" t="s">
        <v>238</v>
      </c>
      <c r="E570" s="268" t="s">
        <v>21</v>
      </c>
      <c r="F570" s="269" t="s">
        <v>1162</v>
      </c>
      <c r="G570" s="267"/>
      <c r="H570" s="270">
        <v>-19.199999999999999</v>
      </c>
      <c r="I570" s="271"/>
      <c r="J570" s="267"/>
      <c r="K570" s="267"/>
      <c r="L570" s="272"/>
      <c r="M570" s="273"/>
      <c r="N570" s="274"/>
      <c r="O570" s="274"/>
      <c r="P570" s="274"/>
      <c r="Q570" s="274"/>
      <c r="R570" s="274"/>
      <c r="S570" s="274"/>
      <c r="T570" s="275"/>
      <c r="AT570" s="276" t="s">
        <v>238</v>
      </c>
      <c r="AU570" s="276" t="s">
        <v>85</v>
      </c>
      <c r="AV570" s="13" t="s">
        <v>85</v>
      </c>
      <c r="AW570" s="13" t="s">
        <v>39</v>
      </c>
      <c r="AX570" s="13" t="s">
        <v>76</v>
      </c>
      <c r="AY570" s="276" t="s">
        <v>171</v>
      </c>
    </row>
    <row r="571" s="15" customFormat="1">
      <c r="B571" s="288"/>
      <c r="C571" s="289"/>
      <c r="D571" s="249" t="s">
        <v>238</v>
      </c>
      <c r="E571" s="290" t="s">
        <v>21</v>
      </c>
      <c r="F571" s="291" t="s">
        <v>259</v>
      </c>
      <c r="G571" s="289"/>
      <c r="H571" s="292">
        <v>56.649999999999999</v>
      </c>
      <c r="I571" s="293"/>
      <c r="J571" s="289"/>
      <c r="K571" s="289"/>
      <c r="L571" s="294"/>
      <c r="M571" s="295"/>
      <c r="N571" s="296"/>
      <c r="O571" s="296"/>
      <c r="P571" s="296"/>
      <c r="Q571" s="296"/>
      <c r="R571" s="296"/>
      <c r="S571" s="296"/>
      <c r="T571" s="297"/>
      <c r="AT571" s="298" t="s">
        <v>238</v>
      </c>
      <c r="AU571" s="298" t="s">
        <v>85</v>
      </c>
      <c r="AV571" s="15" t="s">
        <v>96</v>
      </c>
      <c r="AW571" s="15" t="s">
        <v>39</v>
      </c>
      <c r="AX571" s="15" t="s">
        <v>76</v>
      </c>
      <c r="AY571" s="298" t="s">
        <v>171</v>
      </c>
    </row>
    <row r="572" s="12" customFormat="1">
      <c r="B572" s="256"/>
      <c r="C572" s="257"/>
      <c r="D572" s="249" t="s">
        <v>238</v>
      </c>
      <c r="E572" s="258" t="s">
        <v>21</v>
      </c>
      <c r="F572" s="259" t="s">
        <v>1151</v>
      </c>
      <c r="G572" s="257"/>
      <c r="H572" s="258" t="s">
        <v>21</v>
      </c>
      <c r="I572" s="260"/>
      <c r="J572" s="257"/>
      <c r="K572" s="257"/>
      <c r="L572" s="261"/>
      <c r="M572" s="262"/>
      <c r="N572" s="263"/>
      <c r="O572" s="263"/>
      <c r="P572" s="263"/>
      <c r="Q572" s="263"/>
      <c r="R572" s="263"/>
      <c r="S572" s="263"/>
      <c r="T572" s="264"/>
      <c r="AT572" s="265" t="s">
        <v>238</v>
      </c>
      <c r="AU572" s="265" t="s">
        <v>85</v>
      </c>
      <c r="AV572" s="12" t="s">
        <v>83</v>
      </c>
      <c r="AW572" s="12" t="s">
        <v>39</v>
      </c>
      <c r="AX572" s="12" t="s">
        <v>76</v>
      </c>
      <c r="AY572" s="265" t="s">
        <v>171</v>
      </c>
    </row>
    <row r="573" s="13" customFormat="1">
      <c r="B573" s="266"/>
      <c r="C573" s="267"/>
      <c r="D573" s="249" t="s">
        <v>238</v>
      </c>
      <c r="E573" s="268" t="s">
        <v>21</v>
      </c>
      <c r="F573" s="269" t="s">
        <v>1163</v>
      </c>
      <c r="G573" s="267"/>
      <c r="H573" s="270">
        <v>13.188000000000001</v>
      </c>
      <c r="I573" s="271"/>
      <c r="J573" s="267"/>
      <c r="K573" s="267"/>
      <c r="L573" s="272"/>
      <c r="M573" s="273"/>
      <c r="N573" s="274"/>
      <c r="O573" s="274"/>
      <c r="P573" s="274"/>
      <c r="Q573" s="274"/>
      <c r="R573" s="274"/>
      <c r="S573" s="274"/>
      <c r="T573" s="275"/>
      <c r="AT573" s="276" t="s">
        <v>238</v>
      </c>
      <c r="AU573" s="276" t="s">
        <v>85</v>
      </c>
      <c r="AV573" s="13" t="s">
        <v>85</v>
      </c>
      <c r="AW573" s="13" t="s">
        <v>39</v>
      </c>
      <c r="AX573" s="13" t="s">
        <v>76</v>
      </c>
      <c r="AY573" s="276" t="s">
        <v>171</v>
      </c>
    </row>
    <row r="574" s="15" customFormat="1">
      <c r="B574" s="288"/>
      <c r="C574" s="289"/>
      <c r="D574" s="249" t="s">
        <v>238</v>
      </c>
      <c r="E574" s="290" t="s">
        <v>21</v>
      </c>
      <c r="F574" s="291" t="s">
        <v>259</v>
      </c>
      <c r="G574" s="289"/>
      <c r="H574" s="292">
        <v>13.188000000000001</v>
      </c>
      <c r="I574" s="293"/>
      <c r="J574" s="289"/>
      <c r="K574" s="289"/>
      <c r="L574" s="294"/>
      <c r="M574" s="295"/>
      <c r="N574" s="296"/>
      <c r="O574" s="296"/>
      <c r="P574" s="296"/>
      <c r="Q574" s="296"/>
      <c r="R574" s="296"/>
      <c r="S574" s="296"/>
      <c r="T574" s="297"/>
      <c r="AT574" s="298" t="s">
        <v>238</v>
      </c>
      <c r="AU574" s="298" t="s">
        <v>85</v>
      </c>
      <c r="AV574" s="15" t="s">
        <v>96</v>
      </c>
      <c r="AW574" s="15" t="s">
        <v>39</v>
      </c>
      <c r="AX574" s="15" t="s">
        <v>76</v>
      </c>
      <c r="AY574" s="298" t="s">
        <v>171</v>
      </c>
    </row>
    <row r="575" s="12" customFormat="1">
      <c r="B575" s="256"/>
      <c r="C575" s="257"/>
      <c r="D575" s="249" t="s">
        <v>238</v>
      </c>
      <c r="E575" s="258" t="s">
        <v>21</v>
      </c>
      <c r="F575" s="259" t="s">
        <v>1153</v>
      </c>
      <c r="G575" s="257"/>
      <c r="H575" s="258" t="s">
        <v>21</v>
      </c>
      <c r="I575" s="260"/>
      <c r="J575" s="257"/>
      <c r="K575" s="257"/>
      <c r="L575" s="261"/>
      <c r="M575" s="262"/>
      <c r="N575" s="263"/>
      <c r="O575" s="263"/>
      <c r="P575" s="263"/>
      <c r="Q575" s="263"/>
      <c r="R575" s="263"/>
      <c r="S575" s="263"/>
      <c r="T575" s="264"/>
      <c r="AT575" s="265" t="s">
        <v>238</v>
      </c>
      <c r="AU575" s="265" t="s">
        <v>85</v>
      </c>
      <c r="AV575" s="12" t="s">
        <v>83</v>
      </c>
      <c r="AW575" s="12" t="s">
        <v>39</v>
      </c>
      <c r="AX575" s="12" t="s">
        <v>76</v>
      </c>
      <c r="AY575" s="265" t="s">
        <v>171</v>
      </c>
    </row>
    <row r="576" s="13" customFormat="1">
      <c r="B576" s="266"/>
      <c r="C576" s="267"/>
      <c r="D576" s="249" t="s">
        <v>238</v>
      </c>
      <c r="E576" s="268" t="s">
        <v>21</v>
      </c>
      <c r="F576" s="269" t="s">
        <v>1154</v>
      </c>
      <c r="G576" s="267"/>
      <c r="H576" s="270">
        <v>0.16</v>
      </c>
      <c r="I576" s="271"/>
      <c r="J576" s="267"/>
      <c r="K576" s="267"/>
      <c r="L576" s="272"/>
      <c r="M576" s="273"/>
      <c r="N576" s="274"/>
      <c r="O576" s="274"/>
      <c r="P576" s="274"/>
      <c r="Q576" s="274"/>
      <c r="R576" s="274"/>
      <c r="S576" s="274"/>
      <c r="T576" s="275"/>
      <c r="AT576" s="276" t="s">
        <v>238</v>
      </c>
      <c r="AU576" s="276" t="s">
        <v>85</v>
      </c>
      <c r="AV576" s="13" t="s">
        <v>85</v>
      </c>
      <c r="AW576" s="13" t="s">
        <v>39</v>
      </c>
      <c r="AX576" s="13" t="s">
        <v>76</v>
      </c>
      <c r="AY576" s="276" t="s">
        <v>171</v>
      </c>
    </row>
    <row r="577" s="15" customFormat="1">
      <c r="B577" s="288"/>
      <c r="C577" s="289"/>
      <c r="D577" s="249" t="s">
        <v>238</v>
      </c>
      <c r="E577" s="290" t="s">
        <v>21</v>
      </c>
      <c r="F577" s="291" t="s">
        <v>259</v>
      </c>
      <c r="G577" s="289"/>
      <c r="H577" s="292">
        <v>0.16</v>
      </c>
      <c r="I577" s="293"/>
      <c r="J577" s="289"/>
      <c r="K577" s="289"/>
      <c r="L577" s="294"/>
      <c r="M577" s="295"/>
      <c r="N577" s="296"/>
      <c r="O577" s="296"/>
      <c r="P577" s="296"/>
      <c r="Q577" s="296"/>
      <c r="R577" s="296"/>
      <c r="S577" s="296"/>
      <c r="T577" s="297"/>
      <c r="AT577" s="298" t="s">
        <v>238</v>
      </c>
      <c r="AU577" s="298" t="s">
        <v>85</v>
      </c>
      <c r="AV577" s="15" t="s">
        <v>96</v>
      </c>
      <c r="AW577" s="15" t="s">
        <v>39</v>
      </c>
      <c r="AX577" s="15" t="s">
        <v>76</v>
      </c>
      <c r="AY577" s="298" t="s">
        <v>171</v>
      </c>
    </row>
    <row r="578" s="14" customFormat="1">
      <c r="B578" s="277"/>
      <c r="C578" s="278"/>
      <c r="D578" s="249" t="s">
        <v>238</v>
      </c>
      <c r="E578" s="279" t="s">
        <v>21</v>
      </c>
      <c r="F578" s="280" t="s">
        <v>242</v>
      </c>
      <c r="G578" s="278"/>
      <c r="H578" s="281">
        <v>69.998000000000005</v>
      </c>
      <c r="I578" s="282"/>
      <c r="J578" s="278"/>
      <c r="K578" s="278"/>
      <c r="L578" s="283"/>
      <c r="M578" s="284"/>
      <c r="N578" s="285"/>
      <c r="O578" s="285"/>
      <c r="P578" s="285"/>
      <c r="Q578" s="285"/>
      <c r="R578" s="285"/>
      <c r="S578" s="285"/>
      <c r="T578" s="286"/>
      <c r="AT578" s="287" t="s">
        <v>238</v>
      </c>
      <c r="AU578" s="287" t="s">
        <v>85</v>
      </c>
      <c r="AV578" s="14" t="s">
        <v>194</v>
      </c>
      <c r="AW578" s="14" t="s">
        <v>39</v>
      </c>
      <c r="AX578" s="14" t="s">
        <v>83</v>
      </c>
      <c r="AY578" s="287" t="s">
        <v>171</v>
      </c>
    </row>
    <row r="579" s="1" customFormat="1" ht="25.5" customHeight="1">
      <c r="B579" s="47"/>
      <c r="C579" s="237" t="s">
        <v>642</v>
      </c>
      <c r="D579" s="237" t="s">
        <v>174</v>
      </c>
      <c r="E579" s="238" t="s">
        <v>1164</v>
      </c>
      <c r="F579" s="239" t="s">
        <v>1165</v>
      </c>
      <c r="G579" s="240" t="s">
        <v>256</v>
      </c>
      <c r="H579" s="241">
        <v>3.5</v>
      </c>
      <c r="I579" s="242"/>
      <c r="J579" s="243">
        <f>ROUND(I579*H579,2)</f>
        <v>0</v>
      </c>
      <c r="K579" s="239" t="s">
        <v>21</v>
      </c>
      <c r="L579" s="73"/>
      <c r="M579" s="244" t="s">
        <v>21</v>
      </c>
      <c r="N579" s="245" t="s">
        <v>47</v>
      </c>
      <c r="O579" s="48"/>
      <c r="P579" s="246">
        <f>O579*H579</f>
        <v>0</v>
      </c>
      <c r="Q579" s="246">
        <v>0.00046999999999999999</v>
      </c>
      <c r="R579" s="246">
        <f>Q579*H579</f>
        <v>0.001645</v>
      </c>
      <c r="S579" s="246">
        <v>0</v>
      </c>
      <c r="T579" s="247">
        <f>S579*H579</f>
        <v>0</v>
      </c>
      <c r="AR579" s="25" t="s">
        <v>194</v>
      </c>
      <c r="AT579" s="25" t="s">
        <v>174</v>
      </c>
      <c r="AU579" s="25" t="s">
        <v>85</v>
      </c>
      <c r="AY579" s="25" t="s">
        <v>171</v>
      </c>
      <c r="BE579" s="248">
        <f>IF(N579="základní",J579,0)</f>
        <v>0</v>
      </c>
      <c r="BF579" s="248">
        <f>IF(N579="snížená",J579,0)</f>
        <v>0</v>
      </c>
      <c r="BG579" s="248">
        <f>IF(N579="zákl. přenesená",J579,0)</f>
        <v>0</v>
      </c>
      <c r="BH579" s="248">
        <f>IF(N579="sníž. přenesená",J579,0)</f>
        <v>0</v>
      </c>
      <c r="BI579" s="248">
        <f>IF(N579="nulová",J579,0)</f>
        <v>0</v>
      </c>
      <c r="BJ579" s="25" t="s">
        <v>83</v>
      </c>
      <c r="BK579" s="248">
        <f>ROUND(I579*H579,2)</f>
        <v>0</v>
      </c>
      <c r="BL579" s="25" t="s">
        <v>194</v>
      </c>
      <c r="BM579" s="25" t="s">
        <v>1166</v>
      </c>
    </row>
    <row r="580" s="12" customFormat="1">
      <c r="B580" s="256"/>
      <c r="C580" s="257"/>
      <c r="D580" s="249" t="s">
        <v>238</v>
      </c>
      <c r="E580" s="258" t="s">
        <v>21</v>
      </c>
      <c r="F580" s="259" t="s">
        <v>1032</v>
      </c>
      <c r="G580" s="257"/>
      <c r="H580" s="258" t="s">
        <v>21</v>
      </c>
      <c r="I580" s="260"/>
      <c r="J580" s="257"/>
      <c r="K580" s="257"/>
      <c r="L580" s="261"/>
      <c r="M580" s="262"/>
      <c r="N580" s="263"/>
      <c r="O580" s="263"/>
      <c r="P580" s="263"/>
      <c r="Q580" s="263"/>
      <c r="R580" s="263"/>
      <c r="S580" s="263"/>
      <c r="T580" s="264"/>
      <c r="AT580" s="265" t="s">
        <v>238</v>
      </c>
      <c r="AU580" s="265" t="s">
        <v>85</v>
      </c>
      <c r="AV580" s="12" t="s">
        <v>83</v>
      </c>
      <c r="AW580" s="12" t="s">
        <v>39</v>
      </c>
      <c r="AX580" s="12" t="s">
        <v>76</v>
      </c>
      <c r="AY580" s="265" t="s">
        <v>171</v>
      </c>
    </row>
    <row r="581" s="12" customFormat="1">
      <c r="B581" s="256"/>
      <c r="C581" s="257"/>
      <c r="D581" s="249" t="s">
        <v>238</v>
      </c>
      <c r="E581" s="258" t="s">
        <v>21</v>
      </c>
      <c r="F581" s="259" t="s">
        <v>1167</v>
      </c>
      <c r="G581" s="257"/>
      <c r="H581" s="258" t="s">
        <v>21</v>
      </c>
      <c r="I581" s="260"/>
      <c r="J581" s="257"/>
      <c r="K581" s="257"/>
      <c r="L581" s="261"/>
      <c r="M581" s="262"/>
      <c r="N581" s="263"/>
      <c r="O581" s="263"/>
      <c r="P581" s="263"/>
      <c r="Q581" s="263"/>
      <c r="R581" s="263"/>
      <c r="S581" s="263"/>
      <c r="T581" s="264"/>
      <c r="AT581" s="265" t="s">
        <v>238</v>
      </c>
      <c r="AU581" s="265" t="s">
        <v>85</v>
      </c>
      <c r="AV581" s="12" t="s">
        <v>83</v>
      </c>
      <c r="AW581" s="12" t="s">
        <v>39</v>
      </c>
      <c r="AX581" s="12" t="s">
        <v>76</v>
      </c>
      <c r="AY581" s="265" t="s">
        <v>171</v>
      </c>
    </row>
    <row r="582" s="13" customFormat="1">
      <c r="B582" s="266"/>
      <c r="C582" s="267"/>
      <c r="D582" s="249" t="s">
        <v>238</v>
      </c>
      <c r="E582" s="268" t="s">
        <v>21</v>
      </c>
      <c r="F582" s="269" t="s">
        <v>1168</v>
      </c>
      <c r="G582" s="267"/>
      <c r="H582" s="270">
        <v>3.5</v>
      </c>
      <c r="I582" s="271"/>
      <c r="J582" s="267"/>
      <c r="K582" s="267"/>
      <c r="L582" s="272"/>
      <c r="M582" s="273"/>
      <c r="N582" s="274"/>
      <c r="O582" s="274"/>
      <c r="P582" s="274"/>
      <c r="Q582" s="274"/>
      <c r="R582" s="274"/>
      <c r="S582" s="274"/>
      <c r="T582" s="275"/>
      <c r="AT582" s="276" t="s">
        <v>238</v>
      </c>
      <c r="AU582" s="276" t="s">
        <v>85</v>
      </c>
      <c r="AV582" s="13" t="s">
        <v>85</v>
      </c>
      <c r="AW582" s="13" t="s">
        <v>39</v>
      </c>
      <c r="AX582" s="13" t="s">
        <v>76</v>
      </c>
      <c r="AY582" s="276" t="s">
        <v>171</v>
      </c>
    </row>
    <row r="583" s="14" customFormat="1">
      <c r="B583" s="277"/>
      <c r="C583" s="278"/>
      <c r="D583" s="249" t="s">
        <v>238</v>
      </c>
      <c r="E583" s="279" t="s">
        <v>21</v>
      </c>
      <c r="F583" s="280" t="s">
        <v>242</v>
      </c>
      <c r="G583" s="278"/>
      <c r="H583" s="281">
        <v>3.5</v>
      </c>
      <c r="I583" s="282"/>
      <c r="J583" s="278"/>
      <c r="K583" s="278"/>
      <c r="L583" s="283"/>
      <c r="M583" s="284"/>
      <c r="N583" s="285"/>
      <c r="O583" s="285"/>
      <c r="P583" s="285"/>
      <c r="Q583" s="285"/>
      <c r="R583" s="285"/>
      <c r="S583" s="285"/>
      <c r="T583" s="286"/>
      <c r="AT583" s="287" t="s">
        <v>238</v>
      </c>
      <c r="AU583" s="287" t="s">
        <v>85</v>
      </c>
      <c r="AV583" s="14" t="s">
        <v>194</v>
      </c>
      <c r="AW583" s="14" t="s">
        <v>39</v>
      </c>
      <c r="AX583" s="14" t="s">
        <v>83</v>
      </c>
      <c r="AY583" s="287" t="s">
        <v>171</v>
      </c>
    </row>
    <row r="584" s="1" customFormat="1" ht="25.5" customHeight="1">
      <c r="B584" s="47"/>
      <c r="C584" s="237" t="s">
        <v>650</v>
      </c>
      <c r="D584" s="237" t="s">
        <v>174</v>
      </c>
      <c r="E584" s="238" t="s">
        <v>1169</v>
      </c>
      <c r="F584" s="239" t="s">
        <v>1170</v>
      </c>
      <c r="G584" s="240" t="s">
        <v>263</v>
      </c>
      <c r="H584" s="241">
        <v>10.023</v>
      </c>
      <c r="I584" s="242"/>
      <c r="J584" s="243">
        <f>ROUND(I584*H584,2)</f>
        <v>0</v>
      </c>
      <c r="K584" s="239" t="s">
        <v>236</v>
      </c>
      <c r="L584" s="73"/>
      <c r="M584" s="244" t="s">
        <v>21</v>
      </c>
      <c r="N584" s="245" t="s">
        <v>47</v>
      </c>
      <c r="O584" s="48"/>
      <c r="P584" s="246">
        <f>O584*H584</f>
        <v>0</v>
      </c>
      <c r="Q584" s="246">
        <v>2.45329</v>
      </c>
      <c r="R584" s="246">
        <f>Q584*H584</f>
        <v>24.589325669999997</v>
      </c>
      <c r="S584" s="246">
        <v>0</v>
      </c>
      <c r="T584" s="247">
        <f>S584*H584</f>
        <v>0</v>
      </c>
      <c r="AR584" s="25" t="s">
        <v>194</v>
      </c>
      <c r="AT584" s="25" t="s">
        <v>174</v>
      </c>
      <c r="AU584" s="25" t="s">
        <v>85</v>
      </c>
      <c r="AY584" s="25" t="s">
        <v>171</v>
      </c>
      <c r="BE584" s="248">
        <f>IF(N584="základní",J584,0)</f>
        <v>0</v>
      </c>
      <c r="BF584" s="248">
        <f>IF(N584="snížená",J584,0)</f>
        <v>0</v>
      </c>
      <c r="BG584" s="248">
        <f>IF(N584="zákl. přenesená",J584,0)</f>
        <v>0</v>
      </c>
      <c r="BH584" s="248">
        <f>IF(N584="sníž. přenesená",J584,0)</f>
        <v>0</v>
      </c>
      <c r="BI584" s="248">
        <f>IF(N584="nulová",J584,0)</f>
        <v>0</v>
      </c>
      <c r="BJ584" s="25" t="s">
        <v>83</v>
      </c>
      <c r="BK584" s="248">
        <f>ROUND(I584*H584,2)</f>
        <v>0</v>
      </c>
      <c r="BL584" s="25" t="s">
        <v>194</v>
      </c>
      <c r="BM584" s="25" t="s">
        <v>1171</v>
      </c>
    </row>
    <row r="585" s="12" customFormat="1">
      <c r="B585" s="256"/>
      <c r="C585" s="257"/>
      <c r="D585" s="249" t="s">
        <v>238</v>
      </c>
      <c r="E585" s="258" t="s">
        <v>21</v>
      </c>
      <c r="F585" s="259" t="s">
        <v>820</v>
      </c>
      <c r="G585" s="257"/>
      <c r="H585" s="258" t="s">
        <v>21</v>
      </c>
      <c r="I585" s="260"/>
      <c r="J585" s="257"/>
      <c r="K585" s="257"/>
      <c r="L585" s="261"/>
      <c r="M585" s="262"/>
      <c r="N585" s="263"/>
      <c r="O585" s="263"/>
      <c r="P585" s="263"/>
      <c r="Q585" s="263"/>
      <c r="R585" s="263"/>
      <c r="S585" s="263"/>
      <c r="T585" s="264"/>
      <c r="AT585" s="265" t="s">
        <v>238</v>
      </c>
      <c r="AU585" s="265" t="s">
        <v>85</v>
      </c>
      <c r="AV585" s="12" t="s">
        <v>83</v>
      </c>
      <c r="AW585" s="12" t="s">
        <v>39</v>
      </c>
      <c r="AX585" s="12" t="s">
        <v>76</v>
      </c>
      <c r="AY585" s="265" t="s">
        <v>171</v>
      </c>
    </row>
    <row r="586" s="12" customFormat="1">
      <c r="B586" s="256"/>
      <c r="C586" s="257"/>
      <c r="D586" s="249" t="s">
        <v>238</v>
      </c>
      <c r="E586" s="258" t="s">
        <v>21</v>
      </c>
      <c r="F586" s="259" t="s">
        <v>337</v>
      </c>
      <c r="G586" s="257"/>
      <c r="H586" s="258" t="s">
        <v>21</v>
      </c>
      <c r="I586" s="260"/>
      <c r="J586" s="257"/>
      <c r="K586" s="257"/>
      <c r="L586" s="261"/>
      <c r="M586" s="262"/>
      <c r="N586" s="263"/>
      <c r="O586" s="263"/>
      <c r="P586" s="263"/>
      <c r="Q586" s="263"/>
      <c r="R586" s="263"/>
      <c r="S586" s="263"/>
      <c r="T586" s="264"/>
      <c r="AT586" s="265" t="s">
        <v>238</v>
      </c>
      <c r="AU586" s="265" t="s">
        <v>85</v>
      </c>
      <c r="AV586" s="12" t="s">
        <v>83</v>
      </c>
      <c r="AW586" s="12" t="s">
        <v>39</v>
      </c>
      <c r="AX586" s="12" t="s">
        <v>76</v>
      </c>
      <c r="AY586" s="265" t="s">
        <v>171</v>
      </c>
    </row>
    <row r="587" s="13" customFormat="1">
      <c r="B587" s="266"/>
      <c r="C587" s="267"/>
      <c r="D587" s="249" t="s">
        <v>238</v>
      </c>
      <c r="E587" s="268" t="s">
        <v>21</v>
      </c>
      <c r="F587" s="269" t="s">
        <v>1172</v>
      </c>
      <c r="G587" s="267"/>
      <c r="H587" s="270">
        <v>4.3410000000000002</v>
      </c>
      <c r="I587" s="271"/>
      <c r="J587" s="267"/>
      <c r="K587" s="267"/>
      <c r="L587" s="272"/>
      <c r="M587" s="273"/>
      <c r="N587" s="274"/>
      <c r="O587" s="274"/>
      <c r="P587" s="274"/>
      <c r="Q587" s="274"/>
      <c r="R587" s="274"/>
      <c r="S587" s="274"/>
      <c r="T587" s="275"/>
      <c r="AT587" s="276" t="s">
        <v>238</v>
      </c>
      <c r="AU587" s="276" t="s">
        <v>85</v>
      </c>
      <c r="AV587" s="13" t="s">
        <v>85</v>
      </c>
      <c r="AW587" s="13" t="s">
        <v>39</v>
      </c>
      <c r="AX587" s="13" t="s">
        <v>76</v>
      </c>
      <c r="AY587" s="276" t="s">
        <v>171</v>
      </c>
    </row>
    <row r="588" s="15" customFormat="1">
      <c r="B588" s="288"/>
      <c r="C588" s="289"/>
      <c r="D588" s="249" t="s">
        <v>238</v>
      </c>
      <c r="E588" s="290" t="s">
        <v>21</v>
      </c>
      <c r="F588" s="291" t="s">
        <v>259</v>
      </c>
      <c r="G588" s="289"/>
      <c r="H588" s="292">
        <v>4.3410000000000002</v>
      </c>
      <c r="I588" s="293"/>
      <c r="J588" s="289"/>
      <c r="K588" s="289"/>
      <c r="L588" s="294"/>
      <c r="M588" s="295"/>
      <c r="N588" s="296"/>
      <c r="O588" s="296"/>
      <c r="P588" s="296"/>
      <c r="Q588" s="296"/>
      <c r="R588" s="296"/>
      <c r="S588" s="296"/>
      <c r="T588" s="297"/>
      <c r="AT588" s="298" t="s">
        <v>238</v>
      </c>
      <c r="AU588" s="298" t="s">
        <v>85</v>
      </c>
      <c r="AV588" s="15" t="s">
        <v>96</v>
      </c>
      <c r="AW588" s="15" t="s">
        <v>39</v>
      </c>
      <c r="AX588" s="15" t="s">
        <v>76</v>
      </c>
      <c r="AY588" s="298" t="s">
        <v>171</v>
      </c>
    </row>
    <row r="589" s="12" customFormat="1">
      <c r="B589" s="256"/>
      <c r="C589" s="257"/>
      <c r="D589" s="249" t="s">
        <v>238</v>
      </c>
      <c r="E589" s="258" t="s">
        <v>21</v>
      </c>
      <c r="F589" s="259" t="s">
        <v>339</v>
      </c>
      <c r="G589" s="257"/>
      <c r="H589" s="258" t="s">
        <v>21</v>
      </c>
      <c r="I589" s="260"/>
      <c r="J589" s="257"/>
      <c r="K589" s="257"/>
      <c r="L589" s="261"/>
      <c r="M589" s="262"/>
      <c r="N589" s="263"/>
      <c r="O589" s="263"/>
      <c r="P589" s="263"/>
      <c r="Q589" s="263"/>
      <c r="R589" s="263"/>
      <c r="S589" s="263"/>
      <c r="T589" s="264"/>
      <c r="AT589" s="265" t="s">
        <v>238</v>
      </c>
      <c r="AU589" s="265" t="s">
        <v>85</v>
      </c>
      <c r="AV589" s="12" t="s">
        <v>83</v>
      </c>
      <c r="AW589" s="12" t="s">
        <v>39</v>
      </c>
      <c r="AX589" s="12" t="s">
        <v>76</v>
      </c>
      <c r="AY589" s="265" t="s">
        <v>171</v>
      </c>
    </row>
    <row r="590" s="13" customFormat="1">
      <c r="B590" s="266"/>
      <c r="C590" s="267"/>
      <c r="D590" s="249" t="s">
        <v>238</v>
      </c>
      <c r="E590" s="268" t="s">
        <v>21</v>
      </c>
      <c r="F590" s="269" t="s">
        <v>1173</v>
      </c>
      <c r="G590" s="267"/>
      <c r="H590" s="270">
        <v>4.4240000000000004</v>
      </c>
      <c r="I590" s="271"/>
      <c r="J590" s="267"/>
      <c r="K590" s="267"/>
      <c r="L590" s="272"/>
      <c r="M590" s="273"/>
      <c r="N590" s="274"/>
      <c r="O590" s="274"/>
      <c r="P590" s="274"/>
      <c r="Q590" s="274"/>
      <c r="R590" s="274"/>
      <c r="S590" s="274"/>
      <c r="T590" s="275"/>
      <c r="AT590" s="276" t="s">
        <v>238</v>
      </c>
      <c r="AU590" s="276" t="s">
        <v>85</v>
      </c>
      <c r="AV590" s="13" t="s">
        <v>85</v>
      </c>
      <c r="AW590" s="13" t="s">
        <v>39</v>
      </c>
      <c r="AX590" s="13" t="s">
        <v>76</v>
      </c>
      <c r="AY590" s="276" t="s">
        <v>171</v>
      </c>
    </row>
    <row r="591" s="13" customFormat="1">
      <c r="B591" s="266"/>
      <c r="C591" s="267"/>
      <c r="D591" s="249" t="s">
        <v>238</v>
      </c>
      <c r="E591" s="268" t="s">
        <v>21</v>
      </c>
      <c r="F591" s="269" t="s">
        <v>1174</v>
      </c>
      <c r="G591" s="267"/>
      <c r="H591" s="270">
        <v>1.258</v>
      </c>
      <c r="I591" s="271"/>
      <c r="J591" s="267"/>
      <c r="K591" s="267"/>
      <c r="L591" s="272"/>
      <c r="M591" s="273"/>
      <c r="N591" s="274"/>
      <c r="O591" s="274"/>
      <c r="P591" s="274"/>
      <c r="Q591" s="274"/>
      <c r="R591" s="274"/>
      <c r="S591" s="274"/>
      <c r="T591" s="275"/>
      <c r="AT591" s="276" t="s">
        <v>238</v>
      </c>
      <c r="AU591" s="276" t="s">
        <v>85</v>
      </c>
      <c r="AV591" s="13" t="s">
        <v>85</v>
      </c>
      <c r="AW591" s="13" t="s">
        <v>39</v>
      </c>
      <c r="AX591" s="13" t="s">
        <v>76</v>
      </c>
      <c r="AY591" s="276" t="s">
        <v>171</v>
      </c>
    </row>
    <row r="592" s="15" customFormat="1">
      <c r="B592" s="288"/>
      <c r="C592" s="289"/>
      <c r="D592" s="249" t="s">
        <v>238</v>
      </c>
      <c r="E592" s="290" t="s">
        <v>21</v>
      </c>
      <c r="F592" s="291" t="s">
        <v>259</v>
      </c>
      <c r="G592" s="289"/>
      <c r="H592" s="292">
        <v>5.6820000000000004</v>
      </c>
      <c r="I592" s="293"/>
      <c r="J592" s="289"/>
      <c r="K592" s="289"/>
      <c r="L592" s="294"/>
      <c r="M592" s="295"/>
      <c r="N592" s="296"/>
      <c r="O592" s="296"/>
      <c r="P592" s="296"/>
      <c r="Q592" s="296"/>
      <c r="R592" s="296"/>
      <c r="S592" s="296"/>
      <c r="T592" s="297"/>
      <c r="AT592" s="298" t="s">
        <v>238</v>
      </c>
      <c r="AU592" s="298" t="s">
        <v>85</v>
      </c>
      <c r="AV592" s="15" t="s">
        <v>96</v>
      </c>
      <c r="AW592" s="15" t="s">
        <v>39</v>
      </c>
      <c r="AX592" s="15" t="s">
        <v>76</v>
      </c>
      <c r="AY592" s="298" t="s">
        <v>171</v>
      </c>
    </row>
    <row r="593" s="14" customFormat="1">
      <c r="B593" s="277"/>
      <c r="C593" s="278"/>
      <c r="D593" s="249" t="s">
        <v>238</v>
      </c>
      <c r="E593" s="279" t="s">
        <v>21</v>
      </c>
      <c r="F593" s="280" t="s">
        <v>242</v>
      </c>
      <c r="G593" s="278"/>
      <c r="H593" s="281">
        <v>10.023</v>
      </c>
      <c r="I593" s="282"/>
      <c r="J593" s="278"/>
      <c r="K593" s="278"/>
      <c r="L593" s="283"/>
      <c r="M593" s="284"/>
      <c r="N593" s="285"/>
      <c r="O593" s="285"/>
      <c r="P593" s="285"/>
      <c r="Q593" s="285"/>
      <c r="R593" s="285"/>
      <c r="S593" s="285"/>
      <c r="T593" s="286"/>
      <c r="AT593" s="287" t="s">
        <v>238</v>
      </c>
      <c r="AU593" s="287" t="s">
        <v>85</v>
      </c>
      <c r="AV593" s="14" t="s">
        <v>194</v>
      </c>
      <c r="AW593" s="14" t="s">
        <v>39</v>
      </c>
      <c r="AX593" s="14" t="s">
        <v>83</v>
      </c>
      <c r="AY593" s="287" t="s">
        <v>171</v>
      </c>
    </row>
    <row r="594" s="1" customFormat="1" ht="25.5" customHeight="1">
      <c r="B594" s="47"/>
      <c r="C594" s="237" t="s">
        <v>657</v>
      </c>
      <c r="D594" s="237" t="s">
        <v>174</v>
      </c>
      <c r="E594" s="238" t="s">
        <v>1175</v>
      </c>
      <c r="F594" s="239" t="s">
        <v>1176</v>
      </c>
      <c r="G594" s="240" t="s">
        <v>263</v>
      </c>
      <c r="H594" s="241">
        <v>1.258</v>
      </c>
      <c r="I594" s="242"/>
      <c r="J594" s="243">
        <f>ROUND(I594*H594,2)</f>
        <v>0</v>
      </c>
      <c r="K594" s="239" t="s">
        <v>236</v>
      </c>
      <c r="L594" s="73"/>
      <c r="M594" s="244" t="s">
        <v>21</v>
      </c>
      <c r="N594" s="245" t="s">
        <v>47</v>
      </c>
      <c r="O594" s="48"/>
      <c r="P594" s="246">
        <f>O594*H594</f>
        <v>0</v>
      </c>
      <c r="Q594" s="246">
        <v>0</v>
      </c>
      <c r="R594" s="246">
        <f>Q594*H594</f>
        <v>0</v>
      </c>
      <c r="S594" s="246">
        <v>0</v>
      </c>
      <c r="T594" s="247">
        <f>S594*H594</f>
        <v>0</v>
      </c>
      <c r="AR594" s="25" t="s">
        <v>194</v>
      </c>
      <c r="AT594" s="25" t="s">
        <v>174</v>
      </c>
      <c r="AU594" s="25" t="s">
        <v>85</v>
      </c>
      <c r="AY594" s="25" t="s">
        <v>171</v>
      </c>
      <c r="BE594" s="248">
        <f>IF(N594="základní",J594,0)</f>
        <v>0</v>
      </c>
      <c r="BF594" s="248">
        <f>IF(N594="snížená",J594,0)</f>
        <v>0</v>
      </c>
      <c r="BG594" s="248">
        <f>IF(N594="zákl. přenesená",J594,0)</f>
        <v>0</v>
      </c>
      <c r="BH594" s="248">
        <f>IF(N594="sníž. přenesená",J594,0)</f>
        <v>0</v>
      </c>
      <c r="BI594" s="248">
        <f>IF(N594="nulová",J594,0)</f>
        <v>0</v>
      </c>
      <c r="BJ594" s="25" t="s">
        <v>83</v>
      </c>
      <c r="BK594" s="248">
        <f>ROUND(I594*H594,2)</f>
        <v>0</v>
      </c>
      <c r="BL594" s="25" t="s">
        <v>194</v>
      </c>
      <c r="BM594" s="25" t="s">
        <v>1177</v>
      </c>
    </row>
    <row r="595" s="12" customFormat="1">
      <c r="B595" s="256"/>
      <c r="C595" s="257"/>
      <c r="D595" s="249" t="s">
        <v>238</v>
      </c>
      <c r="E595" s="258" t="s">
        <v>21</v>
      </c>
      <c r="F595" s="259" t="s">
        <v>820</v>
      </c>
      <c r="G595" s="257"/>
      <c r="H595" s="258" t="s">
        <v>21</v>
      </c>
      <c r="I595" s="260"/>
      <c r="J595" s="257"/>
      <c r="K595" s="257"/>
      <c r="L595" s="261"/>
      <c r="M595" s="262"/>
      <c r="N595" s="263"/>
      <c r="O595" s="263"/>
      <c r="P595" s="263"/>
      <c r="Q595" s="263"/>
      <c r="R595" s="263"/>
      <c r="S595" s="263"/>
      <c r="T595" s="264"/>
      <c r="AT595" s="265" t="s">
        <v>238</v>
      </c>
      <c r="AU595" s="265" t="s">
        <v>85</v>
      </c>
      <c r="AV595" s="12" t="s">
        <v>83</v>
      </c>
      <c r="AW595" s="12" t="s">
        <v>39</v>
      </c>
      <c r="AX595" s="12" t="s">
        <v>76</v>
      </c>
      <c r="AY595" s="265" t="s">
        <v>171</v>
      </c>
    </row>
    <row r="596" s="13" customFormat="1">
      <c r="B596" s="266"/>
      <c r="C596" s="267"/>
      <c r="D596" s="249" t="s">
        <v>238</v>
      </c>
      <c r="E596" s="268" t="s">
        <v>21</v>
      </c>
      <c r="F596" s="269" t="s">
        <v>1174</v>
      </c>
      <c r="G596" s="267"/>
      <c r="H596" s="270">
        <v>1.258</v>
      </c>
      <c r="I596" s="271"/>
      <c r="J596" s="267"/>
      <c r="K596" s="267"/>
      <c r="L596" s="272"/>
      <c r="M596" s="273"/>
      <c r="N596" s="274"/>
      <c r="O596" s="274"/>
      <c r="P596" s="274"/>
      <c r="Q596" s="274"/>
      <c r="R596" s="274"/>
      <c r="S596" s="274"/>
      <c r="T596" s="275"/>
      <c r="AT596" s="276" t="s">
        <v>238</v>
      </c>
      <c r="AU596" s="276" t="s">
        <v>85</v>
      </c>
      <c r="AV596" s="13" t="s">
        <v>85</v>
      </c>
      <c r="AW596" s="13" t="s">
        <v>39</v>
      </c>
      <c r="AX596" s="13" t="s">
        <v>76</v>
      </c>
      <c r="AY596" s="276" t="s">
        <v>171</v>
      </c>
    </row>
    <row r="597" s="14" customFormat="1">
      <c r="B597" s="277"/>
      <c r="C597" s="278"/>
      <c r="D597" s="249" t="s">
        <v>238</v>
      </c>
      <c r="E597" s="279" t="s">
        <v>21</v>
      </c>
      <c r="F597" s="280" t="s">
        <v>242</v>
      </c>
      <c r="G597" s="278"/>
      <c r="H597" s="281">
        <v>1.258</v>
      </c>
      <c r="I597" s="282"/>
      <c r="J597" s="278"/>
      <c r="K597" s="278"/>
      <c r="L597" s="283"/>
      <c r="M597" s="284"/>
      <c r="N597" s="285"/>
      <c r="O597" s="285"/>
      <c r="P597" s="285"/>
      <c r="Q597" s="285"/>
      <c r="R597" s="285"/>
      <c r="S597" s="285"/>
      <c r="T597" s="286"/>
      <c r="AT597" s="287" t="s">
        <v>238</v>
      </c>
      <c r="AU597" s="287" t="s">
        <v>85</v>
      </c>
      <c r="AV597" s="14" t="s">
        <v>194</v>
      </c>
      <c r="AW597" s="14" t="s">
        <v>39</v>
      </c>
      <c r="AX597" s="14" t="s">
        <v>83</v>
      </c>
      <c r="AY597" s="287" t="s">
        <v>171</v>
      </c>
    </row>
    <row r="598" s="1" customFormat="1" ht="25.5" customHeight="1">
      <c r="B598" s="47"/>
      <c r="C598" s="237" t="s">
        <v>663</v>
      </c>
      <c r="D598" s="237" t="s">
        <v>174</v>
      </c>
      <c r="E598" s="238" t="s">
        <v>1178</v>
      </c>
      <c r="F598" s="239" t="s">
        <v>1179</v>
      </c>
      <c r="G598" s="240" t="s">
        <v>235</v>
      </c>
      <c r="H598" s="241">
        <v>155.03</v>
      </c>
      <c r="I598" s="242"/>
      <c r="J598" s="243">
        <f>ROUND(I598*H598,2)</f>
        <v>0</v>
      </c>
      <c r="K598" s="239" t="s">
        <v>236</v>
      </c>
      <c r="L598" s="73"/>
      <c r="M598" s="244" t="s">
        <v>21</v>
      </c>
      <c r="N598" s="245" t="s">
        <v>47</v>
      </c>
      <c r="O598" s="48"/>
      <c r="P598" s="246">
        <f>O598*H598</f>
        <v>0</v>
      </c>
      <c r="Q598" s="246">
        <v>0.030599999999999999</v>
      </c>
      <c r="R598" s="246">
        <f>Q598*H598</f>
        <v>4.7439179999999999</v>
      </c>
      <c r="S598" s="246">
        <v>0</v>
      </c>
      <c r="T598" s="247">
        <f>S598*H598</f>
        <v>0</v>
      </c>
      <c r="AR598" s="25" t="s">
        <v>194</v>
      </c>
      <c r="AT598" s="25" t="s">
        <v>174</v>
      </c>
      <c r="AU598" s="25" t="s">
        <v>85</v>
      </c>
      <c r="AY598" s="25" t="s">
        <v>171</v>
      </c>
      <c r="BE598" s="248">
        <f>IF(N598="základní",J598,0)</f>
        <v>0</v>
      </c>
      <c r="BF598" s="248">
        <f>IF(N598="snížená",J598,0)</f>
        <v>0</v>
      </c>
      <c r="BG598" s="248">
        <f>IF(N598="zákl. přenesená",J598,0)</f>
        <v>0</v>
      </c>
      <c r="BH598" s="248">
        <f>IF(N598="sníž. přenesená",J598,0)</f>
        <v>0</v>
      </c>
      <c r="BI598" s="248">
        <f>IF(N598="nulová",J598,0)</f>
        <v>0</v>
      </c>
      <c r="BJ598" s="25" t="s">
        <v>83</v>
      </c>
      <c r="BK598" s="248">
        <f>ROUND(I598*H598,2)</f>
        <v>0</v>
      </c>
      <c r="BL598" s="25" t="s">
        <v>194</v>
      </c>
      <c r="BM598" s="25" t="s">
        <v>1180</v>
      </c>
    </row>
    <row r="599" s="12" customFormat="1">
      <c r="B599" s="256"/>
      <c r="C599" s="257"/>
      <c r="D599" s="249" t="s">
        <v>238</v>
      </c>
      <c r="E599" s="258" t="s">
        <v>21</v>
      </c>
      <c r="F599" s="259" t="s">
        <v>820</v>
      </c>
      <c r="G599" s="257"/>
      <c r="H599" s="258" t="s">
        <v>21</v>
      </c>
      <c r="I599" s="260"/>
      <c r="J599" s="257"/>
      <c r="K599" s="257"/>
      <c r="L599" s="261"/>
      <c r="M599" s="262"/>
      <c r="N599" s="263"/>
      <c r="O599" s="263"/>
      <c r="P599" s="263"/>
      <c r="Q599" s="263"/>
      <c r="R599" s="263"/>
      <c r="S599" s="263"/>
      <c r="T599" s="264"/>
      <c r="AT599" s="265" t="s">
        <v>238</v>
      </c>
      <c r="AU599" s="265" t="s">
        <v>85</v>
      </c>
      <c r="AV599" s="12" t="s">
        <v>83</v>
      </c>
      <c r="AW599" s="12" t="s">
        <v>39</v>
      </c>
      <c r="AX599" s="12" t="s">
        <v>76</v>
      </c>
      <c r="AY599" s="265" t="s">
        <v>171</v>
      </c>
    </row>
    <row r="600" s="12" customFormat="1">
      <c r="B600" s="256"/>
      <c r="C600" s="257"/>
      <c r="D600" s="249" t="s">
        <v>238</v>
      </c>
      <c r="E600" s="258" t="s">
        <v>21</v>
      </c>
      <c r="F600" s="259" t="s">
        <v>339</v>
      </c>
      <c r="G600" s="257"/>
      <c r="H600" s="258" t="s">
        <v>21</v>
      </c>
      <c r="I600" s="260"/>
      <c r="J600" s="257"/>
      <c r="K600" s="257"/>
      <c r="L600" s="261"/>
      <c r="M600" s="262"/>
      <c r="N600" s="263"/>
      <c r="O600" s="263"/>
      <c r="P600" s="263"/>
      <c r="Q600" s="263"/>
      <c r="R600" s="263"/>
      <c r="S600" s="263"/>
      <c r="T600" s="264"/>
      <c r="AT600" s="265" t="s">
        <v>238</v>
      </c>
      <c r="AU600" s="265" t="s">
        <v>85</v>
      </c>
      <c r="AV600" s="12" t="s">
        <v>83</v>
      </c>
      <c r="AW600" s="12" t="s">
        <v>39</v>
      </c>
      <c r="AX600" s="12" t="s">
        <v>76</v>
      </c>
      <c r="AY600" s="265" t="s">
        <v>171</v>
      </c>
    </row>
    <row r="601" s="12" customFormat="1">
      <c r="B601" s="256"/>
      <c r="C601" s="257"/>
      <c r="D601" s="249" t="s">
        <v>238</v>
      </c>
      <c r="E601" s="258" t="s">
        <v>21</v>
      </c>
      <c r="F601" s="259" t="s">
        <v>1181</v>
      </c>
      <c r="G601" s="257"/>
      <c r="H601" s="258" t="s">
        <v>21</v>
      </c>
      <c r="I601" s="260"/>
      <c r="J601" s="257"/>
      <c r="K601" s="257"/>
      <c r="L601" s="261"/>
      <c r="M601" s="262"/>
      <c r="N601" s="263"/>
      <c r="O601" s="263"/>
      <c r="P601" s="263"/>
      <c r="Q601" s="263"/>
      <c r="R601" s="263"/>
      <c r="S601" s="263"/>
      <c r="T601" s="264"/>
      <c r="AT601" s="265" t="s">
        <v>238</v>
      </c>
      <c r="AU601" s="265" t="s">
        <v>85</v>
      </c>
      <c r="AV601" s="12" t="s">
        <v>83</v>
      </c>
      <c r="AW601" s="12" t="s">
        <v>39</v>
      </c>
      <c r="AX601" s="12" t="s">
        <v>76</v>
      </c>
      <c r="AY601" s="265" t="s">
        <v>171</v>
      </c>
    </row>
    <row r="602" s="13" customFormat="1">
      <c r="B602" s="266"/>
      <c r="C602" s="267"/>
      <c r="D602" s="249" t="s">
        <v>238</v>
      </c>
      <c r="E602" s="268" t="s">
        <v>21</v>
      </c>
      <c r="F602" s="269" t="s">
        <v>1182</v>
      </c>
      <c r="G602" s="267"/>
      <c r="H602" s="270">
        <v>28.149999999999999</v>
      </c>
      <c r="I602" s="271"/>
      <c r="J602" s="267"/>
      <c r="K602" s="267"/>
      <c r="L602" s="272"/>
      <c r="M602" s="273"/>
      <c r="N602" s="274"/>
      <c r="O602" s="274"/>
      <c r="P602" s="274"/>
      <c r="Q602" s="274"/>
      <c r="R602" s="274"/>
      <c r="S602" s="274"/>
      <c r="T602" s="275"/>
      <c r="AT602" s="276" t="s">
        <v>238</v>
      </c>
      <c r="AU602" s="276" t="s">
        <v>85</v>
      </c>
      <c r="AV602" s="13" t="s">
        <v>85</v>
      </c>
      <c r="AW602" s="13" t="s">
        <v>39</v>
      </c>
      <c r="AX602" s="13" t="s">
        <v>76</v>
      </c>
      <c r="AY602" s="276" t="s">
        <v>171</v>
      </c>
    </row>
    <row r="603" s="13" customFormat="1">
      <c r="B603" s="266"/>
      <c r="C603" s="267"/>
      <c r="D603" s="249" t="s">
        <v>238</v>
      </c>
      <c r="E603" s="268" t="s">
        <v>21</v>
      </c>
      <c r="F603" s="269" t="s">
        <v>1183</v>
      </c>
      <c r="G603" s="267"/>
      <c r="H603" s="270">
        <v>2.1400000000000001</v>
      </c>
      <c r="I603" s="271"/>
      <c r="J603" s="267"/>
      <c r="K603" s="267"/>
      <c r="L603" s="272"/>
      <c r="M603" s="273"/>
      <c r="N603" s="274"/>
      <c r="O603" s="274"/>
      <c r="P603" s="274"/>
      <c r="Q603" s="274"/>
      <c r="R603" s="274"/>
      <c r="S603" s="274"/>
      <c r="T603" s="275"/>
      <c r="AT603" s="276" t="s">
        <v>238</v>
      </c>
      <c r="AU603" s="276" t="s">
        <v>85</v>
      </c>
      <c r="AV603" s="13" t="s">
        <v>85</v>
      </c>
      <c r="AW603" s="13" t="s">
        <v>39</v>
      </c>
      <c r="AX603" s="13" t="s">
        <v>76</v>
      </c>
      <c r="AY603" s="276" t="s">
        <v>171</v>
      </c>
    </row>
    <row r="604" s="13" customFormat="1">
      <c r="B604" s="266"/>
      <c r="C604" s="267"/>
      <c r="D604" s="249" t="s">
        <v>238</v>
      </c>
      <c r="E604" s="268" t="s">
        <v>21</v>
      </c>
      <c r="F604" s="269" t="s">
        <v>1184</v>
      </c>
      <c r="G604" s="267"/>
      <c r="H604" s="270">
        <v>3.04</v>
      </c>
      <c r="I604" s="271"/>
      <c r="J604" s="267"/>
      <c r="K604" s="267"/>
      <c r="L604" s="272"/>
      <c r="M604" s="273"/>
      <c r="N604" s="274"/>
      <c r="O604" s="274"/>
      <c r="P604" s="274"/>
      <c r="Q604" s="274"/>
      <c r="R604" s="274"/>
      <c r="S604" s="274"/>
      <c r="T604" s="275"/>
      <c r="AT604" s="276" t="s">
        <v>238</v>
      </c>
      <c r="AU604" s="276" t="s">
        <v>85</v>
      </c>
      <c r="AV604" s="13" t="s">
        <v>85</v>
      </c>
      <c r="AW604" s="13" t="s">
        <v>39</v>
      </c>
      <c r="AX604" s="13" t="s">
        <v>76</v>
      </c>
      <c r="AY604" s="276" t="s">
        <v>171</v>
      </c>
    </row>
    <row r="605" s="13" customFormat="1">
      <c r="B605" s="266"/>
      <c r="C605" s="267"/>
      <c r="D605" s="249" t="s">
        <v>238</v>
      </c>
      <c r="E605" s="268" t="s">
        <v>21</v>
      </c>
      <c r="F605" s="269" t="s">
        <v>559</v>
      </c>
      <c r="G605" s="267"/>
      <c r="H605" s="270">
        <v>12.32</v>
      </c>
      <c r="I605" s="271"/>
      <c r="J605" s="267"/>
      <c r="K605" s="267"/>
      <c r="L605" s="272"/>
      <c r="M605" s="273"/>
      <c r="N605" s="274"/>
      <c r="O605" s="274"/>
      <c r="P605" s="274"/>
      <c r="Q605" s="274"/>
      <c r="R605" s="274"/>
      <c r="S605" s="274"/>
      <c r="T605" s="275"/>
      <c r="AT605" s="276" t="s">
        <v>238</v>
      </c>
      <c r="AU605" s="276" t="s">
        <v>85</v>
      </c>
      <c r="AV605" s="13" t="s">
        <v>85</v>
      </c>
      <c r="AW605" s="13" t="s">
        <v>39</v>
      </c>
      <c r="AX605" s="13" t="s">
        <v>76</v>
      </c>
      <c r="AY605" s="276" t="s">
        <v>171</v>
      </c>
    </row>
    <row r="606" s="13" customFormat="1">
      <c r="B606" s="266"/>
      <c r="C606" s="267"/>
      <c r="D606" s="249" t="s">
        <v>238</v>
      </c>
      <c r="E606" s="268" t="s">
        <v>21</v>
      </c>
      <c r="F606" s="269" t="s">
        <v>1185</v>
      </c>
      <c r="G606" s="267"/>
      <c r="H606" s="270">
        <v>49.149999999999999</v>
      </c>
      <c r="I606" s="271"/>
      <c r="J606" s="267"/>
      <c r="K606" s="267"/>
      <c r="L606" s="272"/>
      <c r="M606" s="273"/>
      <c r="N606" s="274"/>
      <c r="O606" s="274"/>
      <c r="P606" s="274"/>
      <c r="Q606" s="274"/>
      <c r="R606" s="274"/>
      <c r="S606" s="274"/>
      <c r="T606" s="275"/>
      <c r="AT606" s="276" t="s">
        <v>238</v>
      </c>
      <c r="AU606" s="276" t="s">
        <v>85</v>
      </c>
      <c r="AV606" s="13" t="s">
        <v>85</v>
      </c>
      <c r="AW606" s="13" t="s">
        <v>39</v>
      </c>
      <c r="AX606" s="13" t="s">
        <v>76</v>
      </c>
      <c r="AY606" s="276" t="s">
        <v>171</v>
      </c>
    </row>
    <row r="607" s="15" customFormat="1">
      <c r="B607" s="288"/>
      <c r="C607" s="289"/>
      <c r="D607" s="249" t="s">
        <v>238</v>
      </c>
      <c r="E607" s="290" t="s">
        <v>21</v>
      </c>
      <c r="F607" s="291" t="s">
        <v>259</v>
      </c>
      <c r="G607" s="289"/>
      <c r="H607" s="292">
        <v>94.799999999999997</v>
      </c>
      <c r="I607" s="293"/>
      <c r="J607" s="289"/>
      <c r="K607" s="289"/>
      <c r="L607" s="294"/>
      <c r="M607" s="295"/>
      <c r="N607" s="296"/>
      <c r="O607" s="296"/>
      <c r="P607" s="296"/>
      <c r="Q607" s="296"/>
      <c r="R607" s="296"/>
      <c r="S607" s="296"/>
      <c r="T607" s="297"/>
      <c r="AT607" s="298" t="s">
        <v>238</v>
      </c>
      <c r="AU607" s="298" t="s">
        <v>85</v>
      </c>
      <c r="AV607" s="15" t="s">
        <v>96</v>
      </c>
      <c r="AW607" s="15" t="s">
        <v>39</v>
      </c>
      <c r="AX607" s="15" t="s">
        <v>76</v>
      </c>
      <c r="AY607" s="298" t="s">
        <v>171</v>
      </c>
    </row>
    <row r="608" s="12" customFormat="1">
      <c r="B608" s="256"/>
      <c r="C608" s="257"/>
      <c r="D608" s="249" t="s">
        <v>238</v>
      </c>
      <c r="E608" s="258" t="s">
        <v>21</v>
      </c>
      <c r="F608" s="259" t="s">
        <v>1186</v>
      </c>
      <c r="G608" s="257"/>
      <c r="H608" s="258" t="s">
        <v>21</v>
      </c>
      <c r="I608" s="260"/>
      <c r="J608" s="257"/>
      <c r="K608" s="257"/>
      <c r="L608" s="261"/>
      <c r="M608" s="262"/>
      <c r="N608" s="263"/>
      <c r="O608" s="263"/>
      <c r="P608" s="263"/>
      <c r="Q608" s="263"/>
      <c r="R608" s="263"/>
      <c r="S608" s="263"/>
      <c r="T608" s="264"/>
      <c r="AT608" s="265" t="s">
        <v>238</v>
      </c>
      <c r="AU608" s="265" t="s">
        <v>85</v>
      </c>
      <c r="AV608" s="12" t="s">
        <v>83</v>
      </c>
      <c r="AW608" s="12" t="s">
        <v>39</v>
      </c>
      <c r="AX608" s="12" t="s">
        <v>76</v>
      </c>
      <c r="AY608" s="265" t="s">
        <v>171</v>
      </c>
    </row>
    <row r="609" s="13" customFormat="1">
      <c r="B609" s="266"/>
      <c r="C609" s="267"/>
      <c r="D609" s="249" t="s">
        <v>238</v>
      </c>
      <c r="E609" s="268" t="s">
        <v>21</v>
      </c>
      <c r="F609" s="269" t="s">
        <v>1187</v>
      </c>
      <c r="G609" s="267"/>
      <c r="H609" s="270">
        <v>35.950000000000003</v>
      </c>
      <c r="I609" s="271"/>
      <c r="J609" s="267"/>
      <c r="K609" s="267"/>
      <c r="L609" s="272"/>
      <c r="M609" s="273"/>
      <c r="N609" s="274"/>
      <c r="O609" s="274"/>
      <c r="P609" s="274"/>
      <c r="Q609" s="274"/>
      <c r="R609" s="274"/>
      <c r="S609" s="274"/>
      <c r="T609" s="275"/>
      <c r="AT609" s="276" t="s">
        <v>238</v>
      </c>
      <c r="AU609" s="276" t="s">
        <v>85</v>
      </c>
      <c r="AV609" s="13" t="s">
        <v>85</v>
      </c>
      <c r="AW609" s="13" t="s">
        <v>39</v>
      </c>
      <c r="AX609" s="13" t="s">
        <v>76</v>
      </c>
      <c r="AY609" s="276" t="s">
        <v>171</v>
      </c>
    </row>
    <row r="610" s="13" customFormat="1">
      <c r="B610" s="266"/>
      <c r="C610" s="267"/>
      <c r="D610" s="249" t="s">
        <v>238</v>
      </c>
      <c r="E610" s="268" t="s">
        <v>21</v>
      </c>
      <c r="F610" s="269" t="s">
        <v>1188</v>
      </c>
      <c r="G610" s="267"/>
      <c r="H610" s="270">
        <v>24.280000000000001</v>
      </c>
      <c r="I610" s="271"/>
      <c r="J610" s="267"/>
      <c r="K610" s="267"/>
      <c r="L610" s="272"/>
      <c r="M610" s="273"/>
      <c r="N610" s="274"/>
      <c r="O610" s="274"/>
      <c r="P610" s="274"/>
      <c r="Q610" s="274"/>
      <c r="R610" s="274"/>
      <c r="S610" s="274"/>
      <c r="T610" s="275"/>
      <c r="AT610" s="276" t="s">
        <v>238</v>
      </c>
      <c r="AU610" s="276" t="s">
        <v>85</v>
      </c>
      <c r="AV610" s="13" t="s">
        <v>85</v>
      </c>
      <c r="AW610" s="13" t="s">
        <v>39</v>
      </c>
      <c r="AX610" s="13" t="s">
        <v>76</v>
      </c>
      <c r="AY610" s="276" t="s">
        <v>171</v>
      </c>
    </row>
    <row r="611" s="15" customFormat="1">
      <c r="B611" s="288"/>
      <c r="C611" s="289"/>
      <c r="D611" s="249" t="s">
        <v>238</v>
      </c>
      <c r="E611" s="290" t="s">
        <v>21</v>
      </c>
      <c r="F611" s="291" t="s">
        <v>259</v>
      </c>
      <c r="G611" s="289"/>
      <c r="H611" s="292">
        <v>60.229999999999997</v>
      </c>
      <c r="I611" s="293"/>
      <c r="J611" s="289"/>
      <c r="K611" s="289"/>
      <c r="L611" s="294"/>
      <c r="M611" s="295"/>
      <c r="N611" s="296"/>
      <c r="O611" s="296"/>
      <c r="P611" s="296"/>
      <c r="Q611" s="296"/>
      <c r="R611" s="296"/>
      <c r="S611" s="296"/>
      <c r="T611" s="297"/>
      <c r="AT611" s="298" t="s">
        <v>238</v>
      </c>
      <c r="AU611" s="298" t="s">
        <v>85</v>
      </c>
      <c r="AV611" s="15" t="s">
        <v>96</v>
      </c>
      <c r="AW611" s="15" t="s">
        <v>39</v>
      </c>
      <c r="AX611" s="15" t="s">
        <v>76</v>
      </c>
      <c r="AY611" s="298" t="s">
        <v>171</v>
      </c>
    </row>
    <row r="612" s="14" customFormat="1">
      <c r="B612" s="277"/>
      <c r="C612" s="278"/>
      <c r="D612" s="249" t="s">
        <v>238</v>
      </c>
      <c r="E612" s="279" t="s">
        <v>21</v>
      </c>
      <c r="F612" s="280" t="s">
        <v>242</v>
      </c>
      <c r="G612" s="278"/>
      <c r="H612" s="281">
        <v>155.03</v>
      </c>
      <c r="I612" s="282"/>
      <c r="J612" s="278"/>
      <c r="K612" s="278"/>
      <c r="L612" s="283"/>
      <c r="M612" s="284"/>
      <c r="N612" s="285"/>
      <c r="O612" s="285"/>
      <c r="P612" s="285"/>
      <c r="Q612" s="285"/>
      <c r="R612" s="285"/>
      <c r="S612" s="285"/>
      <c r="T612" s="286"/>
      <c r="AT612" s="287" t="s">
        <v>238</v>
      </c>
      <c r="AU612" s="287" t="s">
        <v>85</v>
      </c>
      <c r="AV612" s="14" t="s">
        <v>194</v>
      </c>
      <c r="AW612" s="14" t="s">
        <v>39</v>
      </c>
      <c r="AX612" s="14" t="s">
        <v>83</v>
      </c>
      <c r="AY612" s="287" t="s">
        <v>171</v>
      </c>
    </row>
    <row r="613" s="1" customFormat="1" ht="25.5" customHeight="1">
      <c r="B613" s="47"/>
      <c r="C613" s="237" t="s">
        <v>668</v>
      </c>
      <c r="D613" s="237" t="s">
        <v>174</v>
      </c>
      <c r="E613" s="238" t="s">
        <v>1189</v>
      </c>
      <c r="F613" s="239" t="s">
        <v>1190</v>
      </c>
      <c r="G613" s="240" t="s">
        <v>235</v>
      </c>
      <c r="H613" s="241">
        <v>9.5690000000000008</v>
      </c>
      <c r="I613" s="242"/>
      <c r="J613" s="243">
        <f>ROUND(I613*H613,2)</f>
        <v>0</v>
      </c>
      <c r="K613" s="239" t="s">
        <v>236</v>
      </c>
      <c r="L613" s="73"/>
      <c r="M613" s="244" t="s">
        <v>21</v>
      </c>
      <c r="N613" s="245" t="s">
        <v>47</v>
      </c>
      <c r="O613" s="48"/>
      <c r="P613" s="246">
        <f>O613*H613</f>
        <v>0</v>
      </c>
      <c r="Q613" s="246">
        <v>0.27560000000000001</v>
      </c>
      <c r="R613" s="246">
        <f>Q613*H613</f>
        <v>2.6372164000000002</v>
      </c>
      <c r="S613" s="246">
        <v>0</v>
      </c>
      <c r="T613" s="247">
        <f>S613*H613</f>
        <v>0</v>
      </c>
      <c r="AR613" s="25" t="s">
        <v>194</v>
      </c>
      <c r="AT613" s="25" t="s">
        <v>174</v>
      </c>
      <c r="AU613" s="25" t="s">
        <v>85</v>
      </c>
      <c r="AY613" s="25" t="s">
        <v>171</v>
      </c>
      <c r="BE613" s="248">
        <f>IF(N613="základní",J613,0)</f>
        <v>0</v>
      </c>
      <c r="BF613" s="248">
        <f>IF(N613="snížená",J613,0)</f>
        <v>0</v>
      </c>
      <c r="BG613" s="248">
        <f>IF(N613="zákl. přenesená",J613,0)</f>
        <v>0</v>
      </c>
      <c r="BH613" s="248">
        <f>IF(N613="sníž. přenesená",J613,0)</f>
        <v>0</v>
      </c>
      <c r="BI613" s="248">
        <f>IF(N613="nulová",J613,0)</f>
        <v>0</v>
      </c>
      <c r="BJ613" s="25" t="s">
        <v>83</v>
      </c>
      <c r="BK613" s="248">
        <f>ROUND(I613*H613,2)</f>
        <v>0</v>
      </c>
      <c r="BL613" s="25" t="s">
        <v>194</v>
      </c>
      <c r="BM613" s="25" t="s">
        <v>1191</v>
      </c>
    </row>
    <row r="614" s="12" customFormat="1">
      <c r="B614" s="256"/>
      <c r="C614" s="257"/>
      <c r="D614" s="249" t="s">
        <v>238</v>
      </c>
      <c r="E614" s="258" t="s">
        <v>21</v>
      </c>
      <c r="F614" s="259" t="s">
        <v>820</v>
      </c>
      <c r="G614" s="257"/>
      <c r="H614" s="258" t="s">
        <v>21</v>
      </c>
      <c r="I614" s="260"/>
      <c r="J614" s="257"/>
      <c r="K614" s="257"/>
      <c r="L614" s="261"/>
      <c r="M614" s="262"/>
      <c r="N614" s="263"/>
      <c r="O614" s="263"/>
      <c r="P614" s="263"/>
      <c r="Q614" s="263"/>
      <c r="R614" s="263"/>
      <c r="S614" s="263"/>
      <c r="T614" s="264"/>
      <c r="AT614" s="265" t="s">
        <v>238</v>
      </c>
      <c r="AU614" s="265" t="s">
        <v>85</v>
      </c>
      <c r="AV614" s="12" t="s">
        <v>83</v>
      </c>
      <c r="AW614" s="12" t="s">
        <v>39</v>
      </c>
      <c r="AX614" s="12" t="s">
        <v>76</v>
      </c>
      <c r="AY614" s="265" t="s">
        <v>171</v>
      </c>
    </row>
    <row r="615" s="12" customFormat="1">
      <c r="B615" s="256"/>
      <c r="C615" s="257"/>
      <c r="D615" s="249" t="s">
        <v>238</v>
      </c>
      <c r="E615" s="258" t="s">
        <v>21</v>
      </c>
      <c r="F615" s="259" t="s">
        <v>240</v>
      </c>
      <c r="G615" s="257"/>
      <c r="H615" s="258" t="s">
        <v>21</v>
      </c>
      <c r="I615" s="260"/>
      <c r="J615" s="257"/>
      <c r="K615" s="257"/>
      <c r="L615" s="261"/>
      <c r="M615" s="262"/>
      <c r="N615" s="263"/>
      <c r="O615" s="263"/>
      <c r="P615" s="263"/>
      <c r="Q615" s="263"/>
      <c r="R615" s="263"/>
      <c r="S615" s="263"/>
      <c r="T615" s="264"/>
      <c r="AT615" s="265" t="s">
        <v>238</v>
      </c>
      <c r="AU615" s="265" t="s">
        <v>85</v>
      </c>
      <c r="AV615" s="12" t="s">
        <v>83</v>
      </c>
      <c r="AW615" s="12" t="s">
        <v>39</v>
      </c>
      <c r="AX615" s="12" t="s">
        <v>76</v>
      </c>
      <c r="AY615" s="265" t="s">
        <v>171</v>
      </c>
    </row>
    <row r="616" s="13" customFormat="1">
      <c r="B616" s="266"/>
      <c r="C616" s="267"/>
      <c r="D616" s="249" t="s">
        <v>238</v>
      </c>
      <c r="E616" s="268" t="s">
        <v>21</v>
      </c>
      <c r="F616" s="269" t="s">
        <v>821</v>
      </c>
      <c r="G616" s="267"/>
      <c r="H616" s="270">
        <v>7.069</v>
      </c>
      <c r="I616" s="271"/>
      <c r="J616" s="267"/>
      <c r="K616" s="267"/>
      <c r="L616" s="272"/>
      <c r="M616" s="273"/>
      <c r="N616" s="274"/>
      <c r="O616" s="274"/>
      <c r="P616" s="274"/>
      <c r="Q616" s="274"/>
      <c r="R616" s="274"/>
      <c r="S616" s="274"/>
      <c r="T616" s="275"/>
      <c r="AT616" s="276" t="s">
        <v>238</v>
      </c>
      <c r="AU616" s="276" t="s">
        <v>85</v>
      </c>
      <c r="AV616" s="13" t="s">
        <v>85</v>
      </c>
      <c r="AW616" s="13" t="s">
        <v>39</v>
      </c>
      <c r="AX616" s="13" t="s">
        <v>76</v>
      </c>
      <c r="AY616" s="276" t="s">
        <v>171</v>
      </c>
    </row>
    <row r="617" s="15" customFormat="1">
      <c r="B617" s="288"/>
      <c r="C617" s="289"/>
      <c r="D617" s="249" t="s">
        <v>238</v>
      </c>
      <c r="E617" s="290" t="s">
        <v>21</v>
      </c>
      <c r="F617" s="291" t="s">
        <v>259</v>
      </c>
      <c r="G617" s="289"/>
      <c r="H617" s="292">
        <v>7.069</v>
      </c>
      <c r="I617" s="293"/>
      <c r="J617" s="289"/>
      <c r="K617" s="289"/>
      <c r="L617" s="294"/>
      <c r="M617" s="295"/>
      <c r="N617" s="296"/>
      <c r="O617" s="296"/>
      <c r="P617" s="296"/>
      <c r="Q617" s="296"/>
      <c r="R617" s="296"/>
      <c r="S617" s="296"/>
      <c r="T617" s="297"/>
      <c r="AT617" s="298" t="s">
        <v>238</v>
      </c>
      <c r="AU617" s="298" t="s">
        <v>85</v>
      </c>
      <c r="AV617" s="15" t="s">
        <v>96</v>
      </c>
      <c r="AW617" s="15" t="s">
        <v>39</v>
      </c>
      <c r="AX617" s="15" t="s">
        <v>76</v>
      </c>
      <c r="AY617" s="298" t="s">
        <v>171</v>
      </c>
    </row>
    <row r="618" s="12" customFormat="1">
      <c r="B618" s="256"/>
      <c r="C618" s="257"/>
      <c r="D618" s="249" t="s">
        <v>238</v>
      </c>
      <c r="E618" s="258" t="s">
        <v>21</v>
      </c>
      <c r="F618" s="259" t="s">
        <v>1192</v>
      </c>
      <c r="G618" s="257"/>
      <c r="H618" s="258" t="s">
        <v>21</v>
      </c>
      <c r="I618" s="260"/>
      <c r="J618" s="257"/>
      <c r="K618" s="257"/>
      <c r="L618" s="261"/>
      <c r="M618" s="262"/>
      <c r="N618" s="263"/>
      <c r="O618" s="263"/>
      <c r="P618" s="263"/>
      <c r="Q618" s="263"/>
      <c r="R618" s="263"/>
      <c r="S618" s="263"/>
      <c r="T618" s="264"/>
      <c r="AT618" s="265" t="s">
        <v>238</v>
      </c>
      <c r="AU618" s="265" t="s">
        <v>85</v>
      </c>
      <c r="AV618" s="12" t="s">
        <v>83</v>
      </c>
      <c r="AW618" s="12" t="s">
        <v>39</v>
      </c>
      <c r="AX618" s="12" t="s">
        <v>76</v>
      </c>
      <c r="AY618" s="265" t="s">
        <v>171</v>
      </c>
    </row>
    <row r="619" s="13" customFormat="1">
      <c r="B619" s="266"/>
      <c r="C619" s="267"/>
      <c r="D619" s="249" t="s">
        <v>238</v>
      </c>
      <c r="E619" s="268" t="s">
        <v>21</v>
      </c>
      <c r="F619" s="269" t="s">
        <v>1193</v>
      </c>
      <c r="G619" s="267"/>
      <c r="H619" s="270">
        <v>2.5</v>
      </c>
      <c r="I619" s="271"/>
      <c r="J619" s="267"/>
      <c r="K619" s="267"/>
      <c r="L619" s="272"/>
      <c r="M619" s="273"/>
      <c r="N619" s="274"/>
      <c r="O619" s="274"/>
      <c r="P619" s="274"/>
      <c r="Q619" s="274"/>
      <c r="R619" s="274"/>
      <c r="S619" s="274"/>
      <c r="T619" s="275"/>
      <c r="AT619" s="276" t="s">
        <v>238</v>
      </c>
      <c r="AU619" s="276" t="s">
        <v>85</v>
      </c>
      <c r="AV619" s="13" t="s">
        <v>85</v>
      </c>
      <c r="AW619" s="13" t="s">
        <v>39</v>
      </c>
      <c r="AX619" s="13" t="s">
        <v>76</v>
      </c>
      <c r="AY619" s="276" t="s">
        <v>171</v>
      </c>
    </row>
    <row r="620" s="15" customFormat="1">
      <c r="B620" s="288"/>
      <c r="C620" s="289"/>
      <c r="D620" s="249" t="s">
        <v>238</v>
      </c>
      <c r="E620" s="290" t="s">
        <v>21</v>
      </c>
      <c r="F620" s="291" t="s">
        <v>259</v>
      </c>
      <c r="G620" s="289"/>
      <c r="H620" s="292">
        <v>2.5</v>
      </c>
      <c r="I620" s="293"/>
      <c r="J620" s="289"/>
      <c r="K620" s="289"/>
      <c r="L620" s="294"/>
      <c r="M620" s="295"/>
      <c r="N620" s="296"/>
      <c r="O620" s="296"/>
      <c r="P620" s="296"/>
      <c r="Q620" s="296"/>
      <c r="R620" s="296"/>
      <c r="S620" s="296"/>
      <c r="T620" s="297"/>
      <c r="AT620" s="298" t="s">
        <v>238</v>
      </c>
      <c r="AU620" s="298" t="s">
        <v>85</v>
      </c>
      <c r="AV620" s="15" t="s">
        <v>96</v>
      </c>
      <c r="AW620" s="15" t="s">
        <v>39</v>
      </c>
      <c r="AX620" s="15" t="s">
        <v>76</v>
      </c>
      <c r="AY620" s="298" t="s">
        <v>171</v>
      </c>
    </row>
    <row r="621" s="14" customFormat="1">
      <c r="B621" s="277"/>
      <c r="C621" s="278"/>
      <c r="D621" s="249" t="s">
        <v>238</v>
      </c>
      <c r="E621" s="279" t="s">
        <v>21</v>
      </c>
      <c r="F621" s="280" t="s">
        <v>242</v>
      </c>
      <c r="G621" s="278"/>
      <c r="H621" s="281">
        <v>9.5690000000000008</v>
      </c>
      <c r="I621" s="282"/>
      <c r="J621" s="278"/>
      <c r="K621" s="278"/>
      <c r="L621" s="283"/>
      <c r="M621" s="284"/>
      <c r="N621" s="285"/>
      <c r="O621" s="285"/>
      <c r="P621" s="285"/>
      <c r="Q621" s="285"/>
      <c r="R621" s="285"/>
      <c r="S621" s="285"/>
      <c r="T621" s="286"/>
      <c r="AT621" s="287" t="s">
        <v>238</v>
      </c>
      <c r="AU621" s="287" t="s">
        <v>85</v>
      </c>
      <c r="AV621" s="14" t="s">
        <v>194</v>
      </c>
      <c r="AW621" s="14" t="s">
        <v>39</v>
      </c>
      <c r="AX621" s="14" t="s">
        <v>83</v>
      </c>
      <c r="AY621" s="287" t="s">
        <v>171</v>
      </c>
    </row>
    <row r="622" s="1" customFormat="1" ht="25.5" customHeight="1">
      <c r="B622" s="47"/>
      <c r="C622" s="237" t="s">
        <v>673</v>
      </c>
      <c r="D622" s="237" t="s">
        <v>174</v>
      </c>
      <c r="E622" s="238" t="s">
        <v>1194</v>
      </c>
      <c r="F622" s="239" t="s">
        <v>1195</v>
      </c>
      <c r="G622" s="240" t="s">
        <v>367</v>
      </c>
      <c r="H622" s="241">
        <v>15</v>
      </c>
      <c r="I622" s="242"/>
      <c r="J622" s="243">
        <f>ROUND(I622*H622,2)</f>
        <v>0</v>
      </c>
      <c r="K622" s="239" t="s">
        <v>236</v>
      </c>
      <c r="L622" s="73"/>
      <c r="M622" s="244" t="s">
        <v>21</v>
      </c>
      <c r="N622" s="245" t="s">
        <v>47</v>
      </c>
      <c r="O622" s="48"/>
      <c r="P622" s="246">
        <f>O622*H622</f>
        <v>0</v>
      </c>
      <c r="Q622" s="246">
        <v>0.00048000000000000001</v>
      </c>
      <c r="R622" s="246">
        <f>Q622*H622</f>
        <v>0.0071999999999999998</v>
      </c>
      <c r="S622" s="246">
        <v>0</v>
      </c>
      <c r="T622" s="247">
        <f>S622*H622</f>
        <v>0</v>
      </c>
      <c r="AR622" s="25" t="s">
        <v>194</v>
      </c>
      <c r="AT622" s="25" t="s">
        <v>174</v>
      </c>
      <c r="AU622" s="25" t="s">
        <v>85</v>
      </c>
      <c r="AY622" s="25" t="s">
        <v>171</v>
      </c>
      <c r="BE622" s="248">
        <f>IF(N622="základní",J622,0)</f>
        <v>0</v>
      </c>
      <c r="BF622" s="248">
        <f>IF(N622="snížená",J622,0)</f>
        <v>0</v>
      </c>
      <c r="BG622" s="248">
        <f>IF(N622="zákl. přenesená",J622,0)</f>
        <v>0</v>
      </c>
      <c r="BH622" s="248">
        <f>IF(N622="sníž. přenesená",J622,0)</f>
        <v>0</v>
      </c>
      <c r="BI622" s="248">
        <f>IF(N622="nulová",J622,0)</f>
        <v>0</v>
      </c>
      <c r="BJ622" s="25" t="s">
        <v>83</v>
      </c>
      <c r="BK622" s="248">
        <f>ROUND(I622*H622,2)</f>
        <v>0</v>
      </c>
      <c r="BL622" s="25" t="s">
        <v>194</v>
      </c>
      <c r="BM622" s="25" t="s">
        <v>1196</v>
      </c>
    </row>
    <row r="623" s="1" customFormat="1" ht="16.5" customHeight="1">
      <c r="B623" s="47"/>
      <c r="C623" s="299" t="s">
        <v>677</v>
      </c>
      <c r="D623" s="299" t="s">
        <v>288</v>
      </c>
      <c r="E623" s="300" t="s">
        <v>1197</v>
      </c>
      <c r="F623" s="301" t="s">
        <v>1198</v>
      </c>
      <c r="G623" s="302" t="s">
        <v>367</v>
      </c>
      <c r="H623" s="303">
        <v>5</v>
      </c>
      <c r="I623" s="304"/>
      <c r="J623" s="305">
        <f>ROUND(I623*H623,2)</f>
        <v>0</v>
      </c>
      <c r="K623" s="301" t="s">
        <v>236</v>
      </c>
      <c r="L623" s="306"/>
      <c r="M623" s="307" t="s">
        <v>21</v>
      </c>
      <c r="N623" s="308" t="s">
        <v>47</v>
      </c>
      <c r="O623" s="48"/>
      <c r="P623" s="246">
        <f>O623*H623</f>
        <v>0</v>
      </c>
      <c r="Q623" s="246">
        <v>0.012250000000000001</v>
      </c>
      <c r="R623" s="246">
        <f>Q623*H623</f>
        <v>0.061249999999999999</v>
      </c>
      <c r="S623" s="246">
        <v>0</v>
      </c>
      <c r="T623" s="247">
        <f>S623*H623</f>
        <v>0</v>
      </c>
      <c r="AR623" s="25" t="s">
        <v>271</v>
      </c>
      <c r="AT623" s="25" t="s">
        <v>288</v>
      </c>
      <c r="AU623" s="25" t="s">
        <v>85</v>
      </c>
      <c r="AY623" s="25" t="s">
        <v>171</v>
      </c>
      <c r="BE623" s="248">
        <f>IF(N623="základní",J623,0)</f>
        <v>0</v>
      </c>
      <c r="BF623" s="248">
        <f>IF(N623="snížená",J623,0)</f>
        <v>0</v>
      </c>
      <c r="BG623" s="248">
        <f>IF(N623="zákl. přenesená",J623,0)</f>
        <v>0</v>
      </c>
      <c r="BH623" s="248">
        <f>IF(N623="sníž. přenesená",J623,0)</f>
        <v>0</v>
      </c>
      <c r="BI623" s="248">
        <f>IF(N623="nulová",J623,0)</f>
        <v>0</v>
      </c>
      <c r="BJ623" s="25" t="s">
        <v>83</v>
      </c>
      <c r="BK623" s="248">
        <f>ROUND(I623*H623,2)</f>
        <v>0</v>
      </c>
      <c r="BL623" s="25" t="s">
        <v>194</v>
      </c>
      <c r="BM623" s="25" t="s">
        <v>1199</v>
      </c>
    </row>
    <row r="624" s="12" customFormat="1">
      <c r="B624" s="256"/>
      <c r="C624" s="257"/>
      <c r="D624" s="249" t="s">
        <v>238</v>
      </c>
      <c r="E624" s="258" t="s">
        <v>21</v>
      </c>
      <c r="F624" s="259" t="s">
        <v>1200</v>
      </c>
      <c r="G624" s="257"/>
      <c r="H624" s="258" t="s">
        <v>21</v>
      </c>
      <c r="I624" s="260"/>
      <c r="J624" s="257"/>
      <c r="K624" s="257"/>
      <c r="L624" s="261"/>
      <c r="M624" s="262"/>
      <c r="N624" s="263"/>
      <c r="O624" s="263"/>
      <c r="P624" s="263"/>
      <c r="Q624" s="263"/>
      <c r="R624" s="263"/>
      <c r="S624" s="263"/>
      <c r="T624" s="264"/>
      <c r="AT624" s="265" t="s">
        <v>238</v>
      </c>
      <c r="AU624" s="265" t="s">
        <v>85</v>
      </c>
      <c r="AV624" s="12" t="s">
        <v>83</v>
      </c>
      <c r="AW624" s="12" t="s">
        <v>39</v>
      </c>
      <c r="AX624" s="12" t="s">
        <v>76</v>
      </c>
      <c r="AY624" s="265" t="s">
        <v>171</v>
      </c>
    </row>
    <row r="625" s="12" customFormat="1">
      <c r="B625" s="256"/>
      <c r="C625" s="257"/>
      <c r="D625" s="249" t="s">
        <v>238</v>
      </c>
      <c r="E625" s="258" t="s">
        <v>21</v>
      </c>
      <c r="F625" s="259" t="s">
        <v>1201</v>
      </c>
      <c r="G625" s="257"/>
      <c r="H625" s="258" t="s">
        <v>21</v>
      </c>
      <c r="I625" s="260"/>
      <c r="J625" s="257"/>
      <c r="K625" s="257"/>
      <c r="L625" s="261"/>
      <c r="M625" s="262"/>
      <c r="N625" s="263"/>
      <c r="O625" s="263"/>
      <c r="P625" s="263"/>
      <c r="Q625" s="263"/>
      <c r="R625" s="263"/>
      <c r="S625" s="263"/>
      <c r="T625" s="264"/>
      <c r="AT625" s="265" t="s">
        <v>238</v>
      </c>
      <c r="AU625" s="265" t="s">
        <v>85</v>
      </c>
      <c r="AV625" s="12" t="s">
        <v>83</v>
      </c>
      <c r="AW625" s="12" t="s">
        <v>39</v>
      </c>
      <c r="AX625" s="12" t="s">
        <v>76</v>
      </c>
      <c r="AY625" s="265" t="s">
        <v>171</v>
      </c>
    </row>
    <row r="626" s="13" customFormat="1">
      <c r="B626" s="266"/>
      <c r="C626" s="267"/>
      <c r="D626" s="249" t="s">
        <v>238</v>
      </c>
      <c r="E626" s="268" t="s">
        <v>21</v>
      </c>
      <c r="F626" s="269" t="s">
        <v>1202</v>
      </c>
      <c r="G626" s="267"/>
      <c r="H626" s="270">
        <v>5</v>
      </c>
      <c r="I626" s="271"/>
      <c r="J626" s="267"/>
      <c r="K626" s="267"/>
      <c r="L626" s="272"/>
      <c r="M626" s="273"/>
      <c r="N626" s="274"/>
      <c r="O626" s="274"/>
      <c r="P626" s="274"/>
      <c r="Q626" s="274"/>
      <c r="R626" s="274"/>
      <c r="S626" s="274"/>
      <c r="T626" s="275"/>
      <c r="AT626" s="276" t="s">
        <v>238</v>
      </c>
      <c r="AU626" s="276" t="s">
        <v>85</v>
      </c>
      <c r="AV626" s="13" t="s">
        <v>85</v>
      </c>
      <c r="AW626" s="13" t="s">
        <v>39</v>
      </c>
      <c r="AX626" s="13" t="s">
        <v>76</v>
      </c>
      <c r="AY626" s="276" t="s">
        <v>171</v>
      </c>
    </row>
    <row r="627" s="13" customFormat="1">
      <c r="B627" s="266"/>
      <c r="C627" s="267"/>
      <c r="D627" s="249" t="s">
        <v>238</v>
      </c>
      <c r="E627" s="268" t="s">
        <v>21</v>
      </c>
      <c r="F627" s="269" t="s">
        <v>1203</v>
      </c>
      <c r="G627" s="267"/>
      <c r="H627" s="270">
        <v>0</v>
      </c>
      <c r="I627" s="271"/>
      <c r="J627" s="267"/>
      <c r="K627" s="267"/>
      <c r="L627" s="272"/>
      <c r="M627" s="273"/>
      <c r="N627" s="274"/>
      <c r="O627" s="274"/>
      <c r="P627" s="274"/>
      <c r="Q627" s="274"/>
      <c r="R627" s="274"/>
      <c r="S627" s="274"/>
      <c r="T627" s="275"/>
      <c r="AT627" s="276" t="s">
        <v>238</v>
      </c>
      <c r="AU627" s="276" t="s">
        <v>85</v>
      </c>
      <c r="AV627" s="13" t="s">
        <v>85</v>
      </c>
      <c r="AW627" s="13" t="s">
        <v>39</v>
      </c>
      <c r="AX627" s="13" t="s">
        <v>76</v>
      </c>
      <c r="AY627" s="276" t="s">
        <v>171</v>
      </c>
    </row>
    <row r="628" s="15" customFormat="1">
      <c r="B628" s="288"/>
      <c r="C628" s="289"/>
      <c r="D628" s="249" t="s">
        <v>238</v>
      </c>
      <c r="E628" s="290" t="s">
        <v>21</v>
      </c>
      <c r="F628" s="291" t="s">
        <v>259</v>
      </c>
      <c r="G628" s="289"/>
      <c r="H628" s="292">
        <v>5</v>
      </c>
      <c r="I628" s="293"/>
      <c r="J628" s="289"/>
      <c r="K628" s="289"/>
      <c r="L628" s="294"/>
      <c r="M628" s="295"/>
      <c r="N628" s="296"/>
      <c r="O628" s="296"/>
      <c r="P628" s="296"/>
      <c r="Q628" s="296"/>
      <c r="R628" s="296"/>
      <c r="S628" s="296"/>
      <c r="T628" s="297"/>
      <c r="AT628" s="298" t="s">
        <v>238</v>
      </c>
      <c r="AU628" s="298" t="s">
        <v>85</v>
      </c>
      <c r="AV628" s="15" t="s">
        <v>96</v>
      </c>
      <c r="AW628" s="15" t="s">
        <v>39</v>
      </c>
      <c r="AX628" s="15" t="s">
        <v>76</v>
      </c>
      <c r="AY628" s="298" t="s">
        <v>171</v>
      </c>
    </row>
    <row r="629" s="14" customFormat="1">
      <c r="B629" s="277"/>
      <c r="C629" s="278"/>
      <c r="D629" s="249" t="s">
        <v>238</v>
      </c>
      <c r="E629" s="279" t="s">
        <v>21</v>
      </c>
      <c r="F629" s="280" t="s">
        <v>242</v>
      </c>
      <c r="G629" s="278"/>
      <c r="H629" s="281">
        <v>5</v>
      </c>
      <c r="I629" s="282"/>
      <c r="J629" s="278"/>
      <c r="K629" s="278"/>
      <c r="L629" s="283"/>
      <c r="M629" s="284"/>
      <c r="N629" s="285"/>
      <c r="O629" s="285"/>
      <c r="P629" s="285"/>
      <c r="Q629" s="285"/>
      <c r="R629" s="285"/>
      <c r="S629" s="285"/>
      <c r="T629" s="286"/>
      <c r="AT629" s="287" t="s">
        <v>238</v>
      </c>
      <c r="AU629" s="287" t="s">
        <v>85</v>
      </c>
      <c r="AV629" s="14" t="s">
        <v>194</v>
      </c>
      <c r="AW629" s="14" t="s">
        <v>39</v>
      </c>
      <c r="AX629" s="14" t="s">
        <v>83</v>
      </c>
      <c r="AY629" s="287" t="s">
        <v>171</v>
      </c>
    </row>
    <row r="630" s="1" customFormat="1" ht="16.5" customHeight="1">
      <c r="B630" s="47"/>
      <c r="C630" s="299" t="s">
        <v>681</v>
      </c>
      <c r="D630" s="299" t="s">
        <v>288</v>
      </c>
      <c r="E630" s="300" t="s">
        <v>1204</v>
      </c>
      <c r="F630" s="301" t="s">
        <v>1205</v>
      </c>
      <c r="G630" s="302" t="s">
        <v>367</v>
      </c>
      <c r="H630" s="303">
        <v>9</v>
      </c>
      <c r="I630" s="304"/>
      <c r="J630" s="305">
        <f>ROUND(I630*H630,2)</f>
        <v>0</v>
      </c>
      <c r="K630" s="301" t="s">
        <v>236</v>
      </c>
      <c r="L630" s="306"/>
      <c r="M630" s="307" t="s">
        <v>21</v>
      </c>
      <c r="N630" s="308" t="s">
        <v>47</v>
      </c>
      <c r="O630" s="48"/>
      <c r="P630" s="246">
        <f>O630*H630</f>
        <v>0</v>
      </c>
      <c r="Q630" s="246">
        <v>0.012489999999999999</v>
      </c>
      <c r="R630" s="246">
        <f>Q630*H630</f>
        <v>0.11241</v>
      </c>
      <c r="S630" s="246">
        <v>0</v>
      </c>
      <c r="T630" s="247">
        <f>S630*H630</f>
        <v>0</v>
      </c>
      <c r="AR630" s="25" t="s">
        <v>271</v>
      </c>
      <c r="AT630" s="25" t="s">
        <v>288</v>
      </c>
      <c r="AU630" s="25" t="s">
        <v>85</v>
      </c>
      <c r="AY630" s="25" t="s">
        <v>171</v>
      </c>
      <c r="BE630" s="248">
        <f>IF(N630="základní",J630,0)</f>
        <v>0</v>
      </c>
      <c r="BF630" s="248">
        <f>IF(N630="snížená",J630,0)</f>
        <v>0</v>
      </c>
      <c r="BG630" s="248">
        <f>IF(N630="zákl. přenesená",J630,0)</f>
        <v>0</v>
      </c>
      <c r="BH630" s="248">
        <f>IF(N630="sníž. přenesená",J630,0)</f>
        <v>0</v>
      </c>
      <c r="BI630" s="248">
        <f>IF(N630="nulová",J630,0)</f>
        <v>0</v>
      </c>
      <c r="BJ630" s="25" t="s">
        <v>83</v>
      </c>
      <c r="BK630" s="248">
        <f>ROUND(I630*H630,2)</f>
        <v>0</v>
      </c>
      <c r="BL630" s="25" t="s">
        <v>194</v>
      </c>
      <c r="BM630" s="25" t="s">
        <v>1206</v>
      </c>
    </row>
    <row r="631" s="12" customFormat="1">
      <c r="B631" s="256"/>
      <c r="C631" s="257"/>
      <c r="D631" s="249" t="s">
        <v>238</v>
      </c>
      <c r="E631" s="258" t="s">
        <v>21</v>
      </c>
      <c r="F631" s="259" t="s">
        <v>1200</v>
      </c>
      <c r="G631" s="257"/>
      <c r="H631" s="258" t="s">
        <v>21</v>
      </c>
      <c r="I631" s="260"/>
      <c r="J631" s="257"/>
      <c r="K631" s="257"/>
      <c r="L631" s="261"/>
      <c r="M631" s="262"/>
      <c r="N631" s="263"/>
      <c r="O631" s="263"/>
      <c r="P631" s="263"/>
      <c r="Q631" s="263"/>
      <c r="R631" s="263"/>
      <c r="S631" s="263"/>
      <c r="T631" s="264"/>
      <c r="AT631" s="265" t="s">
        <v>238</v>
      </c>
      <c r="AU631" s="265" t="s">
        <v>85</v>
      </c>
      <c r="AV631" s="12" t="s">
        <v>83</v>
      </c>
      <c r="AW631" s="12" t="s">
        <v>39</v>
      </c>
      <c r="AX631" s="12" t="s">
        <v>76</v>
      </c>
      <c r="AY631" s="265" t="s">
        <v>171</v>
      </c>
    </row>
    <row r="632" s="12" customFormat="1">
      <c r="B632" s="256"/>
      <c r="C632" s="257"/>
      <c r="D632" s="249" t="s">
        <v>238</v>
      </c>
      <c r="E632" s="258" t="s">
        <v>21</v>
      </c>
      <c r="F632" s="259" t="s">
        <v>1207</v>
      </c>
      <c r="G632" s="257"/>
      <c r="H632" s="258" t="s">
        <v>21</v>
      </c>
      <c r="I632" s="260"/>
      <c r="J632" s="257"/>
      <c r="K632" s="257"/>
      <c r="L632" s="261"/>
      <c r="M632" s="262"/>
      <c r="N632" s="263"/>
      <c r="O632" s="263"/>
      <c r="P632" s="263"/>
      <c r="Q632" s="263"/>
      <c r="R632" s="263"/>
      <c r="S632" s="263"/>
      <c r="T632" s="264"/>
      <c r="AT632" s="265" t="s">
        <v>238</v>
      </c>
      <c r="AU632" s="265" t="s">
        <v>85</v>
      </c>
      <c r="AV632" s="12" t="s">
        <v>83</v>
      </c>
      <c r="AW632" s="12" t="s">
        <v>39</v>
      </c>
      <c r="AX632" s="12" t="s">
        <v>76</v>
      </c>
      <c r="AY632" s="265" t="s">
        <v>171</v>
      </c>
    </row>
    <row r="633" s="13" customFormat="1">
      <c r="B633" s="266"/>
      <c r="C633" s="267"/>
      <c r="D633" s="249" t="s">
        <v>238</v>
      </c>
      <c r="E633" s="268" t="s">
        <v>21</v>
      </c>
      <c r="F633" s="269" t="s">
        <v>1208</v>
      </c>
      <c r="G633" s="267"/>
      <c r="H633" s="270">
        <v>0</v>
      </c>
      <c r="I633" s="271"/>
      <c r="J633" s="267"/>
      <c r="K633" s="267"/>
      <c r="L633" s="272"/>
      <c r="M633" s="273"/>
      <c r="N633" s="274"/>
      <c r="O633" s="274"/>
      <c r="P633" s="274"/>
      <c r="Q633" s="274"/>
      <c r="R633" s="274"/>
      <c r="S633" s="274"/>
      <c r="T633" s="275"/>
      <c r="AT633" s="276" t="s">
        <v>238</v>
      </c>
      <c r="AU633" s="276" t="s">
        <v>85</v>
      </c>
      <c r="AV633" s="13" t="s">
        <v>85</v>
      </c>
      <c r="AW633" s="13" t="s">
        <v>39</v>
      </c>
      <c r="AX633" s="13" t="s">
        <v>76</v>
      </c>
      <c r="AY633" s="276" t="s">
        <v>171</v>
      </c>
    </row>
    <row r="634" s="13" customFormat="1">
      <c r="B634" s="266"/>
      <c r="C634" s="267"/>
      <c r="D634" s="249" t="s">
        <v>238</v>
      </c>
      <c r="E634" s="268" t="s">
        <v>21</v>
      </c>
      <c r="F634" s="269" t="s">
        <v>1209</v>
      </c>
      <c r="G634" s="267"/>
      <c r="H634" s="270">
        <v>3</v>
      </c>
      <c r="I634" s="271"/>
      <c r="J634" s="267"/>
      <c r="K634" s="267"/>
      <c r="L634" s="272"/>
      <c r="M634" s="273"/>
      <c r="N634" s="274"/>
      <c r="O634" s="274"/>
      <c r="P634" s="274"/>
      <c r="Q634" s="274"/>
      <c r="R634" s="274"/>
      <c r="S634" s="274"/>
      <c r="T634" s="275"/>
      <c r="AT634" s="276" t="s">
        <v>238</v>
      </c>
      <c r="AU634" s="276" t="s">
        <v>85</v>
      </c>
      <c r="AV634" s="13" t="s">
        <v>85</v>
      </c>
      <c r="AW634" s="13" t="s">
        <v>39</v>
      </c>
      <c r="AX634" s="13" t="s">
        <v>76</v>
      </c>
      <c r="AY634" s="276" t="s">
        <v>171</v>
      </c>
    </row>
    <row r="635" s="15" customFormat="1">
      <c r="B635" s="288"/>
      <c r="C635" s="289"/>
      <c r="D635" s="249" t="s">
        <v>238</v>
      </c>
      <c r="E635" s="290" t="s">
        <v>21</v>
      </c>
      <c r="F635" s="291" t="s">
        <v>259</v>
      </c>
      <c r="G635" s="289"/>
      <c r="H635" s="292">
        <v>3</v>
      </c>
      <c r="I635" s="293"/>
      <c r="J635" s="289"/>
      <c r="K635" s="289"/>
      <c r="L635" s="294"/>
      <c r="M635" s="295"/>
      <c r="N635" s="296"/>
      <c r="O635" s="296"/>
      <c r="P635" s="296"/>
      <c r="Q635" s="296"/>
      <c r="R635" s="296"/>
      <c r="S635" s="296"/>
      <c r="T635" s="297"/>
      <c r="AT635" s="298" t="s">
        <v>238</v>
      </c>
      <c r="AU635" s="298" t="s">
        <v>85</v>
      </c>
      <c r="AV635" s="15" t="s">
        <v>96</v>
      </c>
      <c r="AW635" s="15" t="s">
        <v>39</v>
      </c>
      <c r="AX635" s="15" t="s">
        <v>76</v>
      </c>
      <c r="AY635" s="298" t="s">
        <v>171</v>
      </c>
    </row>
    <row r="636" s="12" customFormat="1">
      <c r="B636" s="256"/>
      <c r="C636" s="257"/>
      <c r="D636" s="249" t="s">
        <v>238</v>
      </c>
      <c r="E636" s="258" t="s">
        <v>21</v>
      </c>
      <c r="F636" s="259" t="s">
        <v>1210</v>
      </c>
      <c r="G636" s="257"/>
      <c r="H636" s="258" t="s">
        <v>21</v>
      </c>
      <c r="I636" s="260"/>
      <c r="J636" s="257"/>
      <c r="K636" s="257"/>
      <c r="L636" s="261"/>
      <c r="M636" s="262"/>
      <c r="N636" s="263"/>
      <c r="O636" s="263"/>
      <c r="P636" s="263"/>
      <c r="Q636" s="263"/>
      <c r="R636" s="263"/>
      <c r="S636" s="263"/>
      <c r="T636" s="264"/>
      <c r="AT636" s="265" t="s">
        <v>238</v>
      </c>
      <c r="AU636" s="265" t="s">
        <v>85</v>
      </c>
      <c r="AV636" s="12" t="s">
        <v>83</v>
      </c>
      <c r="AW636" s="12" t="s">
        <v>39</v>
      </c>
      <c r="AX636" s="12" t="s">
        <v>76</v>
      </c>
      <c r="AY636" s="265" t="s">
        <v>171</v>
      </c>
    </row>
    <row r="637" s="13" customFormat="1">
      <c r="B637" s="266"/>
      <c r="C637" s="267"/>
      <c r="D637" s="249" t="s">
        <v>238</v>
      </c>
      <c r="E637" s="268" t="s">
        <v>21</v>
      </c>
      <c r="F637" s="269" t="s">
        <v>1211</v>
      </c>
      <c r="G637" s="267"/>
      <c r="H637" s="270">
        <v>1</v>
      </c>
      <c r="I637" s="271"/>
      <c r="J637" s="267"/>
      <c r="K637" s="267"/>
      <c r="L637" s="272"/>
      <c r="M637" s="273"/>
      <c r="N637" s="274"/>
      <c r="O637" s="274"/>
      <c r="P637" s="274"/>
      <c r="Q637" s="274"/>
      <c r="R637" s="274"/>
      <c r="S637" s="274"/>
      <c r="T637" s="275"/>
      <c r="AT637" s="276" t="s">
        <v>238</v>
      </c>
      <c r="AU637" s="276" t="s">
        <v>85</v>
      </c>
      <c r="AV637" s="13" t="s">
        <v>85</v>
      </c>
      <c r="AW637" s="13" t="s">
        <v>39</v>
      </c>
      <c r="AX637" s="13" t="s">
        <v>76</v>
      </c>
      <c r="AY637" s="276" t="s">
        <v>171</v>
      </c>
    </row>
    <row r="638" s="13" customFormat="1">
      <c r="B638" s="266"/>
      <c r="C638" s="267"/>
      <c r="D638" s="249" t="s">
        <v>238</v>
      </c>
      <c r="E638" s="268" t="s">
        <v>21</v>
      </c>
      <c r="F638" s="269" t="s">
        <v>1209</v>
      </c>
      <c r="G638" s="267"/>
      <c r="H638" s="270">
        <v>3</v>
      </c>
      <c r="I638" s="271"/>
      <c r="J638" s="267"/>
      <c r="K638" s="267"/>
      <c r="L638" s="272"/>
      <c r="M638" s="273"/>
      <c r="N638" s="274"/>
      <c r="O638" s="274"/>
      <c r="P638" s="274"/>
      <c r="Q638" s="274"/>
      <c r="R638" s="274"/>
      <c r="S638" s="274"/>
      <c r="T638" s="275"/>
      <c r="AT638" s="276" t="s">
        <v>238</v>
      </c>
      <c r="AU638" s="276" t="s">
        <v>85</v>
      </c>
      <c r="AV638" s="13" t="s">
        <v>85</v>
      </c>
      <c r="AW638" s="13" t="s">
        <v>39</v>
      </c>
      <c r="AX638" s="13" t="s">
        <v>76</v>
      </c>
      <c r="AY638" s="276" t="s">
        <v>171</v>
      </c>
    </row>
    <row r="639" s="15" customFormat="1">
      <c r="B639" s="288"/>
      <c r="C639" s="289"/>
      <c r="D639" s="249" t="s">
        <v>238</v>
      </c>
      <c r="E639" s="290" t="s">
        <v>21</v>
      </c>
      <c r="F639" s="291" t="s">
        <v>259</v>
      </c>
      <c r="G639" s="289"/>
      <c r="H639" s="292">
        <v>4</v>
      </c>
      <c r="I639" s="293"/>
      <c r="J639" s="289"/>
      <c r="K639" s="289"/>
      <c r="L639" s="294"/>
      <c r="M639" s="295"/>
      <c r="N639" s="296"/>
      <c r="O639" s="296"/>
      <c r="P639" s="296"/>
      <c r="Q639" s="296"/>
      <c r="R639" s="296"/>
      <c r="S639" s="296"/>
      <c r="T639" s="297"/>
      <c r="AT639" s="298" t="s">
        <v>238</v>
      </c>
      <c r="AU639" s="298" t="s">
        <v>85</v>
      </c>
      <c r="AV639" s="15" t="s">
        <v>96</v>
      </c>
      <c r="AW639" s="15" t="s">
        <v>39</v>
      </c>
      <c r="AX639" s="15" t="s">
        <v>76</v>
      </c>
      <c r="AY639" s="298" t="s">
        <v>171</v>
      </c>
    </row>
    <row r="640" s="12" customFormat="1">
      <c r="B640" s="256"/>
      <c r="C640" s="257"/>
      <c r="D640" s="249" t="s">
        <v>238</v>
      </c>
      <c r="E640" s="258" t="s">
        <v>21</v>
      </c>
      <c r="F640" s="259" t="s">
        <v>1212</v>
      </c>
      <c r="G640" s="257"/>
      <c r="H640" s="258" t="s">
        <v>21</v>
      </c>
      <c r="I640" s="260"/>
      <c r="J640" s="257"/>
      <c r="K640" s="257"/>
      <c r="L640" s="261"/>
      <c r="M640" s="262"/>
      <c r="N640" s="263"/>
      <c r="O640" s="263"/>
      <c r="P640" s="263"/>
      <c r="Q640" s="263"/>
      <c r="R640" s="263"/>
      <c r="S640" s="263"/>
      <c r="T640" s="264"/>
      <c r="AT640" s="265" t="s">
        <v>238</v>
      </c>
      <c r="AU640" s="265" t="s">
        <v>85</v>
      </c>
      <c r="AV640" s="12" t="s">
        <v>83</v>
      </c>
      <c r="AW640" s="12" t="s">
        <v>39</v>
      </c>
      <c r="AX640" s="12" t="s">
        <v>76</v>
      </c>
      <c r="AY640" s="265" t="s">
        <v>171</v>
      </c>
    </row>
    <row r="641" s="13" customFormat="1">
      <c r="B641" s="266"/>
      <c r="C641" s="267"/>
      <c r="D641" s="249" t="s">
        <v>238</v>
      </c>
      <c r="E641" s="268" t="s">
        <v>21</v>
      </c>
      <c r="F641" s="269" t="s">
        <v>1211</v>
      </c>
      <c r="G641" s="267"/>
      <c r="H641" s="270">
        <v>1</v>
      </c>
      <c r="I641" s="271"/>
      <c r="J641" s="267"/>
      <c r="K641" s="267"/>
      <c r="L641" s="272"/>
      <c r="M641" s="273"/>
      <c r="N641" s="274"/>
      <c r="O641" s="274"/>
      <c r="P641" s="274"/>
      <c r="Q641" s="274"/>
      <c r="R641" s="274"/>
      <c r="S641" s="274"/>
      <c r="T641" s="275"/>
      <c r="AT641" s="276" t="s">
        <v>238</v>
      </c>
      <c r="AU641" s="276" t="s">
        <v>85</v>
      </c>
      <c r="AV641" s="13" t="s">
        <v>85</v>
      </c>
      <c r="AW641" s="13" t="s">
        <v>39</v>
      </c>
      <c r="AX641" s="13" t="s">
        <v>76</v>
      </c>
      <c r="AY641" s="276" t="s">
        <v>171</v>
      </c>
    </row>
    <row r="642" s="13" customFormat="1">
      <c r="B642" s="266"/>
      <c r="C642" s="267"/>
      <c r="D642" s="249" t="s">
        <v>238</v>
      </c>
      <c r="E642" s="268" t="s">
        <v>21</v>
      </c>
      <c r="F642" s="269" t="s">
        <v>1213</v>
      </c>
      <c r="G642" s="267"/>
      <c r="H642" s="270">
        <v>1</v>
      </c>
      <c r="I642" s="271"/>
      <c r="J642" s="267"/>
      <c r="K642" s="267"/>
      <c r="L642" s="272"/>
      <c r="M642" s="273"/>
      <c r="N642" s="274"/>
      <c r="O642" s="274"/>
      <c r="P642" s="274"/>
      <c r="Q642" s="274"/>
      <c r="R642" s="274"/>
      <c r="S642" s="274"/>
      <c r="T642" s="275"/>
      <c r="AT642" s="276" t="s">
        <v>238</v>
      </c>
      <c r="AU642" s="276" t="s">
        <v>85</v>
      </c>
      <c r="AV642" s="13" t="s">
        <v>85</v>
      </c>
      <c r="AW642" s="13" t="s">
        <v>39</v>
      </c>
      <c r="AX642" s="13" t="s">
        <v>76</v>
      </c>
      <c r="AY642" s="276" t="s">
        <v>171</v>
      </c>
    </row>
    <row r="643" s="15" customFormat="1">
      <c r="B643" s="288"/>
      <c r="C643" s="289"/>
      <c r="D643" s="249" t="s">
        <v>238</v>
      </c>
      <c r="E643" s="290" t="s">
        <v>21</v>
      </c>
      <c r="F643" s="291" t="s">
        <v>259</v>
      </c>
      <c r="G643" s="289"/>
      <c r="H643" s="292">
        <v>2</v>
      </c>
      <c r="I643" s="293"/>
      <c r="J643" s="289"/>
      <c r="K643" s="289"/>
      <c r="L643" s="294"/>
      <c r="M643" s="295"/>
      <c r="N643" s="296"/>
      <c r="O643" s="296"/>
      <c r="P643" s="296"/>
      <c r="Q643" s="296"/>
      <c r="R643" s="296"/>
      <c r="S643" s="296"/>
      <c r="T643" s="297"/>
      <c r="AT643" s="298" t="s">
        <v>238</v>
      </c>
      <c r="AU643" s="298" t="s">
        <v>85</v>
      </c>
      <c r="AV643" s="15" t="s">
        <v>96</v>
      </c>
      <c r="AW643" s="15" t="s">
        <v>39</v>
      </c>
      <c r="AX643" s="15" t="s">
        <v>76</v>
      </c>
      <c r="AY643" s="298" t="s">
        <v>171</v>
      </c>
    </row>
    <row r="644" s="14" customFormat="1">
      <c r="B644" s="277"/>
      <c r="C644" s="278"/>
      <c r="D644" s="249" t="s">
        <v>238</v>
      </c>
      <c r="E644" s="279" t="s">
        <v>21</v>
      </c>
      <c r="F644" s="280" t="s">
        <v>242</v>
      </c>
      <c r="G644" s="278"/>
      <c r="H644" s="281">
        <v>9</v>
      </c>
      <c r="I644" s="282"/>
      <c r="J644" s="278"/>
      <c r="K644" s="278"/>
      <c r="L644" s="283"/>
      <c r="M644" s="284"/>
      <c r="N644" s="285"/>
      <c r="O644" s="285"/>
      <c r="P644" s="285"/>
      <c r="Q644" s="285"/>
      <c r="R644" s="285"/>
      <c r="S644" s="285"/>
      <c r="T644" s="286"/>
      <c r="AT644" s="287" t="s">
        <v>238</v>
      </c>
      <c r="AU644" s="287" t="s">
        <v>85</v>
      </c>
      <c r="AV644" s="14" t="s">
        <v>194</v>
      </c>
      <c r="AW644" s="14" t="s">
        <v>39</v>
      </c>
      <c r="AX644" s="14" t="s">
        <v>83</v>
      </c>
      <c r="AY644" s="287" t="s">
        <v>171</v>
      </c>
    </row>
    <row r="645" s="1" customFormat="1" ht="16.5" customHeight="1">
      <c r="B645" s="47"/>
      <c r="C645" s="299" t="s">
        <v>685</v>
      </c>
      <c r="D645" s="299" t="s">
        <v>288</v>
      </c>
      <c r="E645" s="300" t="s">
        <v>1214</v>
      </c>
      <c r="F645" s="301" t="s">
        <v>1215</v>
      </c>
      <c r="G645" s="302" t="s">
        <v>367</v>
      </c>
      <c r="H645" s="303">
        <v>1</v>
      </c>
      <c r="I645" s="304"/>
      <c r="J645" s="305">
        <f>ROUND(I645*H645,2)</f>
        <v>0</v>
      </c>
      <c r="K645" s="301" t="s">
        <v>236</v>
      </c>
      <c r="L645" s="306"/>
      <c r="M645" s="307" t="s">
        <v>21</v>
      </c>
      <c r="N645" s="308" t="s">
        <v>47</v>
      </c>
      <c r="O645" s="48"/>
      <c r="P645" s="246">
        <f>O645*H645</f>
        <v>0</v>
      </c>
      <c r="Q645" s="246">
        <v>0.01521</v>
      </c>
      <c r="R645" s="246">
        <f>Q645*H645</f>
        <v>0.01521</v>
      </c>
      <c r="S645" s="246">
        <v>0</v>
      </c>
      <c r="T645" s="247">
        <f>S645*H645</f>
        <v>0</v>
      </c>
      <c r="AR645" s="25" t="s">
        <v>271</v>
      </c>
      <c r="AT645" s="25" t="s">
        <v>288</v>
      </c>
      <c r="AU645" s="25" t="s">
        <v>85</v>
      </c>
      <c r="AY645" s="25" t="s">
        <v>171</v>
      </c>
      <c r="BE645" s="248">
        <f>IF(N645="základní",J645,0)</f>
        <v>0</v>
      </c>
      <c r="BF645" s="248">
        <f>IF(N645="snížená",J645,0)</f>
        <v>0</v>
      </c>
      <c r="BG645" s="248">
        <f>IF(N645="zákl. přenesená",J645,0)</f>
        <v>0</v>
      </c>
      <c r="BH645" s="248">
        <f>IF(N645="sníž. přenesená",J645,0)</f>
        <v>0</v>
      </c>
      <c r="BI645" s="248">
        <f>IF(N645="nulová",J645,0)</f>
        <v>0</v>
      </c>
      <c r="BJ645" s="25" t="s">
        <v>83</v>
      </c>
      <c r="BK645" s="248">
        <f>ROUND(I645*H645,2)</f>
        <v>0</v>
      </c>
      <c r="BL645" s="25" t="s">
        <v>194</v>
      </c>
      <c r="BM645" s="25" t="s">
        <v>1216</v>
      </c>
    </row>
    <row r="646" s="12" customFormat="1">
      <c r="B646" s="256"/>
      <c r="C646" s="257"/>
      <c r="D646" s="249" t="s">
        <v>238</v>
      </c>
      <c r="E646" s="258" t="s">
        <v>21</v>
      </c>
      <c r="F646" s="259" t="s">
        <v>1200</v>
      </c>
      <c r="G646" s="257"/>
      <c r="H646" s="258" t="s">
        <v>21</v>
      </c>
      <c r="I646" s="260"/>
      <c r="J646" s="257"/>
      <c r="K646" s="257"/>
      <c r="L646" s="261"/>
      <c r="M646" s="262"/>
      <c r="N646" s="263"/>
      <c r="O646" s="263"/>
      <c r="P646" s="263"/>
      <c r="Q646" s="263"/>
      <c r="R646" s="263"/>
      <c r="S646" s="263"/>
      <c r="T646" s="264"/>
      <c r="AT646" s="265" t="s">
        <v>238</v>
      </c>
      <c r="AU646" s="265" t="s">
        <v>85</v>
      </c>
      <c r="AV646" s="12" t="s">
        <v>83</v>
      </c>
      <c r="AW646" s="12" t="s">
        <v>39</v>
      </c>
      <c r="AX646" s="12" t="s">
        <v>76</v>
      </c>
      <c r="AY646" s="265" t="s">
        <v>171</v>
      </c>
    </row>
    <row r="647" s="12" customFormat="1">
      <c r="B647" s="256"/>
      <c r="C647" s="257"/>
      <c r="D647" s="249" t="s">
        <v>238</v>
      </c>
      <c r="E647" s="258" t="s">
        <v>21</v>
      </c>
      <c r="F647" s="259" t="s">
        <v>1217</v>
      </c>
      <c r="G647" s="257"/>
      <c r="H647" s="258" t="s">
        <v>21</v>
      </c>
      <c r="I647" s="260"/>
      <c r="J647" s="257"/>
      <c r="K647" s="257"/>
      <c r="L647" s="261"/>
      <c r="M647" s="262"/>
      <c r="N647" s="263"/>
      <c r="O647" s="263"/>
      <c r="P647" s="263"/>
      <c r="Q647" s="263"/>
      <c r="R647" s="263"/>
      <c r="S647" s="263"/>
      <c r="T647" s="264"/>
      <c r="AT647" s="265" t="s">
        <v>238</v>
      </c>
      <c r="AU647" s="265" t="s">
        <v>85</v>
      </c>
      <c r="AV647" s="12" t="s">
        <v>83</v>
      </c>
      <c r="AW647" s="12" t="s">
        <v>39</v>
      </c>
      <c r="AX647" s="12" t="s">
        <v>76</v>
      </c>
      <c r="AY647" s="265" t="s">
        <v>171</v>
      </c>
    </row>
    <row r="648" s="13" customFormat="1">
      <c r="B648" s="266"/>
      <c r="C648" s="267"/>
      <c r="D648" s="249" t="s">
        <v>238</v>
      </c>
      <c r="E648" s="268" t="s">
        <v>21</v>
      </c>
      <c r="F648" s="269" t="s">
        <v>1211</v>
      </c>
      <c r="G648" s="267"/>
      <c r="H648" s="270">
        <v>1</v>
      </c>
      <c r="I648" s="271"/>
      <c r="J648" s="267"/>
      <c r="K648" s="267"/>
      <c r="L648" s="272"/>
      <c r="M648" s="273"/>
      <c r="N648" s="274"/>
      <c r="O648" s="274"/>
      <c r="P648" s="274"/>
      <c r="Q648" s="274"/>
      <c r="R648" s="274"/>
      <c r="S648" s="274"/>
      <c r="T648" s="275"/>
      <c r="AT648" s="276" t="s">
        <v>238</v>
      </c>
      <c r="AU648" s="276" t="s">
        <v>85</v>
      </c>
      <c r="AV648" s="13" t="s">
        <v>85</v>
      </c>
      <c r="AW648" s="13" t="s">
        <v>39</v>
      </c>
      <c r="AX648" s="13" t="s">
        <v>76</v>
      </c>
      <c r="AY648" s="276" t="s">
        <v>171</v>
      </c>
    </row>
    <row r="649" s="13" customFormat="1">
      <c r="B649" s="266"/>
      <c r="C649" s="267"/>
      <c r="D649" s="249" t="s">
        <v>238</v>
      </c>
      <c r="E649" s="268" t="s">
        <v>21</v>
      </c>
      <c r="F649" s="269" t="s">
        <v>1203</v>
      </c>
      <c r="G649" s="267"/>
      <c r="H649" s="270">
        <v>0</v>
      </c>
      <c r="I649" s="271"/>
      <c r="J649" s="267"/>
      <c r="K649" s="267"/>
      <c r="L649" s="272"/>
      <c r="M649" s="273"/>
      <c r="N649" s="274"/>
      <c r="O649" s="274"/>
      <c r="P649" s="274"/>
      <c r="Q649" s="274"/>
      <c r="R649" s="274"/>
      <c r="S649" s="274"/>
      <c r="T649" s="275"/>
      <c r="AT649" s="276" t="s">
        <v>238</v>
      </c>
      <c r="AU649" s="276" t="s">
        <v>85</v>
      </c>
      <c r="AV649" s="13" t="s">
        <v>85</v>
      </c>
      <c r="AW649" s="13" t="s">
        <v>39</v>
      </c>
      <c r="AX649" s="13" t="s">
        <v>76</v>
      </c>
      <c r="AY649" s="276" t="s">
        <v>171</v>
      </c>
    </row>
    <row r="650" s="15" customFormat="1">
      <c r="B650" s="288"/>
      <c r="C650" s="289"/>
      <c r="D650" s="249" t="s">
        <v>238</v>
      </c>
      <c r="E650" s="290" t="s">
        <v>21</v>
      </c>
      <c r="F650" s="291" t="s">
        <v>259</v>
      </c>
      <c r="G650" s="289"/>
      <c r="H650" s="292">
        <v>1</v>
      </c>
      <c r="I650" s="293"/>
      <c r="J650" s="289"/>
      <c r="K650" s="289"/>
      <c r="L650" s="294"/>
      <c r="M650" s="295"/>
      <c r="N650" s="296"/>
      <c r="O650" s="296"/>
      <c r="P650" s="296"/>
      <c r="Q650" s="296"/>
      <c r="R650" s="296"/>
      <c r="S650" s="296"/>
      <c r="T650" s="297"/>
      <c r="AT650" s="298" t="s">
        <v>238</v>
      </c>
      <c r="AU650" s="298" t="s">
        <v>85</v>
      </c>
      <c r="AV650" s="15" t="s">
        <v>96</v>
      </c>
      <c r="AW650" s="15" t="s">
        <v>39</v>
      </c>
      <c r="AX650" s="15" t="s">
        <v>76</v>
      </c>
      <c r="AY650" s="298" t="s">
        <v>171</v>
      </c>
    </row>
    <row r="651" s="14" customFormat="1">
      <c r="B651" s="277"/>
      <c r="C651" s="278"/>
      <c r="D651" s="249" t="s">
        <v>238</v>
      </c>
      <c r="E651" s="279" t="s">
        <v>21</v>
      </c>
      <c r="F651" s="280" t="s">
        <v>242</v>
      </c>
      <c r="G651" s="278"/>
      <c r="H651" s="281">
        <v>1</v>
      </c>
      <c r="I651" s="282"/>
      <c r="J651" s="278"/>
      <c r="K651" s="278"/>
      <c r="L651" s="283"/>
      <c r="M651" s="284"/>
      <c r="N651" s="285"/>
      <c r="O651" s="285"/>
      <c r="P651" s="285"/>
      <c r="Q651" s="285"/>
      <c r="R651" s="285"/>
      <c r="S651" s="285"/>
      <c r="T651" s="286"/>
      <c r="AT651" s="287" t="s">
        <v>238</v>
      </c>
      <c r="AU651" s="287" t="s">
        <v>85</v>
      </c>
      <c r="AV651" s="14" t="s">
        <v>194</v>
      </c>
      <c r="AW651" s="14" t="s">
        <v>39</v>
      </c>
      <c r="AX651" s="14" t="s">
        <v>83</v>
      </c>
      <c r="AY651" s="287" t="s">
        <v>171</v>
      </c>
    </row>
    <row r="652" s="11" customFormat="1" ht="29.88" customHeight="1">
      <c r="B652" s="221"/>
      <c r="C652" s="222"/>
      <c r="D652" s="223" t="s">
        <v>75</v>
      </c>
      <c r="E652" s="235" t="s">
        <v>271</v>
      </c>
      <c r="F652" s="235" t="s">
        <v>1218</v>
      </c>
      <c r="G652" s="222"/>
      <c r="H652" s="222"/>
      <c r="I652" s="225"/>
      <c r="J652" s="236">
        <f>BK652</f>
        <v>0</v>
      </c>
      <c r="K652" s="222"/>
      <c r="L652" s="227"/>
      <c r="M652" s="228"/>
      <c r="N652" s="229"/>
      <c r="O652" s="229"/>
      <c r="P652" s="230">
        <f>SUM(P653:P657)</f>
        <v>0</v>
      </c>
      <c r="Q652" s="229"/>
      <c r="R652" s="230">
        <f>SUM(R653:R657)</f>
        <v>1.2369963599999998</v>
      </c>
      <c r="S652" s="229"/>
      <c r="T652" s="231">
        <f>SUM(T653:T657)</f>
        <v>0</v>
      </c>
      <c r="AR652" s="232" t="s">
        <v>83</v>
      </c>
      <c r="AT652" s="233" t="s">
        <v>75</v>
      </c>
      <c r="AU652" s="233" t="s">
        <v>83</v>
      </c>
      <c r="AY652" s="232" t="s">
        <v>171</v>
      </c>
      <c r="BK652" s="234">
        <f>SUM(BK653:BK657)</f>
        <v>0</v>
      </c>
    </row>
    <row r="653" s="1" customFormat="1" ht="25.5" customHeight="1">
      <c r="B653" s="47"/>
      <c r="C653" s="237" t="s">
        <v>691</v>
      </c>
      <c r="D653" s="237" t="s">
        <v>174</v>
      </c>
      <c r="E653" s="238" t="s">
        <v>1219</v>
      </c>
      <c r="F653" s="239" t="s">
        <v>1220</v>
      </c>
      <c r="G653" s="240" t="s">
        <v>263</v>
      </c>
      <c r="H653" s="241">
        <v>0.72899999999999998</v>
      </c>
      <c r="I653" s="242"/>
      <c r="J653" s="243">
        <f>ROUND(I653*H653,2)</f>
        <v>0</v>
      </c>
      <c r="K653" s="239" t="s">
        <v>21</v>
      </c>
      <c r="L653" s="73"/>
      <c r="M653" s="244" t="s">
        <v>21</v>
      </c>
      <c r="N653" s="245" t="s">
        <v>47</v>
      </c>
      <c r="O653" s="48"/>
      <c r="P653" s="246">
        <f>O653*H653</f>
        <v>0</v>
      </c>
      <c r="Q653" s="246">
        <v>1.6968399999999999</v>
      </c>
      <c r="R653" s="246">
        <f>Q653*H653</f>
        <v>1.2369963599999998</v>
      </c>
      <c r="S653" s="246">
        <v>0</v>
      </c>
      <c r="T653" s="247">
        <f>S653*H653</f>
        <v>0</v>
      </c>
      <c r="AR653" s="25" t="s">
        <v>194</v>
      </c>
      <c r="AT653" s="25" t="s">
        <v>174</v>
      </c>
      <c r="AU653" s="25" t="s">
        <v>85</v>
      </c>
      <c r="AY653" s="25" t="s">
        <v>171</v>
      </c>
      <c r="BE653" s="248">
        <f>IF(N653="základní",J653,0)</f>
        <v>0</v>
      </c>
      <c r="BF653" s="248">
        <f>IF(N653="snížená",J653,0)</f>
        <v>0</v>
      </c>
      <c r="BG653" s="248">
        <f>IF(N653="zákl. přenesená",J653,0)</f>
        <v>0</v>
      </c>
      <c r="BH653" s="248">
        <f>IF(N653="sníž. přenesená",J653,0)</f>
        <v>0</v>
      </c>
      <c r="BI653" s="248">
        <f>IF(N653="nulová",J653,0)</f>
        <v>0</v>
      </c>
      <c r="BJ653" s="25" t="s">
        <v>83</v>
      </c>
      <c r="BK653" s="248">
        <f>ROUND(I653*H653,2)</f>
        <v>0</v>
      </c>
      <c r="BL653" s="25" t="s">
        <v>194</v>
      </c>
      <c r="BM653" s="25" t="s">
        <v>1221</v>
      </c>
    </row>
    <row r="654" s="1" customFormat="1">
      <c r="B654" s="47"/>
      <c r="C654" s="75"/>
      <c r="D654" s="249" t="s">
        <v>186</v>
      </c>
      <c r="E654" s="75"/>
      <c r="F654" s="250" t="s">
        <v>1222</v>
      </c>
      <c r="G654" s="75"/>
      <c r="H654" s="75"/>
      <c r="I654" s="205"/>
      <c r="J654" s="75"/>
      <c r="K654" s="75"/>
      <c r="L654" s="73"/>
      <c r="M654" s="251"/>
      <c r="N654" s="48"/>
      <c r="O654" s="48"/>
      <c r="P654" s="48"/>
      <c r="Q654" s="48"/>
      <c r="R654" s="48"/>
      <c r="S654" s="48"/>
      <c r="T654" s="96"/>
      <c r="AT654" s="25" t="s">
        <v>186</v>
      </c>
      <c r="AU654" s="25" t="s">
        <v>85</v>
      </c>
    </row>
    <row r="655" s="12" customFormat="1">
      <c r="B655" s="256"/>
      <c r="C655" s="257"/>
      <c r="D655" s="249" t="s">
        <v>238</v>
      </c>
      <c r="E655" s="258" t="s">
        <v>21</v>
      </c>
      <c r="F655" s="259" t="s">
        <v>1223</v>
      </c>
      <c r="G655" s="257"/>
      <c r="H655" s="258" t="s">
        <v>21</v>
      </c>
      <c r="I655" s="260"/>
      <c r="J655" s="257"/>
      <c r="K655" s="257"/>
      <c r="L655" s="261"/>
      <c r="M655" s="262"/>
      <c r="N655" s="263"/>
      <c r="O655" s="263"/>
      <c r="P655" s="263"/>
      <c r="Q655" s="263"/>
      <c r="R655" s="263"/>
      <c r="S655" s="263"/>
      <c r="T655" s="264"/>
      <c r="AT655" s="265" t="s">
        <v>238</v>
      </c>
      <c r="AU655" s="265" t="s">
        <v>85</v>
      </c>
      <c r="AV655" s="12" t="s">
        <v>83</v>
      </c>
      <c r="AW655" s="12" t="s">
        <v>39</v>
      </c>
      <c r="AX655" s="12" t="s">
        <v>76</v>
      </c>
      <c r="AY655" s="265" t="s">
        <v>171</v>
      </c>
    </row>
    <row r="656" s="13" customFormat="1">
      <c r="B656" s="266"/>
      <c r="C656" s="267"/>
      <c r="D656" s="249" t="s">
        <v>238</v>
      </c>
      <c r="E656" s="268" t="s">
        <v>21</v>
      </c>
      <c r="F656" s="269" t="s">
        <v>1224</v>
      </c>
      <c r="G656" s="267"/>
      <c r="H656" s="270">
        <v>0.72899999999999998</v>
      </c>
      <c r="I656" s="271"/>
      <c r="J656" s="267"/>
      <c r="K656" s="267"/>
      <c r="L656" s="272"/>
      <c r="M656" s="273"/>
      <c r="N656" s="274"/>
      <c r="O656" s="274"/>
      <c r="P656" s="274"/>
      <c r="Q656" s="274"/>
      <c r="R656" s="274"/>
      <c r="S656" s="274"/>
      <c r="T656" s="275"/>
      <c r="AT656" s="276" t="s">
        <v>238</v>
      </c>
      <c r="AU656" s="276" t="s">
        <v>85</v>
      </c>
      <c r="AV656" s="13" t="s">
        <v>85</v>
      </c>
      <c r="AW656" s="13" t="s">
        <v>39</v>
      </c>
      <c r="AX656" s="13" t="s">
        <v>76</v>
      </c>
      <c r="AY656" s="276" t="s">
        <v>171</v>
      </c>
    </row>
    <row r="657" s="14" customFormat="1">
      <c r="B657" s="277"/>
      <c r="C657" s="278"/>
      <c r="D657" s="249" t="s">
        <v>238</v>
      </c>
      <c r="E657" s="279" t="s">
        <v>21</v>
      </c>
      <c r="F657" s="280" t="s">
        <v>242</v>
      </c>
      <c r="G657" s="278"/>
      <c r="H657" s="281">
        <v>0.72899999999999998</v>
      </c>
      <c r="I657" s="282"/>
      <c r="J657" s="278"/>
      <c r="K657" s="278"/>
      <c r="L657" s="283"/>
      <c r="M657" s="284"/>
      <c r="N657" s="285"/>
      <c r="O657" s="285"/>
      <c r="P657" s="285"/>
      <c r="Q657" s="285"/>
      <c r="R657" s="285"/>
      <c r="S657" s="285"/>
      <c r="T657" s="286"/>
      <c r="AT657" s="287" t="s">
        <v>238</v>
      </c>
      <c r="AU657" s="287" t="s">
        <v>85</v>
      </c>
      <c r="AV657" s="14" t="s">
        <v>194</v>
      </c>
      <c r="AW657" s="14" t="s">
        <v>39</v>
      </c>
      <c r="AX657" s="14" t="s">
        <v>83</v>
      </c>
      <c r="AY657" s="287" t="s">
        <v>171</v>
      </c>
    </row>
    <row r="658" s="11" customFormat="1" ht="29.88" customHeight="1">
      <c r="B658" s="221"/>
      <c r="C658" s="222"/>
      <c r="D658" s="223" t="s">
        <v>75</v>
      </c>
      <c r="E658" s="235" t="s">
        <v>276</v>
      </c>
      <c r="F658" s="235" t="s">
        <v>373</v>
      </c>
      <c r="G658" s="222"/>
      <c r="H658" s="222"/>
      <c r="I658" s="225"/>
      <c r="J658" s="236">
        <f>BK658</f>
        <v>0</v>
      </c>
      <c r="K658" s="222"/>
      <c r="L658" s="227"/>
      <c r="M658" s="228"/>
      <c r="N658" s="229"/>
      <c r="O658" s="229"/>
      <c r="P658" s="230">
        <f>SUM(P659:P750)</f>
        <v>0</v>
      </c>
      <c r="Q658" s="229"/>
      <c r="R658" s="230">
        <f>SUM(R659:R750)</f>
        <v>7.3303591000000008</v>
      </c>
      <c r="S658" s="229"/>
      <c r="T658" s="231">
        <f>SUM(T659:T750)</f>
        <v>0</v>
      </c>
      <c r="AR658" s="232" t="s">
        <v>83</v>
      </c>
      <c r="AT658" s="233" t="s">
        <v>75</v>
      </c>
      <c r="AU658" s="233" t="s">
        <v>83</v>
      </c>
      <c r="AY658" s="232" t="s">
        <v>171</v>
      </c>
      <c r="BK658" s="234">
        <f>SUM(BK659:BK750)</f>
        <v>0</v>
      </c>
    </row>
    <row r="659" s="1" customFormat="1" ht="38.25" customHeight="1">
      <c r="B659" s="47"/>
      <c r="C659" s="237" t="s">
        <v>698</v>
      </c>
      <c r="D659" s="237" t="s">
        <v>174</v>
      </c>
      <c r="E659" s="238" t="s">
        <v>1225</v>
      </c>
      <c r="F659" s="239" t="s">
        <v>1226</v>
      </c>
      <c r="G659" s="240" t="s">
        <v>256</v>
      </c>
      <c r="H659" s="241">
        <v>31</v>
      </c>
      <c r="I659" s="242"/>
      <c r="J659" s="243">
        <f>ROUND(I659*H659,2)</f>
        <v>0</v>
      </c>
      <c r="K659" s="239" t="s">
        <v>236</v>
      </c>
      <c r="L659" s="73"/>
      <c r="M659" s="244" t="s">
        <v>21</v>
      </c>
      <c r="N659" s="245" t="s">
        <v>47</v>
      </c>
      <c r="O659" s="48"/>
      <c r="P659" s="246">
        <f>O659*H659</f>
        <v>0</v>
      </c>
      <c r="Q659" s="246">
        <v>0.1295</v>
      </c>
      <c r="R659" s="246">
        <f>Q659*H659</f>
        <v>4.0145</v>
      </c>
      <c r="S659" s="246">
        <v>0</v>
      </c>
      <c r="T659" s="247">
        <f>S659*H659</f>
        <v>0</v>
      </c>
      <c r="AR659" s="25" t="s">
        <v>194</v>
      </c>
      <c r="AT659" s="25" t="s">
        <v>174</v>
      </c>
      <c r="AU659" s="25" t="s">
        <v>85</v>
      </c>
      <c r="AY659" s="25" t="s">
        <v>171</v>
      </c>
      <c r="BE659" s="248">
        <f>IF(N659="základní",J659,0)</f>
        <v>0</v>
      </c>
      <c r="BF659" s="248">
        <f>IF(N659="snížená",J659,0)</f>
        <v>0</v>
      </c>
      <c r="BG659" s="248">
        <f>IF(N659="zákl. přenesená",J659,0)</f>
        <v>0</v>
      </c>
      <c r="BH659" s="248">
        <f>IF(N659="sníž. přenesená",J659,0)</f>
        <v>0</v>
      </c>
      <c r="BI659" s="248">
        <f>IF(N659="nulová",J659,0)</f>
        <v>0</v>
      </c>
      <c r="BJ659" s="25" t="s">
        <v>83</v>
      </c>
      <c r="BK659" s="248">
        <f>ROUND(I659*H659,2)</f>
        <v>0</v>
      </c>
      <c r="BL659" s="25" t="s">
        <v>194</v>
      </c>
      <c r="BM659" s="25" t="s">
        <v>1227</v>
      </c>
    </row>
    <row r="660" s="12" customFormat="1">
      <c r="B660" s="256"/>
      <c r="C660" s="257"/>
      <c r="D660" s="249" t="s">
        <v>238</v>
      </c>
      <c r="E660" s="258" t="s">
        <v>21</v>
      </c>
      <c r="F660" s="259" t="s">
        <v>820</v>
      </c>
      <c r="G660" s="257"/>
      <c r="H660" s="258" t="s">
        <v>21</v>
      </c>
      <c r="I660" s="260"/>
      <c r="J660" s="257"/>
      <c r="K660" s="257"/>
      <c r="L660" s="261"/>
      <c r="M660" s="262"/>
      <c r="N660" s="263"/>
      <c r="O660" s="263"/>
      <c r="P660" s="263"/>
      <c r="Q660" s="263"/>
      <c r="R660" s="263"/>
      <c r="S660" s="263"/>
      <c r="T660" s="264"/>
      <c r="AT660" s="265" t="s">
        <v>238</v>
      </c>
      <c r="AU660" s="265" t="s">
        <v>85</v>
      </c>
      <c r="AV660" s="12" t="s">
        <v>83</v>
      </c>
      <c r="AW660" s="12" t="s">
        <v>39</v>
      </c>
      <c r="AX660" s="12" t="s">
        <v>76</v>
      </c>
      <c r="AY660" s="265" t="s">
        <v>171</v>
      </c>
    </row>
    <row r="661" s="12" customFormat="1">
      <c r="B661" s="256"/>
      <c r="C661" s="257"/>
      <c r="D661" s="249" t="s">
        <v>238</v>
      </c>
      <c r="E661" s="258" t="s">
        <v>21</v>
      </c>
      <c r="F661" s="259" t="s">
        <v>1192</v>
      </c>
      <c r="G661" s="257"/>
      <c r="H661" s="258" t="s">
        <v>21</v>
      </c>
      <c r="I661" s="260"/>
      <c r="J661" s="257"/>
      <c r="K661" s="257"/>
      <c r="L661" s="261"/>
      <c r="M661" s="262"/>
      <c r="N661" s="263"/>
      <c r="O661" s="263"/>
      <c r="P661" s="263"/>
      <c r="Q661" s="263"/>
      <c r="R661" s="263"/>
      <c r="S661" s="263"/>
      <c r="T661" s="264"/>
      <c r="AT661" s="265" t="s">
        <v>238</v>
      </c>
      <c r="AU661" s="265" t="s">
        <v>85</v>
      </c>
      <c r="AV661" s="12" t="s">
        <v>83</v>
      </c>
      <c r="AW661" s="12" t="s">
        <v>39</v>
      </c>
      <c r="AX661" s="12" t="s">
        <v>76</v>
      </c>
      <c r="AY661" s="265" t="s">
        <v>171</v>
      </c>
    </row>
    <row r="662" s="13" customFormat="1">
      <c r="B662" s="266"/>
      <c r="C662" s="267"/>
      <c r="D662" s="249" t="s">
        <v>238</v>
      </c>
      <c r="E662" s="268" t="s">
        <v>21</v>
      </c>
      <c r="F662" s="269" t="s">
        <v>1228</v>
      </c>
      <c r="G662" s="267"/>
      <c r="H662" s="270">
        <v>5</v>
      </c>
      <c r="I662" s="271"/>
      <c r="J662" s="267"/>
      <c r="K662" s="267"/>
      <c r="L662" s="272"/>
      <c r="M662" s="273"/>
      <c r="N662" s="274"/>
      <c r="O662" s="274"/>
      <c r="P662" s="274"/>
      <c r="Q662" s="274"/>
      <c r="R662" s="274"/>
      <c r="S662" s="274"/>
      <c r="T662" s="275"/>
      <c r="AT662" s="276" t="s">
        <v>238</v>
      </c>
      <c r="AU662" s="276" t="s">
        <v>85</v>
      </c>
      <c r="AV662" s="13" t="s">
        <v>85</v>
      </c>
      <c r="AW662" s="13" t="s">
        <v>39</v>
      </c>
      <c r="AX662" s="13" t="s">
        <v>76</v>
      </c>
      <c r="AY662" s="276" t="s">
        <v>171</v>
      </c>
    </row>
    <row r="663" s="15" customFormat="1">
      <c r="B663" s="288"/>
      <c r="C663" s="289"/>
      <c r="D663" s="249" t="s">
        <v>238</v>
      </c>
      <c r="E663" s="290" t="s">
        <v>21</v>
      </c>
      <c r="F663" s="291" t="s">
        <v>259</v>
      </c>
      <c r="G663" s="289"/>
      <c r="H663" s="292">
        <v>5</v>
      </c>
      <c r="I663" s="293"/>
      <c r="J663" s="289"/>
      <c r="K663" s="289"/>
      <c r="L663" s="294"/>
      <c r="M663" s="295"/>
      <c r="N663" s="296"/>
      <c r="O663" s="296"/>
      <c r="P663" s="296"/>
      <c r="Q663" s="296"/>
      <c r="R663" s="296"/>
      <c r="S663" s="296"/>
      <c r="T663" s="297"/>
      <c r="AT663" s="298" t="s">
        <v>238</v>
      </c>
      <c r="AU663" s="298" t="s">
        <v>85</v>
      </c>
      <c r="AV663" s="15" t="s">
        <v>96</v>
      </c>
      <c r="AW663" s="15" t="s">
        <v>39</v>
      </c>
      <c r="AX663" s="15" t="s">
        <v>76</v>
      </c>
      <c r="AY663" s="298" t="s">
        <v>171</v>
      </c>
    </row>
    <row r="664" s="12" customFormat="1">
      <c r="B664" s="256"/>
      <c r="C664" s="257"/>
      <c r="D664" s="249" t="s">
        <v>238</v>
      </c>
      <c r="E664" s="258" t="s">
        <v>21</v>
      </c>
      <c r="F664" s="259" t="s">
        <v>1032</v>
      </c>
      <c r="G664" s="257"/>
      <c r="H664" s="258" t="s">
        <v>21</v>
      </c>
      <c r="I664" s="260"/>
      <c r="J664" s="257"/>
      <c r="K664" s="257"/>
      <c r="L664" s="261"/>
      <c r="M664" s="262"/>
      <c r="N664" s="263"/>
      <c r="O664" s="263"/>
      <c r="P664" s="263"/>
      <c r="Q664" s="263"/>
      <c r="R664" s="263"/>
      <c r="S664" s="263"/>
      <c r="T664" s="264"/>
      <c r="AT664" s="265" t="s">
        <v>238</v>
      </c>
      <c r="AU664" s="265" t="s">
        <v>85</v>
      </c>
      <c r="AV664" s="12" t="s">
        <v>83</v>
      </c>
      <c r="AW664" s="12" t="s">
        <v>39</v>
      </c>
      <c r="AX664" s="12" t="s">
        <v>76</v>
      </c>
      <c r="AY664" s="265" t="s">
        <v>171</v>
      </c>
    </row>
    <row r="665" s="12" customFormat="1">
      <c r="B665" s="256"/>
      <c r="C665" s="257"/>
      <c r="D665" s="249" t="s">
        <v>238</v>
      </c>
      <c r="E665" s="258" t="s">
        <v>21</v>
      </c>
      <c r="F665" s="259" t="s">
        <v>1033</v>
      </c>
      <c r="G665" s="257"/>
      <c r="H665" s="258" t="s">
        <v>21</v>
      </c>
      <c r="I665" s="260"/>
      <c r="J665" s="257"/>
      <c r="K665" s="257"/>
      <c r="L665" s="261"/>
      <c r="M665" s="262"/>
      <c r="N665" s="263"/>
      <c r="O665" s="263"/>
      <c r="P665" s="263"/>
      <c r="Q665" s="263"/>
      <c r="R665" s="263"/>
      <c r="S665" s="263"/>
      <c r="T665" s="264"/>
      <c r="AT665" s="265" t="s">
        <v>238</v>
      </c>
      <c r="AU665" s="265" t="s">
        <v>85</v>
      </c>
      <c r="AV665" s="12" t="s">
        <v>83</v>
      </c>
      <c r="AW665" s="12" t="s">
        <v>39</v>
      </c>
      <c r="AX665" s="12" t="s">
        <v>76</v>
      </c>
      <c r="AY665" s="265" t="s">
        <v>171</v>
      </c>
    </row>
    <row r="666" s="13" customFormat="1">
      <c r="B666" s="266"/>
      <c r="C666" s="267"/>
      <c r="D666" s="249" t="s">
        <v>238</v>
      </c>
      <c r="E666" s="268" t="s">
        <v>21</v>
      </c>
      <c r="F666" s="269" t="s">
        <v>1229</v>
      </c>
      <c r="G666" s="267"/>
      <c r="H666" s="270">
        <v>26</v>
      </c>
      <c r="I666" s="271"/>
      <c r="J666" s="267"/>
      <c r="K666" s="267"/>
      <c r="L666" s="272"/>
      <c r="M666" s="273"/>
      <c r="N666" s="274"/>
      <c r="O666" s="274"/>
      <c r="P666" s="274"/>
      <c r="Q666" s="274"/>
      <c r="R666" s="274"/>
      <c r="S666" s="274"/>
      <c r="T666" s="275"/>
      <c r="AT666" s="276" t="s">
        <v>238</v>
      </c>
      <c r="AU666" s="276" t="s">
        <v>85</v>
      </c>
      <c r="AV666" s="13" t="s">
        <v>85</v>
      </c>
      <c r="AW666" s="13" t="s">
        <v>39</v>
      </c>
      <c r="AX666" s="13" t="s">
        <v>76</v>
      </c>
      <c r="AY666" s="276" t="s">
        <v>171</v>
      </c>
    </row>
    <row r="667" s="15" customFormat="1">
      <c r="B667" s="288"/>
      <c r="C667" s="289"/>
      <c r="D667" s="249" t="s">
        <v>238</v>
      </c>
      <c r="E667" s="290" t="s">
        <v>21</v>
      </c>
      <c r="F667" s="291" t="s">
        <v>259</v>
      </c>
      <c r="G667" s="289"/>
      <c r="H667" s="292">
        <v>26</v>
      </c>
      <c r="I667" s="293"/>
      <c r="J667" s="289"/>
      <c r="K667" s="289"/>
      <c r="L667" s="294"/>
      <c r="M667" s="295"/>
      <c r="N667" s="296"/>
      <c r="O667" s="296"/>
      <c r="P667" s="296"/>
      <c r="Q667" s="296"/>
      <c r="R667" s="296"/>
      <c r="S667" s="296"/>
      <c r="T667" s="297"/>
      <c r="AT667" s="298" t="s">
        <v>238</v>
      </c>
      <c r="AU667" s="298" t="s">
        <v>85</v>
      </c>
      <c r="AV667" s="15" t="s">
        <v>96</v>
      </c>
      <c r="AW667" s="15" t="s">
        <v>39</v>
      </c>
      <c r="AX667" s="15" t="s">
        <v>76</v>
      </c>
      <c r="AY667" s="298" t="s">
        <v>171</v>
      </c>
    </row>
    <row r="668" s="14" customFormat="1">
      <c r="B668" s="277"/>
      <c r="C668" s="278"/>
      <c r="D668" s="249" t="s">
        <v>238</v>
      </c>
      <c r="E668" s="279" t="s">
        <v>21</v>
      </c>
      <c r="F668" s="280" t="s">
        <v>242</v>
      </c>
      <c r="G668" s="278"/>
      <c r="H668" s="281">
        <v>31</v>
      </c>
      <c r="I668" s="282"/>
      <c r="J668" s="278"/>
      <c r="K668" s="278"/>
      <c r="L668" s="283"/>
      <c r="M668" s="284"/>
      <c r="N668" s="285"/>
      <c r="O668" s="285"/>
      <c r="P668" s="285"/>
      <c r="Q668" s="285"/>
      <c r="R668" s="285"/>
      <c r="S668" s="285"/>
      <c r="T668" s="286"/>
      <c r="AT668" s="287" t="s">
        <v>238</v>
      </c>
      <c r="AU668" s="287" t="s">
        <v>85</v>
      </c>
      <c r="AV668" s="14" t="s">
        <v>194</v>
      </c>
      <c r="AW668" s="14" t="s">
        <v>39</v>
      </c>
      <c r="AX668" s="14" t="s">
        <v>83</v>
      </c>
      <c r="AY668" s="287" t="s">
        <v>171</v>
      </c>
    </row>
    <row r="669" s="1" customFormat="1" ht="16.5" customHeight="1">
      <c r="B669" s="47"/>
      <c r="C669" s="299" t="s">
        <v>703</v>
      </c>
      <c r="D669" s="299" t="s">
        <v>288</v>
      </c>
      <c r="E669" s="300" t="s">
        <v>1230</v>
      </c>
      <c r="F669" s="301" t="s">
        <v>1231</v>
      </c>
      <c r="G669" s="302" t="s">
        <v>256</v>
      </c>
      <c r="H669" s="303">
        <v>31.93</v>
      </c>
      <c r="I669" s="304"/>
      <c r="J669" s="305">
        <f>ROUND(I669*H669,2)</f>
        <v>0</v>
      </c>
      <c r="K669" s="301" t="s">
        <v>236</v>
      </c>
      <c r="L669" s="306"/>
      <c r="M669" s="307" t="s">
        <v>21</v>
      </c>
      <c r="N669" s="308" t="s">
        <v>47</v>
      </c>
      <c r="O669" s="48"/>
      <c r="P669" s="246">
        <f>O669*H669</f>
        <v>0</v>
      </c>
      <c r="Q669" s="246">
        <v>0.023</v>
      </c>
      <c r="R669" s="246">
        <f>Q669*H669</f>
        <v>0.73438999999999999</v>
      </c>
      <c r="S669" s="246">
        <v>0</v>
      </c>
      <c r="T669" s="247">
        <f>S669*H669</f>
        <v>0</v>
      </c>
      <c r="AR669" s="25" t="s">
        <v>271</v>
      </c>
      <c r="AT669" s="25" t="s">
        <v>288</v>
      </c>
      <c r="AU669" s="25" t="s">
        <v>85</v>
      </c>
      <c r="AY669" s="25" t="s">
        <v>171</v>
      </c>
      <c r="BE669" s="248">
        <f>IF(N669="základní",J669,0)</f>
        <v>0</v>
      </c>
      <c r="BF669" s="248">
        <f>IF(N669="snížená",J669,0)</f>
        <v>0</v>
      </c>
      <c r="BG669" s="248">
        <f>IF(N669="zákl. přenesená",J669,0)</f>
        <v>0</v>
      </c>
      <c r="BH669" s="248">
        <f>IF(N669="sníž. přenesená",J669,0)</f>
        <v>0</v>
      </c>
      <c r="BI669" s="248">
        <f>IF(N669="nulová",J669,0)</f>
        <v>0</v>
      </c>
      <c r="BJ669" s="25" t="s">
        <v>83</v>
      </c>
      <c r="BK669" s="248">
        <f>ROUND(I669*H669,2)</f>
        <v>0</v>
      </c>
      <c r="BL669" s="25" t="s">
        <v>194</v>
      </c>
      <c r="BM669" s="25" t="s">
        <v>1232</v>
      </c>
    </row>
    <row r="670" s="13" customFormat="1">
      <c r="B670" s="266"/>
      <c r="C670" s="267"/>
      <c r="D670" s="249" t="s">
        <v>238</v>
      </c>
      <c r="E670" s="267"/>
      <c r="F670" s="269" t="s">
        <v>1233</v>
      </c>
      <c r="G670" s="267"/>
      <c r="H670" s="270">
        <v>31.93</v>
      </c>
      <c r="I670" s="271"/>
      <c r="J670" s="267"/>
      <c r="K670" s="267"/>
      <c r="L670" s="272"/>
      <c r="M670" s="273"/>
      <c r="N670" s="274"/>
      <c r="O670" s="274"/>
      <c r="P670" s="274"/>
      <c r="Q670" s="274"/>
      <c r="R670" s="274"/>
      <c r="S670" s="274"/>
      <c r="T670" s="275"/>
      <c r="AT670" s="276" t="s">
        <v>238</v>
      </c>
      <c r="AU670" s="276" t="s">
        <v>85</v>
      </c>
      <c r="AV670" s="13" t="s">
        <v>85</v>
      </c>
      <c r="AW670" s="13" t="s">
        <v>6</v>
      </c>
      <c r="AX670" s="13" t="s">
        <v>83</v>
      </c>
      <c r="AY670" s="276" t="s">
        <v>171</v>
      </c>
    </row>
    <row r="671" s="1" customFormat="1" ht="38.25" customHeight="1">
      <c r="B671" s="47"/>
      <c r="C671" s="237" t="s">
        <v>711</v>
      </c>
      <c r="D671" s="237" t="s">
        <v>174</v>
      </c>
      <c r="E671" s="238" t="s">
        <v>1234</v>
      </c>
      <c r="F671" s="239" t="s">
        <v>1235</v>
      </c>
      <c r="G671" s="240" t="s">
        <v>814</v>
      </c>
      <c r="H671" s="241">
        <v>13</v>
      </c>
      <c r="I671" s="242"/>
      <c r="J671" s="243">
        <f>ROUND(I671*H671,2)</f>
        <v>0</v>
      </c>
      <c r="K671" s="239" t="s">
        <v>236</v>
      </c>
      <c r="L671" s="73"/>
      <c r="M671" s="244" t="s">
        <v>21</v>
      </c>
      <c r="N671" s="245" t="s">
        <v>47</v>
      </c>
      <c r="O671" s="48"/>
      <c r="P671" s="246">
        <f>O671*H671</f>
        <v>0</v>
      </c>
      <c r="Q671" s="246">
        <v>0.001</v>
      </c>
      <c r="R671" s="246">
        <f>Q671*H671</f>
        <v>0.013000000000000001</v>
      </c>
      <c r="S671" s="246">
        <v>0</v>
      </c>
      <c r="T671" s="247">
        <f>S671*H671</f>
        <v>0</v>
      </c>
      <c r="AR671" s="25" t="s">
        <v>194</v>
      </c>
      <c r="AT671" s="25" t="s">
        <v>174</v>
      </c>
      <c r="AU671" s="25" t="s">
        <v>85</v>
      </c>
      <c r="AY671" s="25" t="s">
        <v>171</v>
      </c>
      <c r="BE671" s="248">
        <f>IF(N671="základní",J671,0)</f>
        <v>0</v>
      </c>
      <c r="BF671" s="248">
        <f>IF(N671="snížená",J671,0)</f>
        <v>0</v>
      </c>
      <c r="BG671" s="248">
        <f>IF(N671="zákl. přenesená",J671,0)</f>
        <v>0</v>
      </c>
      <c r="BH671" s="248">
        <f>IF(N671="sníž. přenesená",J671,0)</f>
        <v>0</v>
      </c>
      <c r="BI671" s="248">
        <f>IF(N671="nulová",J671,0)</f>
        <v>0</v>
      </c>
      <c r="BJ671" s="25" t="s">
        <v>83</v>
      </c>
      <c r="BK671" s="248">
        <f>ROUND(I671*H671,2)</f>
        <v>0</v>
      </c>
      <c r="BL671" s="25" t="s">
        <v>194</v>
      </c>
      <c r="BM671" s="25" t="s">
        <v>1236</v>
      </c>
    </row>
    <row r="672" s="12" customFormat="1">
      <c r="B672" s="256"/>
      <c r="C672" s="257"/>
      <c r="D672" s="249" t="s">
        <v>238</v>
      </c>
      <c r="E672" s="258" t="s">
        <v>21</v>
      </c>
      <c r="F672" s="259" t="s">
        <v>1032</v>
      </c>
      <c r="G672" s="257"/>
      <c r="H672" s="258" t="s">
        <v>21</v>
      </c>
      <c r="I672" s="260"/>
      <c r="J672" s="257"/>
      <c r="K672" s="257"/>
      <c r="L672" s="261"/>
      <c r="M672" s="262"/>
      <c r="N672" s="263"/>
      <c r="O672" s="263"/>
      <c r="P672" s="263"/>
      <c r="Q672" s="263"/>
      <c r="R672" s="263"/>
      <c r="S672" s="263"/>
      <c r="T672" s="264"/>
      <c r="AT672" s="265" t="s">
        <v>238</v>
      </c>
      <c r="AU672" s="265" t="s">
        <v>85</v>
      </c>
      <c r="AV672" s="12" t="s">
        <v>83</v>
      </c>
      <c r="AW672" s="12" t="s">
        <v>39</v>
      </c>
      <c r="AX672" s="12" t="s">
        <v>76</v>
      </c>
      <c r="AY672" s="265" t="s">
        <v>171</v>
      </c>
    </row>
    <row r="673" s="12" customFormat="1">
      <c r="B673" s="256"/>
      <c r="C673" s="257"/>
      <c r="D673" s="249" t="s">
        <v>238</v>
      </c>
      <c r="E673" s="258" t="s">
        <v>21</v>
      </c>
      <c r="F673" s="259" t="s">
        <v>1237</v>
      </c>
      <c r="G673" s="257"/>
      <c r="H673" s="258" t="s">
        <v>21</v>
      </c>
      <c r="I673" s="260"/>
      <c r="J673" s="257"/>
      <c r="K673" s="257"/>
      <c r="L673" s="261"/>
      <c r="M673" s="262"/>
      <c r="N673" s="263"/>
      <c r="O673" s="263"/>
      <c r="P673" s="263"/>
      <c r="Q673" s="263"/>
      <c r="R673" s="263"/>
      <c r="S673" s="263"/>
      <c r="T673" s="264"/>
      <c r="AT673" s="265" t="s">
        <v>238</v>
      </c>
      <c r="AU673" s="265" t="s">
        <v>85</v>
      </c>
      <c r="AV673" s="12" t="s">
        <v>83</v>
      </c>
      <c r="AW673" s="12" t="s">
        <v>39</v>
      </c>
      <c r="AX673" s="12" t="s">
        <v>76</v>
      </c>
      <c r="AY673" s="265" t="s">
        <v>171</v>
      </c>
    </row>
    <row r="674" s="13" customFormat="1">
      <c r="B674" s="266"/>
      <c r="C674" s="267"/>
      <c r="D674" s="249" t="s">
        <v>238</v>
      </c>
      <c r="E674" s="268" t="s">
        <v>21</v>
      </c>
      <c r="F674" s="269" t="s">
        <v>1238</v>
      </c>
      <c r="G674" s="267"/>
      <c r="H674" s="270">
        <v>6.5</v>
      </c>
      <c r="I674" s="271"/>
      <c r="J674" s="267"/>
      <c r="K674" s="267"/>
      <c r="L674" s="272"/>
      <c r="M674" s="273"/>
      <c r="N674" s="274"/>
      <c r="O674" s="274"/>
      <c r="P674" s="274"/>
      <c r="Q674" s="274"/>
      <c r="R674" s="274"/>
      <c r="S674" s="274"/>
      <c r="T674" s="275"/>
      <c r="AT674" s="276" t="s">
        <v>238</v>
      </c>
      <c r="AU674" s="276" t="s">
        <v>85</v>
      </c>
      <c r="AV674" s="13" t="s">
        <v>85</v>
      </c>
      <c r="AW674" s="13" t="s">
        <v>39</v>
      </c>
      <c r="AX674" s="13" t="s">
        <v>76</v>
      </c>
      <c r="AY674" s="276" t="s">
        <v>171</v>
      </c>
    </row>
    <row r="675" s="15" customFormat="1">
      <c r="B675" s="288"/>
      <c r="C675" s="289"/>
      <c r="D675" s="249" t="s">
        <v>238</v>
      </c>
      <c r="E675" s="290" t="s">
        <v>21</v>
      </c>
      <c r="F675" s="291" t="s">
        <v>259</v>
      </c>
      <c r="G675" s="289"/>
      <c r="H675" s="292">
        <v>6.5</v>
      </c>
      <c r="I675" s="293"/>
      <c r="J675" s="289"/>
      <c r="K675" s="289"/>
      <c r="L675" s="294"/>
      <c r="M675" s="295"/>
      <c r="N675" s="296"/>
      <c r="O675" s="296"/>
      <c r="P675" s="296"/>
      <c r="Q675" s="296"/>
      <c r="R675" s="296"/>
      <c r="S675" s="296"/>
      <c r="T675" s="297"/>
      <c r="AT675" s="298" t="s">
        <v>238</v>
      </c>
      <c r="AU675" s="298" t="s">
        <v>85</v>
      </c>
      <c r="AV675" s="15" t="s">
        <v>96</v>
      </c>
      <c r="AW675" s="15" t="s">
        <v>39</v>
      </c>
      <c r="AX675" s="15" t="s">
        <v>76</v>
      </c>
      <c r="AY675" s="298" t="s">
        <v>171</v>
      </c>
    </row>
    <row r="676" s="12" customFormat="1">
      <c r="B676" s="256"/>
      <c r="C676" s="257"/>
      <c r="D676" s="249" t="s">
        <v>238</v>
      </c>
      <c r="E676" s="258" t="s">
        <v>21</v>
      </c>
      <c r="F676" s="259" t="s">
        <v>1239</v>
      </c>
      <c r="G676" s="257"/>
      <c r="H676" s="258" t="s">
        <v>21</v>
      </c>
      <c r="I676" s="260"/>
      <c r="J676" s="257"/>
      <c r="K676" s="257"/>
      <c r="L676" s="261"/>
      <c r="M676" s="262"/>
      <c r="N676" s="263"/>
      <c r="O676" s="263"/>
      <c r="P676" s="263"/>
      <c r="Q676" s="263"/>
      <c r="R676" s="263"/>
      <c r="S676" s="263"/>
      <c r="T676" s="264"/>
      <c r="AT676" s="265" t="s">
        <v>238</v>
      </c>
      <c r="AU676" s="265" t="s">
        <v>85</v>
      </c>
      <c r="AV676" s="12" t="s">
        <v>83</v>
      </c>
      <c r="AW676" s="12" t="s">
        <v>39</v>
      </c>
      <c r="AX676" s="12" t="s">
        <v>76</v>
      </c>
      <c r="AY676" s="265" t="s">
        <v>171</v>
      </c>
    </row>
    <row r="677" s="13" customFormat="1">
      <c r="B677" s="266"/>
      <c r="C677" s="267"/>
      <c r="D677" s="249" t="s">
        <v>238</v>
      </c>
      <c r="E677" s="268" t="s">
        <v>21</v>
      </c>
      <c r="F677" s="269" t="s">
        <v>1240</v>
      </c>
      <c r="G677" s="267"/>
      <c r="H677" s="270">
        <v>6.5</v>
      </c>
      <c r="I677" s="271"/>
      <c r="J677" s="267"/>
      <c r="K677" s="267"/>
      <c r="L677" s="272"/>
      <c r="M677" s="273"/>
      <c r="N677" s="274"/>
      <c r="O677" s="274"/>
      <c r="P677" s="274"/>
      <c r="Q677" s="274"/>
      <c r="R677" s="274"/>
      <c r="S677" s="274"/>
      <c r="T677" s="275"/>
      <c r="AT677" s="276" t="s">
        <v>238</v>
      </c>
      <c r="AU677" s="276" t="s">
        <v>85</v>
      </c>
      <c r="AV677" s="13" t="s">
        <v>85</v>
      </c>
      <c r="AW677" s="13" t="s">
        <v>39</v>
      </c>
      <c r="AX677" s="13" t="s">
        <v>76</v>
      </c>
      <c r="AY677" s="276" t="s">
        <v>171</v>
      </c>
    </row>
    <row r="678" s="15" customFormat="1">
      <c r="B678" s="288"/>
      <c r="C678" s="289"/>
      <c r="D678" s="249" t="s">
        <v>238</v>
      </c>
      <c r="E678" s="290" t="s">
        <v>21</v>
      </c>
      <c r="F678" s="291" t="s">
        <v>259</v>
      </c>
      <c r="G678" s="289"/>
      <c r="H678" s="292">
        <v>6.5</v>
      </c>
      <c r="I678" s="293"/>
      <c r="J678" s="289"/>
      <c r="K678" s="289"/>
      <c r="L678" s="294"/>
      <c r="M678" s="295"/>
      <c r="N678" s="296"/>
      <c r="O678" s="296"/>
      <c r="P678" s="296"/>
      <c r="Q678" s="296"/>
      <c r="R678" s="296"/>
      <c r="S678" s="296"/>
      <c r="T678" s="297"/>
      <c r="AT678" s="298" t="s">
        <v>238</v>
      </c>
      <c r="AU678" s="298" t="s">
        <v>85</v>
      </c>
      <c r="AV678" s="15" t="s">
        <v>96</v>
      </c>
      <c r="AW678" s="15" t="s">
        <v>39</v>
      </c>
      <c r="AX678" s="15" t="s">
        <v>76</v>
      </c>
      <c r="AY678" s="298" t="s">
        <v>171</v>
      </c>
    </row>
    <row r="679" s="14" customFormat="1">
      <c r="B679" s="277"/>
      <c r="C679" s="278"/>
      <c r="D679" s="249" t="s">
        <v>238</v>
      </c>
      <c r="E679" s="279" t="s">
        <v>21</v>
      </c>
      <c r="F679" s="280" t="s">
        <v>242</v>
      </c>
      <c r="G679" s="278"/>
      <c r="H679" s="281">
        <v>13</v>
      </c>
      <c r="I679" s="282"/>
      <c r="J679" s="278"/>
      <c r="K679" s="278"/>
      <c r="L679" s="283"/>
      <c r="M679" s="284"/>
      <c r="N679" s="285"/>
      <c r="O679" s="285"/>
      <c r="P679" s="285"/>
      <c r="Q679" s="285"/>
      <c r="R679" s="285"/>
      <c r="S679" s="285"/>
      <c r="T679" s="286"/>
      <c r="AT679" s="287" t="s">
        <v>238</v>
      </c>
      <c r="AU679" s="287" t="s">
        <v>85</v>
      </c>
      <c r="AV679" s="14" t="s">
        <v>194</v>
      </c>
      <c r="AW679" s="14" t="s">
        <v>39</v>
      </c>
      <c r="AX679" s="14" t="s">
        <v>83</v>
      </c>
      <c r="AY679" s="287" t="s">
        <v>171</v>
      </c>
    </row>
    <row r="680" s="1" customFormat="1" ht="25.5" customHeight="1">
      <c r="B680" s="47"/>
      <c r="C680" s="237" t="s">
        <v>719</v>
      </c>
      <c r="D680" s="237" t="s">
        <v>174</v>
      </c>
      <c r="E680" s="238" t="s">
        <v>1241</v>
      </c>
      <c r="F680" s="239" t="s">
        <v>1242</v>
      </c>
      <c r="G680" s="240" t="s">
        <v>256</v>
      </c>
      <c r="H680" s="241">
        <v>8.5</v>
      </c>
      <c r="I680" s="242"/>
      <c r="J680" s="243">
        <f>ROUND(I680*H680,2)</f>
        <v>0</v>
      </c>
      <c r="K680" s="239" t="s">
        <v>21</v>
      </c>
      <c r="L680" s="73"/>
      <c r="M680" s="244" t="s">
        <v>21</v>
      </c>
      <c r="N680" s="245" t="s">
        <v>47</v>
      </c>
      <c r="O680" s="48"/>
      <c r="P680" s="246">
        <f>O680*H680</f>
        <v>0</v>
      </c>
      <c r="Q680" s="246">
        <v>0.29221000000000003</v>
      </c>
      <c r="R680" s="246">
        <f>Q680*H680</f>
        <v>2.4837850000000001</v>
      </c>
      <c r="S680" s="246">
        <v>0</v>
      </c>
      <c r="T680" s="247">
        <f>S680*H680</f>
        <v>0</v>
      </c>
      <c r="AR680" s="25" t="s">
        <v>194</v>
      </c>
      <c r="AT680" s="25" t="s">
        <v>174</v>
      </c>
      <c r="AU680" s="25" t="s">
        <v>85</v>
      </c>
      <c r="AY680" s="25" t="s">
        <v>171</v>
      </c>
      <c r="BE680" s="248">
        <f>IF(N680="základní",J680,0)</f>
        <v>0</v>
      </c>
      <c r="BF680" s="248">
        <f>IF(N680="snížená",J680,0)</f>
        <v>0</v>
      </c>
      <c r="BG680" s="248">
        <f>IF(N680="zákl. přenesená",J680,0)</f>
        <v>0</v>
      </c>
      <c r="BH680" s="248">
        <f>IF(N680="sníž. přenesená",J680,0)</f>
        <v>0</v>
      </c>
      <c r="BI680" s="248">
        <f>IF(N680="nulová",J680,0)</f>
        <v>0</v>
      </c>
      <c r="BJ680" s="25" t="s">
        <v>83</v>
      </c>
      <c r="BK680" s="248">
        <f>ROUND(I680*H680,2)</f>
        <v>0</v>
      </c>
      <c r="BL680" s="25" t="s">
        <v>194</v>
      </c>
      <c r="BM680" s="25" t="s">
        <v>1243</v>
      </c>
    </row>
    <row r="681" s="1" customFormat="1" ht="25.5" customHeight="1">
      <c r="B681" s="47"/>
      <c r="C681" s="237" t="s">
        <v>725</v>
      </c>
      <c r="D681" s="237" t="s">
        <v>174</v>
      </c>
      <c r="E681" s="238" t="s">
        <v>1244</v>
      </c>
      <c r="F681" s="239" t="s">
        <v>1245</v>
      </c>
      <c r="G681" s="240" t="s">
        <v>235</v>
      </c>
      <c r="H681" s="241">
        <v>468.73000000000002</v>
      </c>
      <c r="I681" s="242"/>
      <c r="J681" s="243">
        <f>ROUND(I681*H681,2)</f>
        <v>0</v>
      </c>
      <c r="K681" s="239" t="s">
        <v>236</v>
      </c>
      <c r="L681" s="73"/>
      <c r="M681" s="244" t="s">
        <v>21</v>
      </c>
      <c r="N681" s="245" t="s">
        <v>47</v>
      </c>
      <c r="O681" s="48"/>
      <c r="P681" s="246">
        <f>O681*H681</f>
        <v>0</v>
      </c>
      <c r="Q681" s="246">
        <v>0.00012999999999999999</v>
      </c>
      <c r="R681" s="246">
        <f>Q681*H681</f>
        <v>0.0609349</v>
      </c>
      <c r="S681" s="246">
        <v>0</v>
      </c>
      <c r="T681" s="247">
        <f>S681*H681</f>
        <v>0</v>
      </c>
      <c r="AR681" s="25" t="s">
        <v>194</v>
      </c>
      <c r="AT681" s="25" t="s">
        <v>174</v>
      </c>
      <c r="AU681" s="25" t="s">
        <v>85</v>
      </c>
      <c r="AY681" s="25" t="s">
        <v>171</v>
      </c>
      <c r="BE681" s="248">
        <f>IF(N681="základní",J681,0)</f>
        <v>0</v>
      </c>
      <c r="BF681" s="248">
        <f>IF(N681="snížená",J681,0)</f>
        <v>0</v>
      </c>
      <c r="BG681" s="248">
        <f>IF(N681="zákl. přenesená",J681,0)</f>
        <v>0</v>
      </c>
      <c r="BH681" s="248">
        <f>IF(N681="sníž. přenesená",J681,0)</f>
        <v>0</v>
      </c>
      <c r="BI681" s="248">
        <f>IF(N681="nulová",J681,0)</f>
        <v>0</v>
      </c>
      <c r="BJ681" s="25" t="s">
        <v>83</v>
      </c>
      <c r="BK681" s="248">
        <f>ROUND(I681*H681,2)</f>
        <v>0</v>
      </c>
      <c r="BL681" s="25" t="s">
        <v>194</v>
      </c>
      <c r="BM681" s="25" t="s">
        <v>1246</v>
      </c>
    </row>
    <row r="682" s="12" customFormat="1">
      <c r="B682" s="256"/>
      <c r="C682" s="257"/>
      <c r="D682" s="249" t="s">
        <v>238</v>
      </c>
      <c r="E682" s="258" t="s">
        <v>21</v>
      </c>
      <c r="F682" s="259" t="s">
        <v>820</v>
      </c>
      <c r="G682" s="257"/>
      <c r="H682" s="258" t="s">
        <v>21</v>
      </c>
      <c r="I682" s="260"/>
      <c r="J682" s="257"/>
      <c r="K682" s="257"/>
      <c r="L682" s="261"/>
      <c r="M682" s="262"/>
      <c r="N682" s="263"/>
      <c r="O682" s="263"/>
      <c r="P682" s="263"/>
      <c r="Q682" s="263"/>
      <c r="R682" s="263"/>
      <c r="S682" s="263"/>
      <c r="T682" s="264"/>
      <c r="AT682" s="265" t="s">
        <v>238</v>
      </c>
      <c r="AU682" s="265" t="s">
        <v>85</v>
      </c>
      <c r="AV682" s="12" t="s">
        <v>83</v>
      </c>
      <c r="AW682" s="12" t="s">
        <v>39</v>
      </c>
      <c r="AX682" s="12" t="s">
        <v>76</v>
      </c>
      <c r="AY682" s="265" t="s">
        <v>171</v>
      </c>
    </row>
    <row r="683" s="12" customFormat="1">
      <c r="B683" s="256"/>
      <c r="C683" s="257"/>
      <c r="D683" s="249" t="s">
        <v>238</v>
      </c>
      <c r="E683" s="258" t="s">
        <v>21</v>
      </c>
      <c r="F683" s="259" t="s">
        <v>337</v>
      </c>
      <c r="G683" s="257"/>
      <c r="H683" s="258" t="s">
        <v>21</v>
      </c>
      <c r="I683" s="260"/>
      <c r="J683" s="257"/>
      <c r="K683" s="257"/>
      <c r="L683" s="261"/>
      <c r="M683" s="262"/>
      <c r="N683" s="263"/>
      <c r="O683" s="263"/>
      <c r="P683" s="263"/>
      <c r="Q683" s="263"/>
      <c r="R683" s="263"/>
      <c r="S683" s="263"/>
      <c r="T683" s="264"/>
      <c r="AT683" s="265" t="s">
        <v>238</v>
      </c>
      <c r="AU683" s="265" t="s">
        <v>85</v>
      </c>
      <c r="AV683" s="12" t="s">
        <v>83</v>
      </c>
      <c r="AW683" s="12" t="s">
        <v>39</v>
      </c>
      <c r="AX683" s="12" t="s">
        <v>76</v>
      </c>
      <c r="AY683" s="265" t="s">
        <v>171</v>
      </c>
    </row>
    <row r="684" s="13" customFormat="1">
      <c r="B684" s="266"/>
      <c r="C684" s="267"/>
      <c r="D684" s="249" t="s">
        <v>238</v>
      </c>
      <c r="E684" s="268" t="s">
        <v>21</v>
      </c>
      <c r="F684" s="269" t="s">
        <v>1247</v>
      </c>
      <c r="G684" s="267"/>
      <c r="H684" s="270">
        <v>40.57</v>
      </c>
      <c r="I684" s="271"/>
      <c r="J684" s="267"/>
      <c r="K684" s="267"/>
      <c r="L684" s="272"/>
      <c r="M684" s="273"/>
      <c r="N684" s="274"/>
      <c r="O684" s="274"/>
      <c r="P684" s="274"/>
      <c r="Q684" s="274"/>
      <c r="R684" s="274"/>
      <c r="S684" s="274"/>
      <c r="T684" s="275"/>
      <c r="AT684" s="276" t="s">
        <v>238</v>
      </c>
      <c r="AU684" s="276" t="s">
        <v>85</v>
      </c>
      <c r="AV684" s="13" t="s">
        <v>85</v>
      </c>
      <c r="AW684" s="13" t="s">
        <v>39</v>
      </c>
      <c r="AX684" s="13" t="s">
        <v>76</v>
      </c>
      <c r="AY684" s="276" t="s">
        <v>171</v>
      </c>
    </row>
    <row r="685" s="13" customFormat="1">
      <c r="B685" s="266"/>
      <c r="C685" s="267"/>
      <c r="D685" s="249" t="s">
        <v>238</v>
      </c>
      <c r="E685" s="268" t="s">
        <v>21</v>
      </c>
      <c r="F685" s="269" t="s">
        <v>1248</v>
      </c>
      <c r="G685" s="267"/>
      <c r="H685" s="270">
        <v>76</v>
      </c>
      <c r="I685" s="271"/>
      <c r="J685" s="267"/>
      <c r="K685" s="267"/>
      <c r="L685" s="272"/>
      <c r="M685" s="273"/>
      <c r="N685" s="274"/>
      <c r="O685" s="274"/>
      <c r="P685" s="274"/>
      <c r="Q685" s="274"/>
      <c r="R685" s="274"/>
      <c r="S685" s="274"/>
      <c r="T685" s="275"/>
      <c r="AT685" s="276" t="s">
        <v>238</v>
      </c>
      <c r="AU685" s="276" t="s">
        <v>85</v>
      </c>
      <c r="AV685" s="13" t="s">
        <v>85</v>
      </c>
      <c r="AW685" s="13" t="s">
        <v>39</v>
      </c>
      <c r="AX685" s="13" t="s">
        <v>76</v>
      </c>
      <c r="AY685" s="276" t="s">
        <v>171</v>
      </c>
    </row>
    <row r="686" s="13" customFormat="1">
      <c r="B686" s="266"/>
      <c r="C686" s="267"/>
      <c r="D686" s="249" t="s">
        <v>238</v>
      </c>
      <c r="E686" s="268" t="s">
        <v>21</v>
      </c>
      <c r="F686" s="269" t="s">
        <v>1249</v>
      </c>
      <c r="G686" s="267"/>
      <c r="H686" s="270">
        <v>29.329999999999998</v>
      </c>
      <c r="I686" s="271"/>
      <c r="J686" s="267"/>
      <c r="K686" s="267"/>
      <c r="L686" s="272"/>
      <c r="M686" s="273"/>
      <c r="N686" s="274"/>
      <c r="O686" s="274"/>
      <c r="P686" s="274"/>
      <c r="Q686" s="274"/>
      <c r="R686" s="274"/>
      <c r="S686" s="274"/>
      <c r="T686" s="275"/>
      <c r="AT686" s="276" t="s">
        <v>238</v>
      </c>
      <c r="AU686" s="276" t="s">
        <v>85</v>
      </c>
      <c r="AV686" s="13" t="s">
        <v>85</v>
      </c>
      <c r="AW686" s="13" t="s">
        <v>39</v>
      </c>
      <c r="AX686" s="13" t="s">
        <v>76</v>
      </c>
      <c r="AY686" s="276" t="s">
        <v>171</v>
      </c>
    </row>
    <row r="687" s="13" customFormat="1">
      <c r="B687" s="266"/>
      <c r="C687" s="267"/>
      <c r="D687" s="249" t="s">
        <v>238</v>
      </c>
      <c r="E687" s="268" t="s">
        <v>21</v>
      </c>
      <c r="F687" s="269" t="s">
        <v>1250</v>
      </c>
      <c r="G687" s="267"/>
      <c r="H687" s="270">
        <v>68.719999999999999</v>
      </c>
      <c r="I687" s="271"/>
      <c r="J687" s="267"/>
      <c r="K687" s="267"/>
      <c r="L687" s="272"/>
      <c r="M687" s="273"/>
      <c r="N687" s="274"/>
      <c r="O687" s="274"/>
      <c r="P687" s="274"/>
      <c r="Q687" s="274"/>
      <c r="R687" s="274"/>
      <c r="S687" s="274"/>
      <c r="T687" s="275"/>
      <c r="AT687" s="276" t="s">
        <v>238</v>
      </c>
      <c r="AU687" s="276" t="s">
        <v>85</v>
      </c>
      <c r="AV687" s="13" t="s">
        <v>85</v>
      </c>
      <c r="AW687" s="13" t="s">
        <v>39</v>
      </c>
      <c r="AX687" s="13" t="s">
        <v>76</v>
      </c>
      <c r="AY687" s="276" t="s">
        <v>171</v>
      </c>
    </row>
    <row r="688" s="13" customFormat="1">
      <c r="B688" s="266"/>
      <c r="C688" s="267"/>
      <c r="D688" s="249" t="s">
        <v>238</v>
      </c>
      <c r="E688" s="268" t="s">
        <v>21</v>
      </c>
      <c r="F688" s="269" t="s">
        <v>444</v>
      </c>
      <c r="G688" s="267"/>
      <c r="H688" s="270">
        <v>37.75</v>
      </c>
      <c r="I688" s="271"/>
      <c r="J688" s="267"/>
      <c r="K688" s="267"/>
      <c r="L688" s="272"/>
      <c r="M688" s="273"/>
      <c r="N688" s="274"/>
      <c r="O688" s="274"/>
      <c r="P688" s="274"/>
      <c r="Q688" s="274"/>
      <c r="R688" s="274"/>
      <c r="S688" s="274"/>
      <c r="T688" s="275"/>
      <c r="AT688" s="276" t="s">
        <v>238</v>
      </c>
      <c r="AU688" s="276" t="s">
        <v>85</v>
      </c>
      <c r="AV688" s="13" t="s">
        <v>85</v>
      </c>
      <c r="AW688" s="13" t="s">
        <v>39</v>
      </c>
      <c r="AX688" s="13" t="s">
        <v>76</v>
      </c>
      <c r="AY688" s="276" t="s">
        <v>171</v>
      </c>
    </row>
    <row r="689" s="13" customFormat="1">
      <c r="B689" s="266"/>
      <c r="C689" s="267"/>
      <c r="D689" s="249" t="s">
        <v>238</v>
      </c>
      <c r="E689" s="268" t="s">
        <v>21</v>
      </c>
      <c r="F689" s="269" t="s">
        <v>1251</v>
      </c>
      <c r="G689" s="267"/>
      <c r="H689" s="270">
        <v>2.8799999999999999</v>
      </c>
      <c r="I689" s="271"/>
      <c r="J689" s="267"/>
      <c r="K689" s="267"/>
      <c r="L689" s="272"/>
      <c r="M689" s="273"/>
      <c r="N689" s="274"/>
      <c r="O689" s="274"/>
      <c r="P689" s="274"/>
      <c r="Q689" s="274"/>
      <c r="R689" s="274"/>
      <c r="S689" s="274"/>
      <c r="T689" s="275"/>
      <c r="AT689" s="276" t="s">
        <v>238</v>
      </c>
      <c r="AU689" s="276" t="s">
        <v>85</v>
      </c>
      <c r="AV689" s="13" t="s">
        <v>85</v>
      </c>
      <c r="AW689" s="13" t="s">
        <v>39</v>
      </c>
      <c r="AX689" s="13" t="s">
        <v>76</v>
      </c>
      <c r="AY689" s="276" t="s">
        <v>171</v>
      </c>
    </row>
    <row r="690" s="15" customFormat="1">
      <c r="B690" s="288"/>
      <c r="C690" s="289"/>
      <c r="D690" s="249" t="s">
        <v>238</v>
      </c>
      <c r="E690" s="290" t="s">
        <v>21</v>
      </c>
      <c r="F690" s="291" t="s">
        <v>259</v>
      </c>
      <c r="G690" s="289"/>
      <c r="H690" s="292">
        <v>255.25</v>
      </c>
      <c r="I690" s="293"/>
      <c r="J690" s="289"/>
      <c r="K690" s="289"/>
      <c r="L690" s="294"/>
      <c r="M690" s="295"/>
      <c r="N690" s="296"/>
      <c r="O690" s="296"/>
      <c r="P690" s="296"/>
      <c r="Q690" s="296"/>
      <c r="R690" s="296"/>
      <c r="S690" s="296"/>
      <c r="T690" s="297"/>
      <c r="AT690" s="298" t="s">
        <v>238</v>
      </c>
      <c r="AU690" s="298" t="s">
        <v>85</v>
      </c>
      <c r="AV690" s="15" t="s">
        <v>96</v>
      </c>
      <c r="AW690" s="15" t="s">
        <v>39</v>
      </c>
      <c r="AX690" s="15" t="s">
        <v>76</v>
      </c>
      <c r="AY690" s="298" t="s">
        <v>171</v>
      </c>
    </row>
    <row r="691" s="12" customFormat="1">
      <c r="B691" s="256"/>
      <c r="C691" s="257"/>
      <c r="D691" s="249" t="s">
        <v>238</v>
      </c>
      <c r="E691" s="258" t="s">
        <v>21</v>
      </c>
      <c r="F691" s="259" t="s">
        <v>339</v>
      </c>
      <c r="G691" s="257"/>
      <c r="H691" s="258" t="s">
        <v>21</v>
      </c>
      <c r="I691" s="260"/>
      <c r="J691" s="257"/>
      <c r="K691" s="257"/>
      <c r="L691" s="261"/>
      <c r="M691" s="262"/>
      <c r="N691" s="263"/>
      <c r="O691" s="263"/>
      <c r="P691" s="263"/>
      <c r="Q691" s="263"/>
      <c r="R691" s="263"/>
      <c r="S691" s="263"/>
      <c r="T691" s="264"/>
      <c r="AT691" s="265" t="s">
        <v>238</v>
      </c>
      <c r="AU691" s="265" t="s">
        <v>85</v>
      </c>
      <c r="AV691" s="12" t="s">
        <v>83</v>
      </c>
      <c r="AW691" s="12" t="s">
        <v>39</v>
      </c>
      <c r="AX691" s="12" t="s">
        <v>76</v>
      </c>
      <c r="AY691" s="265" t="s">
        <v>171</v>
      </c>
    </row>
    <row r="692" s="13" customFormat="1">
      <c r="B692" s="266"/>
      <c r="C692" s="267"/>
      <c r="D692" s="249" t="s">
        <v>238</v>
      </c>
      <c r="E692" s="268" t="s">
        <v>21</v>
      </c>
      <c r="F692" s="269" t="s">
        <v>555</v>
      </c>
      <c r="G692" s="267"/>
      <c r="H692" s="270">
        <v>1.1499999999999999</v>
      </c>
      <c r="I692" s="271"/>
      <c r="J692" s="267"/>
      <c r="K692" s="267"/>
      <c r="L692" s="272"/>
      <c r="M692" s="273"/>
      <c r="N692" s="274"/>
      <c r="O692" s="274"/>
      <c r="P692" s="274"/>
      <c r="Q692" s="274"/>
      <c r="R692" s="274"/>
      <c r="S692" s="274"/>
      <c r="T692" s="275"/>
      <c r="AT692" s="276" t="s">
        <v>238</v>
      </c>
      <c r="AU692" s="276" t="s">
        <v>85</v>
      </c>
      <c r="AV692" s="13" t="s">
        <v>85</v>
      </c>
      <c r="AW692" s="13" t="s">
        <v>39</v>
      </c>
      <c r="AX692" s="13" t="s">
        <v>76</v>
      </c>
      <c r="AY692" s="276" t="s">
        <v>171</v>
      </c>
    </row>
    <row r="693" s="13" customFormat="1">
      <c r="B693" s="266"/>
      <c r="C693" s="267"/>
      <c r="D693" s="249" t="s">
        <v>238</v>
      </c>
      <c r="E693" s="268" t="s">
        <v>21</v>
      </c>
      <c r="F693" s="269" t="s">
        <v>556</v>
      </c>
      <c r="G693" s="267"/>
      <c r="H693" s="270">
        <v>7.5099999999999998</v>
      </c>
      <c r="I693" s="271"/>
      <c r="J693" s="267"/>
      <c r="K693" s="267"/>
      <c r="L693" s="272"/>
      <c r="M693" s="273"/>
      <c r="N693" s="274"/>
      <c r="O693" s="274"/>
      <c r="P693" s="274"/>
      <c r="Q693" s="274"/>
      <c r="R693" s="274"/>
      <c r="S693" s="274"/>
      <c r="T693" s="275"/>
      <c r="AT693" s="276" t="s">
        <v>238</v>
      </c>
      <c r="AU693" s="276" t="s">
        <v>85</v>
      </c>
      <c r="AV693" s="13" t="s">
        <v>85</v>
      </c>
      <c r="AW693" s="13" t="s">
        <v>39</v>
      </c>
      <c r="AX693" s="13" t="s">
        <v>76</v>
      </c>
      <c r="AY693" s="276" t="s">
        <v>171</v>
      </c>
    </row>
    <row r="694" s="13" customFormat="1">
      <c r="B694" s="266"/>
      <c r="C694" s="267"/>
      <c r="D694" s="249" t="s">
        <v>238</v>
      </c>
      <c r="E694" s="268" t="s">
        <v>21</v>
      </c>
      <c r="F694" s="269" t="s">
        <v>754</v>
      </c>
      <c r="G694" s="267"/>
      <c r="H694" s="270">
        <v>2.48</v>
      </c>
      <c r="I694" s="271"/>
      <c r="J694" s="267"/>
      <c r="K694" s="267"/>
      <c r="L694" s="272"/>
      <c r="M694" s="273"/>
      <c r="N694" s="274"/>
      <c r="O694" s="274"/>
      <c r="P694" s="274"/>
      <c r="Q694" s="274"/>
      <c r="R694" s="274"/>
      <c r="S694" s="274"/>
      <c r="T694" s="275"/>
      <c r="AT694" s="276" t="s">
        <v>238</v>
      </c>
      <c r="AU694" s="276" t="s">
        <v>85</v>
      </c>
      <c r="AV694" s="13" t="s">
        <v>85</v>
      </c>
      <c r="AW694" s="13" t="s">
        <v>39</v>
      </c>
      <c r="AX694" s="13" t="s">
        <v>76</v>
      </c>
      <c r="AY694" s="276" t="s">
        <v>171</v>
      </c>
    </row>
    <row r="695" s="13" customFormat="1">
      <c r="B695" s="266"/>
      <c r="C695" s="267"/>
      <c r="D695" s="249" t="s">
        <v>238</v>
      </c>
      <c r="E695" s="268" t="s">
        <v>21</v>
      </c>
      <c r="F695" s="269" t="s">
        <v>1252</v>
      </c>
      <c r="G695" s="267"/>
      <c r="H695" s="270">
        <v>1.5700000000000001</v>
      </c>
      <c r="I695" s="271"/>
      <c r="J695" s="267"/>
      <c r="K695" s="267"/>
      <c r="L695" s="272"/>
      <c r="M695" s="273"/>
      <c r="N695" s="274"/>
      <c r="O695" s="274"/>
      <c r="P695" s="274"/>
      <c r="Q695" s="274"/>
      <c r="R695" s="274"/>
      <c r="S695" s="274"/>
      <c r="T695" s="275"/>
      <c r="AT695" s="276" t="s">
        <v>238</v>
      </c>
      <c r="AU695" s="276" t="s">
        <v>85</v>
      </c>
      <c r="AV695" s="13" t="s">
        <v>85</v>
      </c>
      <c r="AW695" s="13" t="s">
        <v>39</v>
      </c>
      <c r="AX695" s="13" t="s">
        <v>76</v>
      </c>
      <c r="AY695" s="276" t="s">
        <v>171</v>
      </c>
    </row>
    <row r="696" s="13" customFormat="1">
      <c r="B696" s="266"/>
      <c r="C696" s="267"/>
      <c r="D696" s="249" t="s">
        <v>238</v>
      </c>
      <c r="E696" s="268" t="s">
        <v>21</v>
      </c>
      <c r="F696" s="269" t="s">
        <v>1253</v>
      </c>
      <c r="G696" s="267"/>
      <c r="H696" s="270">
        <v>1.1499999999999999</v>
      </c>
      <c r="I696" s="271"/>
      <c r="J696" s="267"/>
      <c r="K696" s="267"/>
      <c r="L696" s="272"/>
      <c r="M696" s="273"/>
      <c r="N696" s="274"/>
      <c r="O696" s="274"/>
      <c r="P696" s="274"/>
      <c r="Q696" s="274"/>
      <c r="R696" s="274"/>
      <c r="S696" s="274"/>
      <c r="T696" s="275"/>
      <c r="AT696" s="276" t="s">
        <v>238</v>
      </c>
      <c r="AU696" s="276" t="s">
        <v>85</v>
      </c>
      <c r="AV696" s="13" t="s">
        <v>85</v>
      </c>
      <c r="AW696" s="13" t="s">
        <v>39</v>
      </c>
      <c r="AX696" s="13" t="s">
        <v>76</v>
      </c>
      <c r="AY696" s="276" t="s">
        <v>171</v>
      </c>
    </row>
    <row r="697" s="13" customFormat="1">
      <c r="B697" s="266"/>
      <c r="C697" s="267"/>
      <c r="D697" s="249" t="s">
        <v>238</v>
      </c>
      <c r="E697" s="268" t="s">
        <v>21</v>
      </c>
      <c r="F697" s="269" t="s">
        <v>557</v>
      </c>
      <c r="G697" s="267"/>
      <c r="H697" s="270">
        <v>1.1499999999999999</v>
      </c>
      <c r="I697" s="271"/>
      <c r="J697" s="267"/>
      <c r="K697" s="267"/>
      <c r="L697" s="272"/>
      <c r="M697" s="273"/>
      <c r="N697" s="274"/>
      <c r="O697" s="274"/>
      <c r="P697" s="274"/>
      <c r="Q697" s="274"/>
      <c r="R697" s="274"/>
      <c r="S697" s="274"/>
      <c r="T697" s="275"/>
      <c r="AT697" s="276" t="s">
        <v>238</v>
      </c>
      <c r="AU697" s="276" t="s">
        <v>85</v>
      </c>
      <c r="AV697" s="13" t="s">
        <v>85</v>
      </c>
      <c r="AW697" s="13" t="s">
        <v>39</v>
      </c>
      <c r="AX697" s="13" t="s">
        <v>76</v>
      </c>
      <c r="AY697" s="276" t="s">
        <v>171</v>
      </c>
    </row>
    <row r="698" s="13" customFormat="1">
      <c r="B698" s="266"/>
      <c r="C698" s="267"/>
      <c r="D698" s="249" t="s">
        <v>238</v>
      </c>
      <c r="E698" s="268" t="s">
        <v>21</v>
      </c>
      <c r="F698" s="269" t="s">
        <v>558</v>
      </c>
      <c r="G698" s="267"/>
      <c r="H698" s="270">
        <v>14.359999999999999</v>
      </c>
      <c r="I698" s="271"/>
      <c r="J698" s="267"/>
      <c r="K698" s="267"/>
      <c r="L698" s="272"/>
      <c r="M698" s="273"/>
      <c r="N698" s="274"/>
      <c r="O698" s="274"/>
      <c r="P698" s="274"/>
      <c r="Q698" s="274"/>
      <c r="R698" s="274"/>
      <c r="S698" s="274"/>
      <c r="T698" s="275"/>
      <c r="AT698" s="276" t="s">
        <v>238</v>
      </c>
      <c r="AU698" s="276" t="s">
        <v>85</v>
      </c>
      <c r="AV698" s="13" t="s">
        <v>85</v>
      </c>
      <c r="AW698" s="13" t="s">
        <v>39</v>
      </c>
      <c r="AX698" s="13" t="s">
        <v>76</v>
      </c>
      <c r="AY698" s="276" t="s">
        <v>171</v>
      </c>
    </row>
    <row r="699" s="13" customFormat="1">
      <c r="B699" s="266"/>
      <c r="C699" s="267"/>
      <c r="D699" s="249" t="s">
        <v>238</v>
      </c>
      <c r="E699" s="268" t="s">
        <v>21</v>
      </c>
      <c r="F699" s="269" t="s">
        <v>1182</v>
      </c>
      <c r="G699" s="267"/>
      <c r="H699" s="270">
        <v>28.149999999999999</v>
      </c>
      <c r="I699" s="271"/>
      <c r="J699" s="267"/>
      <c r="K699" s="267"/>
      <c r="L699" s="272"/>
      <c r="M699" s="273"/>
      <c r="N699" s="274"/>
      <c r="O699" s="274"/>
      <c r="P699" s="274"/>
      <c r="Q699" s="274"/>
      <c r="R699" s="274"/>
      <c r="S699" s="274"/>
      <c r="T699" s="275"/>
      <c r="AT699" s="276" t="s">
        <v>238</v>
      </c>
      <c r="AU699" s="276" t="s">
        <v>85</v>
      </c>
      <c r="AV699" s="13" t="s">
        <v>85</v>
      </c>
      <c r="AW699" s="13" t="s">
        <v>39</v>
      </c>
      <c r="AX699" s="13" t="s">
        <v>76</v>
      </c>
      <c r="AY699" s="276" t="s">
        <v>171</v>
      </c>
    </row>
    <row r="700" s="13" customFormat="1">
      <c r="B700" s="266"/>
      <c r="C700" s="267"/>
      <c r="D700" s="249" t="s">
        <v>238</v>
      </c>
      <c r="E700" s="268" t="s">
        <v>21</v>
      </c>
      <c r="F700" s="269" t="s">
        <v>1254</v>
      </c>
      <c r="G700" s="267"/>
      <c r="H700" s="270">
        <v>3.8799999999999999</v>
      </c>
      <c r="I700" s="271"/>
      <c r="J700" s="267"/>
      <c r="K700" s="267"/>
      <c r="L700" s="272"/>
      <c r="M700" s="273"/>
      <c r="N700" s="274"/>
      <c r="O700" s="274"/>
      <c r="P700" s="274"/>
      <c r="Q700" s="274"/>
      <c r="R700" s="274"/>
      <c r="S700" s="274"/>
      <c r="T700" s="275"/>
      <c r="AT700" s="276" t="s">
        <v>238</v>
      </c>
      <c r="AU700" s="276" t="s">
        <v>85</v>
      </c>
      <c r="AV700" s="13" t="s">
        <v>85</v>
      </c>
      <c r="AW700" s="13" t="s">
        <v>39</v>
      </c>
      <c r="AX700" s="13" t="s">
        <v>76</v>
      </c>
      <c r="AY700" s="276" t="s">
        <v>171</v>
      </c>
    </row>
    <row r="701" s="13" customFormat="1">
      <c r="B701" s="266"/>
      <c r="C701" s="267"/>
      <c r="D701" s="249" t="s">
        <v>238</v>
      </c>
      <c r="E701" s="268" t="s">
        <v>21</v>
      </c>
      <c r="F701" s="269" t="s">
        <v>1255</v>
      </c>
      <c r="G701" s="267"/>
      <c r="H701" s="270">
        <v>2.6400000000000001</v>
      </c>
      <c r="I701" s="271"/>
      <c r="J701" s="267"/>
      <c r="K701" s="267"/>
      <c r="L701" s="272"/>
      <c r="M701" s="273"/>
      <c r="N701" s="274"/>
      <c r="O701" s="274"/>
      <c r="P701" s="274"/>
      <c r="Q701" s="274"/>
      <c r="R701" s="274"/>
      <c r="S701" s="274"/>
      <c r="T701" s="275"/>
      <c r="AT701" s="276" t="s">
        <v>238</v>
      </c>
      <c r="AU701" s="276" t="s">
        <v>85</v>
      </c>
      <c r="AV701" s="13" t="s">
        <v>85</v>
      </c>
      <c r="AW701" s="13" t="s">
        <v>39</v>
      </c>
      <c r="AX701" s="13" t="s">
        <v>76</v>
      </c>
      <c r="AY701" s="276" t="s">
        <v>171</v>
      </c>
    </row>
    <row r="702" s="13" customFormat="1">
      <c r="B702" s="266"/>
      <c r="C702" s="267"/>
      <c r="D702" s="249" t="s">
        <v>238</v>
      </c>
      <c r="E702" s="268" t="s">
        <v>21</v>
      </c>
      <c r="F702" s="269" t="s">
        <v>1256</v>
      </c>
      <c r="G702" s="267"/>
      <c r="H702" s="270">
        <v>3.7799999999999998</v>
      </c>
      <c r="I702" s="271"/>
      <c r="J702" s="267"/>
      <c r="K702" s="267"/>
      <c r="L702" s="272"/>
      <c r="M702" s="273"/>
      <c r="N702" s="274"/>
      <c r="O702" s="274"/>
      <c r="P702" s="274"/>
      <c r="Q702" s="274"/>
      <c r="R702" s="274"/>
      <c r="S702" s="274"/>
      <c r="T702" s="275"/>
      <c r="AT702" s="276" t="s">
        <v>238</v>
      </c>
      <c r="AU702" s="276" t="s">
        <v>85</v>
      </c>
      <c r="AV702" s="13" t="s">
        <v>85</v>
      </c>
      <c r="AW702" s="13" t="s">
        <v>39</v>
      </c>
      <c r="AX702" s="13" t="s">
        <v>76</v>
      </c>
      <c r="AY702" s="276" t="s">
        <v>171</v>
      </c>
    </row>
    <row r="703" s="13" customFormat="1">
      <c r="B703" s="266"/>
      <c r="C703" s="267"/>
      <c r="D703" s="249" t="s">
        <v>238</v>
      </c>
      <c r="E703" s="268" t="s">
        <v>21</v>
      </c>
      <c r="F703" s="269" t="s">
        <v>1183</v>
      </c>
      <c r="G703" s="267"/>
      <c r="H703" s="270">
        <v>2.1400000000000001</v>
      </c>
      <c r="I703" s="271"/>
      <c r="J703" s="267"/>
      <c r="K703" s="267"/>
      <c r="L703" s="272"/>
      <c r="M703" s="273"/>
      <c r="N703" s="274"/>
      <c r="O703" s="274"/>
      <c r="P703" s="274"/>
      <c r="Q703" s="274"/>
      <c r="R703" s="274"/>
      <c r="S703" s="274"/>
      <c r="T703" s="275"/>
      <c r="AT703" s="276" t="s">
        <v>238</v>
      </c>
      <c r="AU703" s="276" t="s">
        <v>85</v>
      </c>
      <c r="AV703" s="13" t="s">
        <v>85</v>
      </c>
      <c r="AW703" s="13" t="s">
        <v>39</v>
      </c>
      <c r="AX703" s="13" t="s">
        <v>76</v>
      </c>
      <c r="AY703" s="276" t="s">
        <v>171</v>
      </c>
    </row>
    <row r="704" s="13" customFormat="1">
      <c r="B704" s="266"/>
      <c r="C704" s="267"/>
      <c r="D704" s="249" t="s">
        <v>238</v>
      </c>
      <c r="E704" s="268" t="s">
        <v>21</v>
      </c>
      <c r="F704" s="269" t="s">
        <v>1184</v>
      </c>
      <c r="G704" s="267"/>
      <c r="H704" s="270">
        <v>3.04</v>
      </c>
      <c r="I704" s="271"/>
      <c r="J704" s="267"/>
      <c r="K704" s="267"/>
      <c r="L704" s="272"/>
      <c r="M704" s="273"/>
      <c r="N704" s="274"/>
      <c r="O704" s="274"/>
      <c r="P704" s="274"/>
      <c r="Q704" s="274"/>
      <c r="R704" s="274"/>
      <c r="S704" s="274"/>
      <c r="T704" s="275"/>
      <c r="AT704" s="276" t="s">
        <v>238</v>
      </c>
      <c r="AU704" s="276" t="s">
        <v>85</v>
      </c>
      <c r="AV704" s="13" t="s">
        <v>85</v>
      </c>
      <c r="AW704" s="13" t="s">
        <v>39</v>
      </c>
      <c r="AX704" s="13" t="s">
        <v>76</v>
      </c>
      <c r="AY704" s="276" t="s">
        <v>171</v>
      </c>
    </row>
    <row r="705" s="13" customFormat="1">
      <c r="B705" s="266"/>
      <c r="C705" s="267"/>
      <c r="D705" s="249" t="s">
        <v>238</v>
      </c>
      <c r="E705" s="268" t="s">
        <v>21</v>
      </c>
      <c r="F705" s="269" t="s">
        <v>1187</v>
      </c>
      <c r="G705" s="267"/>
      <c r="H705" s="270">
        <v>35.950000000000003</v>
      </c>
      <c r="I705" s="271"/>
      <c r="J705" s="267"/>
      <c r="K705" s="267"/>
      <c r="L705" s="272"/>
      <c r="M705" s="273"/>
      <c r="N705" s="274"/>
      <c r="O705" s="274"/>
      <c r="P705" s="274"/>
      <c r="Q705" s="274"/>
      <c r="R705" s="274"/>
      <c r="S705" s="274"/>
      <c r="T705" s="275"/>
      <c r="AT705" s="276" t="s">
        <v>238</v>
      </c>
      <c r="AU705" s="276" t="s">
        <v>85</v>
      </c>
      <c r="AV705" s="13" t="s">
        <v>85</v>
      </c>
      <c r="AW705" s="13" t="s">
        <v>39</v>
      </c>
      <c r="AX705" s="13" t="s">
        <v>76</v>
      </c>
      <c r="AY705" s="276" t="s">
        <v>171</v>
      </c>
    </row>
    <row r="706" s="13" customFormat="1">
      <c r="B706" s="266"/>
      <c r="C706" s="267"/>
      <c r="D706" s="249" t="s">
        <v>238</v>
      </c>
      <c r="E706" s="268" t="s">
        <v>21</v>
      </c>
      <c r="F706" s="269" t="s">
        <v>1188</v>
      </c>
      <c r="G706" s="267"/>
      <c r="H706" s="270">
        <v>24.280000000000001</v>
      </c>
      <c r="I706" s="271"/>
      <c r="J706" s="267"/>
      <c r="K706" s="267"/>
      <c r="L706" s="272"/>
      <c r="M706" s="273"/>
      <c r="N706" s="274"/>
      <c r="O706" s="274"/>
      <c r="P706" s="274"/>
      <c r="Q706" s="274"/>
      <c r="R706" s="274"/>
      <c r="S706" s="274"/>
      <c r="T706" s="275"/>
      <c r="AT706" s="276" t="s">
        <v>238</v>
      </c>
      <c r="AU706" s="276" t="s">
        <v>85</v>
      </c>
      <c r="AV706" s="13" t="s">
        <v>85</v>
      </c>
      <c r="AW706" s="13" t="s">
        <v>39</v>
      </c>
      <c r="AX706" s="13" t="s">
        <v>76</v>
      </c>
      <c r="AY706" s="276" t="s">
        <v>171</v>
      </c>
    </row>
    <row r="707" s="13" customFormat="1">
      <c r="B707" s="266"/>
      <c r="C707" s="267"/>
      <c r="D707" s="249" t="s">
        <v>238</v>
      </c>
      <c r="E707" s="268" t="s">
        <v>21</v>
      </c>
      <c r="F707" s="269" t="s">
        <v>559</v>
      </c>
      <c r="G707" s="267"/>
      <c r="H707" s="270">
        <v>12.32</v>
      </c>
      <c r="I707" s="271"/>
      <c r="J707" s="267"/>
      <c r="K707" s="267"/>
      <c r="L707" s="272"/>
      <c r="M707" s="273"/>
      <c r="N707" s="274"/>
      <c r="O707" s="274"/>
      <c r="P707" s="274"/>
      <c r="Q707" s="274"/>
      <c r="R707" s="274"/>
      <c r="S707" s="274"/>
      <c r="T707" s="275"/>
      <c r="AT707" s="276" t="s">
        <v>238</v>
      </c>
      <c r="AU707" s="276" t="s">
        <v>85</v>
      </c>
      <c r="AV707" s="13" t="s">
        <v>85</v>
      </c>
      <c r="AW707" s="13" t="s">
        <v>39</v>
      </c>
      <c r="AX707" s="13" t="s">
        <v>76</v>
      </c>
      <c r="AY707" s="276" t="s">
        <v>171</v>
      </c>
    </row>
    <row r="708" s="13" customFormat="1">
      <c r="B708" s="266"/>
      <c r="C708" s="267"/>
      <c r="D708" s="249" t="s">
        <v>238</v>
      </c>
      <c r="E708" s="268" t="s">
        <v>21</v>
      </c>
      <c r="F708" s="269" t="s">
        <v>1185</v>
      </c>
      <c r="G708" s="267"/>
      <c r="H708" s="270">
        <v>49.149999999999999</v>
      </c>
      <c r="I708" s="271"/>
      <c r="J708" s="267"/>
      <c r="K708" s="267"/>
      <c r="L708" s="272"/>
      <c r="M708" s="273"/>
      <c r="N708" s="274"/>
      <c r="O708" s="274"/>
      <c r="P708" s="274"/>
      <c r="Q708" s="274"/>
      <c r="R708" s="274"/>
      <c r="S708" s="274"/>
      <c r="T708" s="275"/>
      <c r="AT708" s="276" t="s">
        <v>238</v>
      </c>
      <c r="AU708" s="276" t="s">
        <v>85</v>
      </c>
      <c r="AV708" s="13" t="s">
        <v>85</v>
      </c>
      <c r="AW708" s="13" t="s">
        <v>39</v>
      </c>
      <c r="AX708" s="13" t="s">
        <v>76</v>
      </c>
      <c r="AY708" s="276" t="s">
        <v>171</v>
      </c>
    </row>
    <row r="709" s="13" customFormat="1">
      <c r="B709" s="266"/>
      <c r="C709" s="267"/>
      <c r="D709" s="249" t="s">
        <v>238</v>
      </c>
      <c r="E709" s="268" t="s">
        <v>21</v>
      </c>
      <c r="F709" s="269" t="s">
        <v>560</v>
      </c>
      <c r="G709" s="267"/>
      <c r="H709" s="270">
        <v>15.67</v>
      </c>
      <c r="I709" s="271"/>
      <c r="J709" s="267"/>
      <c r="K709" s="267"/>
      <c r="L709" s="272"/>
      <c r="M709" s="273"/>
      <c r="N709" s="274"/>
      <c r="O709" s="274"/>
      <c r="P709" s="274"/>
      <c r="Q709" s="274"/>
      <c r="R709" s="274"/>
      <c r="S709" s="274"/>
      <c r="T709" s="275"/>
      <c r="AT709" s="276" t="s">
        <v>238</v>
      </c>
      <c r="AU709" s="276" t="s">
        <v>85</v>
      </c>
      <c r="AV709" s="13" t="s">
        <v>85</v>
      </c>
      <c r="AW709" s="13" t="s">
        <v>39</v>
      </c>
      <c r="AX709" s="13" t="s">
        <v>76</v>
      </c>
      <c r="AY709" s="276" t="s">
        <v>171</v>
      </c>
    </row>
    <row r="710" s="13" customFormat="1">
      <c r="B710" s="266"/>
      <c r="C710" s="267"/>
      <c r="D710" s="249" t="s">
        <v>238</v>
      </c>
      <c r="E710" s="268" t="s">
        <v>21</v>
      </c>
      <c r="F710" s="269" t="s">
        <v>561</v>
      </c>
      <c r="G710" s="267"/>
      <c r="H710" s="270">
        <v>3.1099999999999999</v>
      </c>
      <c r="I710" s="271"/>
      <c r="J710" s="267"/>
      <c r="K710" s="267"/>
      <c r="L710" s="272"/>
      <c r="M710" s="273"/>
      <c r="N710" s="274"/>
      <c r="O710" s="274"/>
      <c r="P710" s="274"/>
      <c r="Q710" s="274"/>
      <c r="R710" s="274"/>
      <c r="S710" s="274"/>
      <c r="T710" s="275"/>
      <c r="AT710" s="276" t="s">
        <v>238</v>
      </c>
      <c r="AU710" s="276" t="s">
        <v>85</v>
      </c>
      <c r="AV710" s="13" t="s">
        <v>85</v>
      </c>
      <c r="AW710" s="13" t="s">
        <v>39</v>
      </c>
      <c r="AX710" s="13" t="s">
        <v>76</v>
      </c>
      <c r="AY710" s="276" t="s">
        <v>171</v>
      </c>
    </row>
    <row r="711" s="15" customFormat="1">
      <c r="B711" s="288"/>
      <c r="C711" s="289"/>
      <c r="D711" s="249" t="s">
        <v>238</v>
      </c>
      <c r="E711" s="290" t="s">
        <v>21</v>
      </c>
      <c r="F711" s="291" t="s">
        <v>259</v>
      </c>
      <c r="G711" s="289"/>
      <c r="H711" s="292">
        <v>213.47999999999999</v>
      </c>
      <c r="I711" s="293"/>
      <c r="J711" s="289"/>
      <c r="K711" s="289"/>
      <c r="L711" s="294"/>
      <c r="M711" s="295"/>
      <c r="N711" s="296"/>
      <c r="O711" s="296"/>
      <c r="P711" s="296"/>
      <c r="Q711" s="296"/>
      <c r="R711" s="296"/>
      <c r="S711" s="296"/>
      <c r="T711" s="297"/>
      <c r="AT711" s="298" t="s">
        <v>238</v>
      </c>
      <c r="AU711" s="298" t="s">
        <v>85</v>
      </c>
      <c r="AV711" s="15" t="s">
        <v>96</v>
      </c>
      <c r="AW711" s="15" t="s">
        <v>39</v>
      </c>
      <c r="AX711" s="15" t="s">
        <v>76</v>
      </c>
      <c r="AY711" s="298" t="s">
        <v>171</v>
      </c>
    </row>
    <row r="712" s="14" customFormat="1">
      <c r="B712" s="277"/>
      <c r="C712" s="278"/>
      <c r="D712" s="249" t="s">
        <v>238</v>
      </c>
      <c r="E712" s="279" t="s">
        <v>21</v>
      </c>
      <c r="F712" s="280" t="s">
        <v>242</v>
      </c>
      <c r="G712" s="278"/>
      <c r="H712" s="281">
        <v>468.73000000000002</v>
      </c>
      <c r="I712" s="282"/>
      <c r="J712" s="278"/>
      <c r="K712" s="278"/>
      <c r="L712" s="283"/>
      <c r="M712" s="284"/>
      <c r="N712" s="285"/>
      <c r="O712" s="285"/>
      <c r="P712" s="285"/>
      <c r="Q712" s="285"/>
      <c r="R712" s="285"/>
      <c r="S712" s="285"/>
      <c r="T712" s="286"/>
      <c r="AT712" s="287" t="s">
        <v>238</v>
      </c>
      <c r="AU712" s="287" t="s">
        <v>85</v>
      </c>
      <c r="AV712" s="14" t="s">
        <v>194</v>
      </c>
      <c r="AW712" s="14" t="s">
        <v>39</v>
      </c>
      <c r="AX712" s="14" t="s">
        <v>83</v>
      </c>
      <c r="AY712" s="287" t="s">
        <v>171</v>
      </c>
    </row>
    <row r="713" s="1" customFormat="1" ht="25.5" customHeight="1">
      <c r="B713" s="47"/>
      <c r="C713" s="237" t="s">
        <v>732</v>
      </c>
      <c r="D713" s="237" t="s">
        <v>174</v>
      </c>
      <c r="E713" s="238" t="s">
        <v>1257</v>
      </c>
      <c r="F713" s="239" t="s">
        <v>1258</v>
      </c>
      <c r="G713" s="240" t="s">
        <v>235</v>
      </c>
      <c r="H713" s="241">
        <v>593.73000000000002</v>
      </c>
      <c r="I713" s="242"/>
      <c r="J713" s="243">
        <f>ROUND(I713*H713,2)</f>
        <v>0</v>
      </c>
      <c r="K713" s="239" t="s">
        <v>236</v>
      </c>
      <c r="L713" s="73"/>
      <c r="M713" s="244" t="s">
        <v>21</v>
      </c>
      <c r="N713" s="245" t="s">
        <v>47</v>
      </c>
      <c r="O713" s="48"/>
      <c r="P713" s="246">
        <f>O713*H713</f>
        <v>0</v>
      </c>
      <c r="Q713" s="246">
        <v>4.0000000000000003E-05</v>
      </c>
      <c r="R713" s="246">
        <f>Q713*H713</f>
        <v>0.023749200000000002</v>
      </c>
      <c r="S713" s="246">
        <v>0</v>
      </c>
      <c r="T713" s="247">
        <f>S713*H713</f>
        <v>0</v>
      </c>
      <c r="AR713" s="25" t="s">
        <v>194</v>
      </c>
      <c r="AT713" s="25" t="s">
        <v>174</v>
      </c>
      <c r="AU713" s="25" t="s">
        <v>85</v>
      </c>
      <c r="AY713" s="25" t="s">
        <v>171</v>
      </c>
      <c r="BE713" s="248">
        <f>IF(N713="základní",J713,0)</f>
        <v>0</v>
      </c>
      <c r="BF713" s="248">
        <f>IF(N713="snížená",J713,0)</f>
        <v>0</v>
      </c>
      <c r="BG713" s="248">
        <f>IF(N713="zákl. přenesená",J713,0)</f>
        <v>0</v>
      </c>
      <c r="BH713" s="248">
        <f>IF(N713="sníž. přenesená",J713,0)</f>
        <v>0</v>
      </c>
      <c r="BI713" s="248">
        <f>IF(N713="nulová",J713,0)</f>
        <v>0</v>
      </c>
      <c r="BJ713" s="25" t="s">
        <v>83</v>
      </c>
      <c r="BK713" s="248">
        <f>ROUND(I713*H713,2)</f>
        <v>0</v>
      </c>
      <c r="BL713" s="25" t="s">
        <v>194</v>
      </c>
      <c r="BM713" s="25" t="s">
        <v>1259</v>
      </c>
    </row>
    <row r="714" s="12" customFormat="1">
      <c r="B714" s="256"/>
      <c r="C714" s="257"/>
      <c r="D714" s="249" t="s">
        <v>238</v>
      </c>
      <c r="E714" s="258" t="s">
        <v>21</v>
      </c>
      <c r="F714" s="259" t="s">
        <v>820</v>
      </c>
      <c r="G714" s="257"/>
      <c r="H714" s="258" t="s">
        <v>21</v>
      </c>
      <c r="I714" s="260"/>
      <c r="J714" s="257"/>
      <c r="K714" s="257"/>
      <c r="L714" s="261"/>
      <c r="M714" s="262"/>
      <c r="N714" s="263"/>
      <c r="O714" s="263"/>
      <c r="P714" s="263"/>
      <c r="Q714" s="263"/>
      <c r="R714" s="263"/>
      <c r="S714" s="263"/>
      <c r="T714" s="264"/>
      <c r="AT714" s="265" t="s">
        <v>238</v>
      </c>
      <c r="AU714" s="265" t="s">
        <v>85</v>
      </c>
      <c r="AV714" s="12" t="s">
        <v>83</v>
      </c>
      <c r="AW714" s="12" t="s">
        <v>39</v>
      </c>
      <c r="AX714" s="12" t="s">
        <v>76</v>
      </c>
      <c r="AY714" s="265" t="s">
        <v>171</v>
      </c>
    </row>
    <row r="715" s="12" customFormat="1">
      <c r="B715" s="256"/>
      <c r="C715" s="257"/>
      <c r="D715" s="249" t="s">
        <v>238</v>
      </c>
      <c r="E715" s="258" t="s">
        <v>21</v>
      </c>
      <c r="F715" s="259" t="s">
        <v>337</v>
      </c>
      <c r="G715" s="257"/>
      <c r="H715" s="258" t="s">
        <v>21</v>
      </c>
      <c r="I715" s="260"/>
      <c r="J715" s="257"/>
      <c r="K715" s="257"/>
      <c r="L715" s="261"/>
      <c r="M715" s="262"/>
      <c r="N715" s="263"/>
      <c r="O715" s="263"/>
      <c r="P715" s="263"/>
      <c r="Q715" s="263"/>
      <c r="R715" s="263"/>
      <c r="S715" s="263"/>
      <c r="T715" s="264"/>
      <c r="AT715" s="265" t="s">
        <v>238</v>
      </c>
      <c r="AU715" s="265" t="s">
        <v>85</v>
      </c>
      <c r="AV715" s="12" t="s">
        <v>83</v>
      </c>
      <c r="AW715" s="12" t="s">
        <v>39</v>
      </c>
      <c r="AX715" s="12" t="s">
        <v>76</v>
      </c>
      <c r="AY715" s="265" t="s">
        <v>171</v>
      </c>
    </row>
    <row r="716" s="13" customFormat="1">
      <c r="B716" s="266"/>
      <c r="C716" s="267"/>
      <c r="D716" s="249" t="s">
        <v>238</v>
      </c>
      <c r="E716" s="268" t="s">
        <v>21</v>
      </c>
      <c r="F716" s="269" t="s">
        <v>1247</v>
      </c>
      <c r="G716" s="267"/>
      <c r="H716" s="270">
        <v>40.57</v>
      </c>
      <c r="I716" s="271"/>
      <c r="J716" s="267"/>
      <c r="K716" s="267"/>
      <c r="L716" s="272"/>
      <c r="M716" s="273"/>
      <c r="N716" s="274"/>
      <c r="O716" s="274"/>
      <c r="P716" s="274"/>
      <c r="Q716" s="274"/>
      <c r="R716" s="274"/>
      <c r="S716" s="274"/>
      <c r="T716" s="275"/>
      <c r="AT716" s="276" t="s">
        <v>238</v>
      </c>
      <c r="AU716" s="276" t="s">
        <v>85</v>
      </c>
      <c r="AV716" s="13" t="s">
        <v>85</v>
      </c>
      <c r="AW716" s="13" t="s">
        <v>39</v>
      </c>
      <c r="AX716" s="13" t="s">
        <v>76</v>
      </c>
      <c r="AY716" s="276" t="s">
        <v>171</v>
      </c>
    </row>
    <row r="717" s="13" customFormat="1">
      <c r="B717" s="266"/>
      <c r="C717" s="267"/>
      <c r="D717" s="249" t="s">
        <v>238</v>
      </c>
      <c r="E717" s="268" t="s">
        <v>21</v>
      </c>
      <c r="F717" s="269" t="s">
        <v>1248</v>
      </c>
      <c r="G717" s="267"/>
      <c r="H717" s="270">
        <v>76</v>
      </c>
      <c r="I717" s="271"/>
      <c r="J717" s="267"/>
      <c r="K717" s="267"/>
      <c r="L717" s="272"/>
      <c r="M717" s="273"/>
      <c r="N717" s="274"/>
      <c r="O717" s="274"/>
      <c r="P717" s="274"/>
      <c r="Q717" s="274"/>
      <c r="R717" s="274"/>
      <c r="S717" s="274"/>
      <c r="T717" s="275"/>
      <c r="AT717" s="276" t="s">
        <v>238</v>
      </c>
      <c r="AU717" s="276" t="s">
        <v>85</v>
      </c>
      <c r="AV717" s="13" t="s">
        <v>85</v>
      </c>
      <c r="AW717" s="13" t="s">
        <v>39</v>
      </c>
      <c r="AX717" s="13" t="s">
        <v>76</v>
      </c>
      <c r="AY717" s="276" t="s">
        <v>171</v>
      </c>
    </row>
    <row r="718" s="13" customFormat="1">
      <c r="B718" s="266"/>
      <c r="C718" s="267"/>
      <c r="D718" s="249" t="s">
        <v>238</v>
      </c>
      <c r="E718" s="268" t="s">
        <v>21</v>
      </c>
      <c r="F718" s="269" t="s">
        <v>1249</v>
      </c>
      <c r="G718" s="267"/>
      <c r="H718" s="270">
        <v>29.329999999999998</v>
      </c>
      <c r="I718" s="271"/>
      <c r="J718" s="267"/>
      <c r="K718" s="267"/>
      <c r="L718" s="272"/>
      <c r="M718" s="273"/>
      <c r="N718" s="274"/>
      <c r="O718" s="274"/>
      <c r="P718" s="274"/>
      <c r="Q718" s="274"/>
      <c r="R718" s="274"/>
      <c r="S718" s="274"/>
      <c r="T718" s="275"/>
      <c r="AT718" s="276" t="s">
        <v>238</v>
      </c>
      <c r="AU718" s="276" t="s">
        <v>85</v>
      </c>
      <c r="AV718" s="13" t="s">
        <v>85</v>
      </c>
      <c r="AW718" s="13" t="s">
        <v>39</v>
      </c>
      <c r="AX718" s="13" t="s">
        <v>76</v>
      </c>
      <c r="AY718" s="276" t="s">
        <v>171</v>
      </c>
    </row>
    <row r="719" s="13" customFormat="1">
      <c r="B719" s="266"/>
      <c r="C719" s="267"/>
      <c r="D719" s="249" t="s">
        <v>238</v>
      </c>
      <c r="E719" s="268" t="s">
        <v>21</v>
      </c>
      <c r="F719" s="269" t="s">
        <v>1250</v>
      </c>
      <c r="G719" s="267"/>
      <c r="H719" s="270">
        <v>68.719999999999999</v>
      </c>
      <c r="I719" s="271"/>
      <c r="J719" s="267"/>
      <c r="K719" s="267"/>
      <c r="L719" s="272"/>
      <c r="M719" s="273"/>
      <c r="N719" s="274"/>
      <c r="O719" s="274"/>
      <c r="P719" s="274"/>
      <c r="Q719" s="274"/>
      <c r="R719" s="274"/>
      <c r="S719" s="274"/>
      <c r="T719" s="275"/>
      <c r="AT719" s="276" t="s">
        <v>238</v>
      </c>
      <c r="AU719" s="276" t="s">
        <v>85</v>
      </c>
      <c r="AV719" s="13" t="s">
        <v>85</v>
      </c>
      <c r="AW719" s="13" t="s">
        <v>39</v>
      </c>
      <c r="AX719" s="13" t="s">
        <v>76</v>
      </c>
      <c r="AY719" s="276" t="s">
        <v>171</v>
      </c>
    </row>
    <row r="720" s="13" customFormat="1">
      <c r="B720" s="266"/>
      <c r="C720" s="267"/>
      <c r="D720" s="249" t="s">
        <v>238</v>
      </c>
      <c r="E720" s="268" t="s">
        <v>21</v>
      </c>
      <c r="F720" s="269" t="s">
        <v>444</v>
      </c>
      <c r="G720" s="267"/>
      <c r="H720" s="270">
        <v>37.75</v>
      </c>
      <c r="I720" s="271"/>
      <c r="J720" s="267"/>
      <c r="K720" s="267"/>
      <c r="L720" s="272"/>
      <c r="M720" s="273"/>
      <c r="N720" s="274"/>
      <c r="O720" s="274"/>
      <c r="P720" s="274"/>
      <c r="Q720" s="274"/>
      <c r="R720" s="274"/>
      <c r="S720" s="274"/>
      <c r="T720" s="275"/>
      <c r="AT720" s="276" t="s">
        <v>238</v>
      </c>
      <c r="AU720" s="276" t="s">
        <v>85</v>
      </c>
      <c r="AV720" s="13" t="s">
        <v>85</v>
      </c>
      <c r="AW720" s="13" t="s">
        <v>39</v>
      </c>
      <c r="AX720" s="13" t="s">
        <v>76</v>
      </c>
      <c r="AY720" s="276" t="s">
        <v>171</v>
      </c>
    </row>
    <row r="721" s="13" customFormat="1">
      <c r="B721" s="266"/>
      <c r="C721" s="267"/>
      <c r="D721" s="249" t="s">
        <v>238</v>
      </c>
      <c r="E721" s="268" t="s">
        <v>21</v>
      </c>
      <c r="F721" s="269" t="s">
        <v>1251</v>
      </c>
      <c r="G721" s="267"/>
      <c r="H721" s="270">
        <v>2.8799999999999999</v>
      </c>
      <c r="I721" s="271"/>
      <c r="J721" s="267"/>
      <c r="K721" s="267"/>
      <c r="L721" s="272"/>
      <c r="M721" s="273"/>
      <c r="N721" s="274"/>
      <c r="O721" s="274"/>
      <c r="P721" s="274"/>
      <c r="Q721" s="274"/>
      <c r="R721" s="274"/>
      <c r="S721" s="274"/>
      <c r="T721" s="275"/>
      <c r="AT721" s="276" t="s">
        <v>238</v>
      </c>
      <c r="AU721" s="276" t="s">
        <v>85</v>
      </c>
      <c r="AV721" s="13" t="s">
        <v>85</v>
      </c>
      <c r="AW721" s="13" t="s">
        <v>39</v>
      </c>
      <c r="AX721" s="13" t="s">
        <v>76</v>
      </c>
      <c r="AY721" s="276" t="s">
        <v>171</v>
      </c>
    </row>
    <row r="722" s="15" customFormat="1">
      <c r="B722" s="288"/>
      <c r="C722" s="289"/>
      <c r="D722" s="249" t="s">
        <v>238</v>
      </c>
      <c r="E722" s="290" t="s">
        <v>21</v>
      </c>
      <c r="F722" s="291" t="s">
        <v>259</v>
      </c>
      <c r="G722" s="289"/>
      <c r="H722" s="292">
        <v>255.25</v>
      </c>
      <c r="I722" s="293"/>
      <c r="J722" s="289"/>
      <c r="K722" s="289"/>
      <c r="L722" s="294"/>
      <c r="M722" s="295"/>
      <c r="N722" s="296"/>
      <c r="O722" s="296"/>
      <c r="P722" s="296"/>
      <c r="Q722" s="296"/>
      <c r="R722" s="296"/>
      <c r="S722" s="296"/>
      <c r="T722" s="297"/>
      <c r="AT722" s="298" t="s">
        <v>238</v>
      </c>
      <c r="AU722" s="298" t="s">
        <v>85</v>
      </c>
      <c r="AV722" s="15" t="s">
        <v>96</v>
      </c>
      <c r="AW722" s="15" t="s">
        <v>39</v>
      </c>
      <c r="AX722" s="15" t="s">
        <v>76</v>
      </c>
      <c r="AY722" s="298" t="s">
        <v>171</v>
      </c>
    </row>
    <row r="723" s="12" customFormat="1">
      <c r="B723" s="256"/>
      <c r="C723" s="257"/>
      <c r="D723" s="249" t="s">
        <v>238</v>
      </c>
      <c r="E723" s="258" t="s">
        <v>21</v>
      </c>
      <c r="F723" s="259" t="s">
        <v>339</v>
      </c>
      <c r="G723" s="257"/>
      <c r="H723" s="258" t="s">
        <v>21</v>
      </c>
      <c r="I723" s="260"/>
      <c r="J723" s="257"/>
      <c r="K723" s="257"/>
      <c r="L723" s="261"/>
      <c r="M723" s="262"/>
      <c r="N723" s="263"/>
      <c r="O723" s="263"/>
      <c r="P723" s="263"/>
      <c r="Q723" s="263"/>
      <c r="R723" s="263"/>
      <c r="S723" s="263"/>
      <c r="T723" s="264"/>
      <c r="AT723" s="265" t="s">
        <v>238</v>
      </c>
      <c r="AU723" s="265" t="s">
        <v>85</v>
      </c>
      <c r="AV723" s="12" t="s">
        <v>83</v>
      </c>
      <c r="AW723" s="12" t="s">
        <v>39</v>
      </c>
      <c r="AX723" s="12" t="s">
        <v>76</v>
      </c>
      <c r="AY723" s="265" t="s">
        <v>171</v>
      </c>
    </row>
    <row r="724" s="13" customFormat="1">
      <c r="B724" s="266"/>
      <c r="C724" s="267"/>
      <c r="D724" s="249" t="s">
        <v>238</v>
      </c>
      <c r="E724" s="268" t="s">
        <v>21</v>
      </c>
      <c r="F724" s="269" t="s">
        <v>1260</v>
      </c>
      <c r="G724" s="267"/>
      <c r="H724" s="270">
        <v>62</v>
      </c>
      <c r="I724" s="271"/>
      <c r="J724" s="267"/>
      <c r="K724" s="267"/>
      <c r="L724" s="272"/>
      <c r="M724" s="273"/>
      <c r="N724" s="274"/>
      <c r="O724" s="274"/>
      <c r="P724" s="274"/>
      <c r="Q724" s="274"/>
      <c r="R724" s="274"/>
      <c r="S724" s="274"/>
      <c r="T724" s="275"/>
      <c r="AT724" s="276" t="s">
        <v>238</v>
      </c>
      <c r="AU724" s="276" t="s">
        <v>85</v>
      </c>
      <c r="AV724" s="13" t="s">
        <v>85</v>
      </c>
      <c r="AW724" s="13" t="s">
        <v>39</v>
      </c>
      <c r="AX724" s="13" t="s">
        <v>76</v>
      </c>
      <c r="AY724" s="276" t="s">
        <v>171</v>
      </c>
    </row>
    <row r="725" s="13" customFormat="1">
      <c r="B725" s="266"/>
      <c r="C725" s="267"/>
      <c r="D725" s="249" t="s">
        <v>238</v>
      </c>
      <c r="E725" s="268" t="s">
        <v>21</v>
      </c>
      <c r="F725" s="269" t="s">
        <v>555</v>
      </c>
      <c r="G725" s="267"/>
      <c r="H725" s="270">
        <v>1.1499999999999999</v>
      </c>
      <c r="I725" s="271"/>
      <c r="J725" s="267"/>
      <c r="K725" s="267"/>
      <c r="L725" s="272"/>
      <c r="M725" s="273"/>
      <c r="N725" s="274"/>
      <c r="O725" s="274"/>
      <c r="P725" s="274"/>
      <c r="Q725" s="274"/>
      <c r="R725" s="274"/>
      <c r="S725" s="274"/>
      <c r="T725" s="275"/>
      <c r="AT725" s="276" t="s">
        <v>238</v>
      </c>
      <c r="AU725" s="276" t="s">
        <v>85</v>
      </c>
      <c r="AV725" s="13" t="s">
        <v>85</v>
      </c>
      <c r="AW725" s="13" t="s">
        <v>39</v>
      </c>
      <c r="AX725" s="13" t="s">
        <v>76</v>
      </c>
      <c r="AY725" s="276" t="s">
        <v>171</v>
      </c>
    </row>
    <row r="726" s="13" customFormat="1">
      <c r="B726" s="266"/>
      <c r="C726" s="267"/>
      <c r="D726" s="249" t="s">
        <v>238</v>
      </c>
      <c r="E726" s="268" t="s">
        <v>21</v>
      </c>
      <c r="F726" s="269" t="s">
        <v>556</v>
      </c>
      <c r="G726" s="267"/>
      <c r="H726" s="270">
        <v>7.5099999999999998</v>
      </c>
      <c r="I726" s="271"/>
      <c r="J726" s="267"/>
      <c r="K726" s="267"/>
      <c r="L726" s="272"/>
      <c r="M726" s="273"/>
      <c r="N726" s="274"/>
      <c r="O726" s="274"/>
      <c r="P726" s="274"/>
      <c r="Q726" s="274"/>
      <c r="R726" s="274"/>
      <c r="S726" s="274"/>
      <c r="T726" s="275"/>
      <c r="AT726" s="276" t="s">
        <v>238</v>
      </c>
      <c r="AU726" s="276" t="s">
        <v>85</v>
      </c>
      <c r="AV726" s="13" t="s">
        <v>85</v>
      </c>
      <c r="AW726" s="13" t="s">
        <v>39</v>
      </c>
      <c r="AX726" s="13" t="s">
        <v>76</v>
      </c>
      <c r="AY726" s="276" t="s">
        <v>171</v>
      </c>
    </row>
    <row r="727" s="13" customFormat="1">
      <c r="B727" s="266"/>
      <c r="C727" s="267"/>
      <c r="D727" s="249" t="s">
        <v>238</v>
      </c>
      <c r="E727" s="268" t="s">
        <v>21</v>
      </c>
      <c r="F727" s="269" t="s">
        <v>754</v>
      </c>
      <c r="G727" s="267"/>
      <c r="H727" s="270">
        <v>2.48</v>
      </c>
      <c r="I727" s="271"/>
      <c r="J727" s="267"/>
      <c r="K727" s="267"/>
      <c r="L727" s="272"/>
      <c r="M727" s="273"/>
      <c r="N727" s="274"/>
      <c r="O727" s="274"/>
      <c r="P727" s="274"/>
      <c r="Q727" s="274"/>
      <c r="R727" s="274"/>
      <c r="S727" s="274"/>
      <c r="T727" s="275"/>
      <c r="AT727" s="276" t="s">
        <v>238</v>
      </c>
      <c r="AU727" s="276" t="s">
        <v>85</v>
      </c>
      <c r="AV727" s="13" t="s">
        <v>85</v>
      </c>
      <c r="AW727" s="13" t="s">
        <v>39</v>
      </c>
      <c r="AX727" s="13" t="s">
        <v>76</v>
      </c>
      <c r="AY727" s="276" t="s">
        <v>171</v>
      </c>
    </row>
    <row r="728" s="13" customFormat="1">
      <c r="B728" s="266"/>
      <c r="C728" s="267"/>
      <c r="D728" s="249" t="s">
        <v>238</v>
      </c>
      <c r="E728" s="268" t="s">
        <v>21</v>
      </c>
      <c r="F728" s="269" t="s">
        <v>1252</v>
      </c>
      <c r="G728" s="267"/>
      <c r="H728" s="270">
        <v>1.5700000000000001</v>
      </c>
      <c r="I728" s="271"/>
      <c r="J728" s="267"/>
      <c r="K728" s="267"/>
      <c r="L728" s="272"/>
      <c r="M728" s="273"/>
      <c r="N728" s="274"/>
      <c r="O728" s="274"/>
      <c r="P728" s="274"/>
      <c r="Q728" s="274"/>
      <c r="R728" s="274"/>
      <c r="S728" s="274"/>
      <c r="T728" s="275"/>
      <c r="AT728" s="276" t="s">
        <v>238</v>
      </c>
      <c r="AU728" s="276" t="s">
        <v>85</v>
      </c>
      <c r="AV728" s="13" t="s">
        <v>85</v>
      </c>
      <c r="AW728" s="13" t="s">
        <v>39</v>
      </c>
      <c r="AX728" s="13" t="s">
        <v>76</v>
      </c>
      <c r="AY728" s="276" t="s">
        <v>171</v>
      </c>
    </row>
    <row r="729" s="13" customFormat="1">
      <c r="B729" s="266"/>
      <c r="C729" s="267"/>
      <c r="D729" s="249" t="s">
        <v>238</v>
      </c>
      <c r="E729" s="268" t="s">
        <v>21</v>
      </c>
      <c r="F729" s="269" t="s">
        <v>1253</v>
      </c>
      <c r="G729" s="267"/>
      <c r="H729" s="270">
        <v>1.1499999999999999</v>
      </c>
      <c r="I729" s="271"/>
      <c r="J729" s="267"/>
      <c r="K729" s="267"/>
      <c r="L729" s="272"/>
      <c r="M729" s="273"/>
      <c r="N729" s="274"/>
      <c r="O729" s="274"/>
      <c r="P729" s="274"/>
      <c r="Q729" s="274"/>
      <c r="R729" s="274"/>
      <c r="S729" s="274"/>
      <c r="T729" s="275"/>
      <c r="AT729" s="276" t="s">
        <v>238</v>
      </c>
      <c r="AU729" s="276" t="s">
        <v>85</v>
      </c>
      <c r="AV729" s="13" t="s">
        <v>85</v>
      </c>
      <c r="AW729" s="13" t="s">
        <v>39</v>
      </c>
      <c r="AX729" s="13" t="s">
        <v>76</v>
      </c>
      <c r="AY729" s="276" t="s">
        <v>171</v>
      </c>
    </row>
    <row r="730" s="13" customFormat="1">
      <c r="B730" s="266"/>
      <c r="C730" s="267"/>
      <c r="D730" s="249" t="s">
        <v>238</v>
      </c>
      <c r="E730" s="268" t="s">
        <v>21</v>
      </c>
      <c r="F730" s="269" t="s">
        <v>557</v>
      </c>
      <c r="G730" s="267"/>
      <c r="H730" s="270">
        <v>1.1499999999999999</v>
      </c>
      <c r="I730" s="271"/>
      <c r="J730" s="267"/>
      <c r="K730" s="267"/>
      <c r="L730" s="272"/>
      <c r="M730" s="273"/>
      <c r="N730" s="274"/>
      <c r="O730" s="274"/>
      <c r="P730" s="274"/>
      <c r="Q730" s="274"/>
      <c r="R730" s="274"/>
      <c r="S730" s="274"/>
      <c r="T730" s="275"/>
      <c r="AT730" s="276" t="s">
        <v>238</v>
      </c>
      <c r="AU730" s="276" t="s">
        <v>85</v>
      </c>
      <c r="AV730" s="13" t="s">
        <v>85</v>
      </c>
      <c r="AW730" s="13" t="s">
        <v>39</v>
      </c>
      <c r="AX730" s="13" t="s">
        <v>76</v>
      </c>
      <c r="AY730" s="276" t="s">
        <v>171</v>
      </c>
    </row>
    <row r="731" s="13" customFormat="1">
      <c r="B731" s="266"/>
      <c r="C731" s="267"/>
      <c r="D731" s="249" t="s">
        <v>238</v>
      </c>
      <c r="E731" s="268" t="s">
        <v>21</v>
      </c>
      <c r="F731" s="269" t="s">
        <v>1261</v>
      </c>
      <c r="G731" s="267"/>
      <c r="H731" s="270">
        <v>63</v>
      </c>
      <c r="I731" s="271"/>
      <c r="J731" s="267"/>
      <c r="K731" s="267"/>
      <c r="L731" s="272"/>
      <c r="M731" s="273"/>
      <c r="N731" s="274"/>
      <c r="O731" s="274"/>
      <c r="P731" s="274"/>
      <c r="Q731" s="274"/>
      <c r="R731" s="274"/>
      <c r="S731" s="274"/>
      <c r="T731" s="275"/>
      <c r="AT731" s="276" t="s">
        <v>238</v>
      </c>
      <c r="AU731" s="276" t="s">
        <v>85</v>
      </c>
      <c r="AV731" s="13" t="s">
        <v>85</v>
      </c>
      <c r="AW731" s="13" t="s">
        <v>39</v>
      </c>
      <c r="AX731" s="13" t="s">
        <v>76</v>
      </c>
      <c r="AY731" s="276" t="s">
        <v>171</v>
      </c>
    </row>
    <row r="732" s="13" customFormat="1">
      <c r="B732" s="266"/>
      <c r="C732" s="267"/>
      <c r="D732" s="249" t="s">
        <v>238</v>
      </c>
      <c r="E732" s="268" t="s">
        <v>21</v>
      </c>
      <c r="F732" s="269" t="s">
        <v>558</v>
      </c>
      <c r="G732" s="267"/>
      <c r="H732" s="270">
        <v>14.359999999999999</v>
      </c>
      <c r="I732" s="271"/>
      <c r="J732" s="267"/>
      <c r="K732" s="267"/>
      <c r="L732" s="272"/>
      <c r="M732" s="273"/>
      <c r="N732" s="274"/>
      <c r="O732" s="274"/>
      <c r="P732" s="274"/>
      <c r="Q732" s="274"/>
      <c r="R732" s="274"/>
      <c r="S732" s="274"/>
      <c r="T732" s="275"/>
      <c r="AT732" s="276" t="s">
        <v>238</v>
      </c>
      <c r="AU732" s="276" t="s">
        <v>85</v>
      </c>
      <c r="AV732" s="13" t="s">
        <v>85</v>
      </c>
      <c r="AW732" s="13" t="s">
        <v>39</v>
      </c>
      <c r="AX732" s="13" t="s">
        <v>76</v>
      </c>
      <c r="AY732" s="276" t="s">
        <v>171</v>
      </c>
    </row>
    <row r="733" s="13" customFormat="1">
      <c r="B733" s="266"/>
      <c r="C733" s="267"/>
      <c r="D733" s="249" t="s">
        <v>238</v>
      </c>
      <c r="E733" s="268" t="s">
        <v>21</v>
      </c>
      <c r="F733" s="269" t="s">
        <v>1182</v>
      </c>
      <c r="G733" s="267"/>
      <c r="H733" s="270">
        <v>28.149999999999999</v>
      </c>
      <c r="I733" s="271"/>
      <c r="J733" s="267"/>
      <c r="K733" s="267"/>
      <c r="L733" s="272"/>
      <c r="M733" s="273"/>
      <c r="N733" s="274"/>
      <c r="O733" s="274"/>
      <c r="P733" s="274"/>
      <c r="Q733" s="274"/>
      <c r="R733" s="274"/>
      <c r="S733" s="274"/>
      <c r="T733" s="275"/>
      <c r="AT733" s="276" t="s">
        <v>238</v>
      </c>
      <c r="AU733" s="276" t="s">
        <v>85</v>
      </c>
      <c r="AV733" s="13" t="s">
        <v>85</v>
      </c>
      <c r="AW733" s="13" t="s">
        <v>39</v>
      </c>
      <c r="AX733" s="13" t="s">
        <v>76</v>
      </c>
      <c r="AY733" s="276" t="s">
        <v>171</v>
      </c>
    </row>
    <row r="734" s="13" customFormat="1">
      <c r="B734" s="266"/>
      <c r="C734" s="267"/>
      <c r="D734" s="249" t="s">
        <v>238</v>
      </c>
      <c r="E734" s="268" t="s">
        <v>21</v>
      </c>
      <c r="F734" s="269" t="s">
        <v>1254</v>
      </c>
      <c r="G734" s="267"/>
      <c r="H734" s="270">
        <v>3.8799999999999999</v>
      </c>
      <c r="I734" s="271"/>
      <c r="J734" s="267"/>
      <c r="K734" s="267"/>
      <c r="L734" s="272"/>
      <c r="M734" s="273"/>
      <c r="N734" s="274"/>
      <c r="O734" s="274"/>
      <c r="P734" s="274"/>
      <c r="Q734" s="274"/>
      <c r="R734" s="274"/>
      <c r="S734" s="274"/>
      <c r="T734" s="275"/>
      <c r="AT734" s="276" t="s">
        <v>238</v>
      </c>
      <c r="AU734" s="276" t="s">
        <v>85</v>
      </c>
      <c r="AV734" s="13" t="s">
        <v>85</v>
      </c>
      <c r="AW734" s="13" t="s">
        <v>39</v>
      </c>
      <c r="AX734" s="13" t="s">
        <v>76</v>
      </c>
      <c r="AY734" s="276" t="s">
        <v>171</v>
      </c>
    </row>
    <row r="735" s="13" customFormat="1">
      <c r="B735" s="266"/>
      <c r="C735" s="267"/>
      <c r="D735" s="249" t="s">
        <v>238</v>
      </c>
      <c r="E735" s="268" t="s">
        <v>21</v>
      </c>
      <c r="F735" s="269" t="s">
        <v>1255</v>
      </c>
      <c r="G735" s="267"/>
      <c r="H735" s="270">
        <v>2.6400000000000001</v>
      </c>
      <c r="I735" s="271"/>
      <c r="J735" s="267"/>
      <c r="K735" s="267"/>
      <c r="L735" s="272"/>
      <c r="M735" s="273"/>
      <c r="N735" s="274"/>
      <c r="O735" s="274"/>
      <c r="P735" s="274"/>
      <c r="Q735" s="274"/>
      <c r="R735" s="274"/>
      <c r="S735" s="274"/>
      <c r="T735" s="275"/>
      <c r="AT735" s="276" t="s">
        <v>238</v>
      </c>
      <c r="AU735" s="276" t="s">
        <v>85</v>
      </c>
      <c r="AV735" s="13" t="s">
        <v>85</v>
      </c>
      <c r="AW735" s="13" t="s">
        <v>39</v>
      </c>
      <c r="AX735" s="13" t="s">
        <v>76</v>
      </c>
      <c r="AY735" s="276" t="s">
        <v>171</v>
      </c>
    </row>
    <row r="736" s="13" customFormat="1">
      <c r="B736" s="266"/>
      <c r="C736" s="267"/>
      <c r="D736" s="249" t="s">
        <v>238</v>
      </c>
      <c r="E736" s="268" t="s">
        <v>21</v>
      </c>
      <c r="F736" s="269" t="s">
        <v>1256</v>
      </c>
      <c r="G736" s="267"/>
      <c r="H736" s="270">
        <v>3.7799999999999998</v>
      </c>
      <c r="I736" s="271"/>
      <c r="J736" s="267"/>
      <c r="K736" s="267"/>
      <c r="L736" s="272"/>
      <c r="M736" s="273"/>
      <c r="N736" s="274"/>
      <c r="O736" s="274"/>
      <c r="P736" s="274"/>
      <c r="Q736" s="274"/>
      <c r="R736" s="274"/>
      <c r="S736" s="274"/>
      <c r="T736" s="275"/>
      <c r="AT736" s="276" t="s">
        <v>238</v>
      </c>
      <c r="AU736" s="276" t="s">
        <v>85</v>
      </c>
      <c r="AV736" s="13" t="s">
        <v>85</v>
      </c>
      <c r="AW736" s="13" t="s">
        <v>39</v>
      </c>
      <c r="AX736" s="13" t="s">
        <v>76</v>
      </c>
      <c r="AY736" s="276" t="s">
        <v>171</v>
      </c>
    </row>
    <row r="737" s="13" customFormat="1">
      <c r="B737" s="266"/>
      <c r="C737" s="267"/>
      <c r="D737" s="249" t="s">
        <v>238</v>
      </c>
      <c r="E737" s="268" t="s">
        <v>21</v>
      </c>
      <c r="F737" s="269" t="s">
        <v>1183</v>
      </c>
      <c r="G737" s="267"/>
      <c r="H737" s="270">
        <v>2.1400000000000001</v>
      </c>
      <c r="I737" s="271"/>
      <c r="J737" s="267"/>
      <c r="K737" s="267"/>
      <c r="L737" s="272"/>
      <c r="M737" s="273"/>
      <c r="N737" s="274"/>
      <c r="O737" s="274"/>
      <c r="P737" s="274"/>
      <c r="Q737" s="274"/>
      <c r="R737" s="274"/>
      <c r="S737" s="274"/>
      <c r="T737" s="275"/>
      <c r="AT737" s="276" t="s">
        <v>238</v>
      </c>
      <c r="AU737" s="276" t="s">
        <v>85</v>
      </c>
      <c r="AV737" s="13" t="s">
        <v>85</v>
      </c>
      <c r="AW737" s="13" t="s">
        <v>39</v>
      </c>
      <c r="AX737" s="13" t="s">
        <v>76</v>
      </c>
      <c r="AY737" s="276" t="s">
        <v>171</v>
      </c>
    </row>
    <row r="738" s="13" customFormat="1">
      <c r="B738" s="266"/>
      <c r="C738" s="267"/>
      <c r="D738" s="249" t="s">
        <v>238</v>
      </c>
      <c r="E738" s="268" t="s">
        <v>21</v>
      </c>
      <c r="F738" s="269" t="s">
        <v>1184</v>
      </c>
      <c r="G738" s="267"/>
      <c r="H738" s="270">
        <v>3.04</v>
      </c>
      <c r="I738" s="271"/>
      <c r="J738" s="267"/>
      <c r="K738" s="267"/>
      <c r="L738" s="272"/>
      <c r="M738" s="273"/>
      <c r="N738" s="274"/>
      <c r="O738" s="274"/>
      <c r="P738" s="274"/>
      <c r="Q738" s="274"/>
      <c r="R738" s="274"/>
      <c r="S738" s="274"/>
      <c r="T738" s="275"/>
      <c r="AT738" s="276" t="s">
        <v>238</v>
      </c>
      <c r="AU738" s="276" t="s">
        <v>85</v>
      </c>
      <c r="AV738" s="13" t="s">
        <v>85</v>
      </c>
      <c r="AW738" s="13" t="s">
        <v>39</v>
      </c>
      <c r="AX738" s="13" t="s">
        <v>76</v>
      </c>
      <c r="AY738" s="276" t="s">
        <v>171</v>
      </c>
    </row>
    <row r="739" s="13" customFormat="1">
      <c r="B739" s="266"/>
      <c r="C739" s="267"/>
      <c r="D739" s="249" t="s">
        <v>238</v>
      </c>
      <c r="E739" s="268" t="s">
        <v>21</v>
      </c>
      <c r="F739" s="269" t="s">
        <v>1187</v>
      </c>
      <c r="G739" s="267"/>
      <c r="H739" s="270">
        <v>35.950000000000003</v>
      </c>
      <c r="I739" s="271"/>
      <c r="J739" s="267"/>
      <c r="K739" s="267"/>
      <c r="L739" s="272"/>
      <c r="M739" s="273"/>
      <c r="N739" s="274"/>
      <c r="O739" s="274"/>
      <c r="P739" s="274"/>
      <c r="Q739" s="274"/>
      <c r="R739" s="274"/>
      <c r="S739" s="274"/>
      <c r="T739" s="275"/>
      <c r="AT739" s="276" t="s">
        <v>238</v>
      </c>
      <c r="AU739" s="276" t="s">
        <v>85</v>
      </c>
      <c r="AV739" s="13" t="s">
        <v>85</v>
      </c>
      <c r="AW739" s="13" t="s">
        <v>39</v>
      </c>
      <c r="AX739" s="13" t="s">
        <v>76</v>
      </c>
      <c r="AY739" s="276" t="s">
        <v>171</v>
      </c>
    </row>
    <row r="740" s="13" customFormat="1">
      <c r="B740" s="266"/>
      <c r="C740" s="267"/>
      <c r="D740" s="249" t="s">
        <v>238</v>
      </c>
      <c r="E740" s="268" t="s">
        <v>21</v>
      </c>
      <c r="F740" s="269" t="s">
        <v>1188</v>
      </c>
      <c r="G740" s="267"/>
      <c r="H740" s="270">
        <v>24.280000000000001</v>
      </c>
      <c r="I740" s="271"/>
      <c r="J740" s="267"/>
      <c r="K740" s="267"/>
      <c r="L740" s="272"/>
      <c r="M740" s="273"/>
      <c r="N740" s="274"/>
      <c r="O740" s="274"/>
      <c r="P740" s="274"/>
      <c r="Q740" s="274"/>
      <c r="R740" s="274"/>
      <c r="S740" s="274"/>
      <c r="T740" s="275"/>
      <c r="AT740" s="276" t="s">
        <v>238</v>
      </c>
      <c r="AU740" s="276" t="s">
        <v>85</v>
      </c>
      <c r="AV740" s="13" t="s">
        <v>85</v>
      </c>
      <c r="AW740" s="13" t="s">
        <v>39</v>
      </c>
      <c r="AX740" s="13" t="s">
        <v>76</v>
      </c>
      <c r="AY740" s="276" t="s">
        <v>171</v>
      </c>
    </row>
    <row r="741" s="13" customFormat="1">
      <c r="B741" s="266"/>
      <c r="C741" s="267"/>
      <c r="D741" s="249" t="s">
        <v>238</v>
      </c>
      <c r="E741" s="268" t="s">
        <v>21</v>
      </c>
      <c r="F741" s="269" t="s">
        <v>559</v>
      </c>
      <c r="G741" s="267"/>
      <c r="H741" s="270">
        <v>12.32</v>
      </c>
      <c r="I741" s="271"/>
      <c r="J741" s="267"/>
      <c r="K741" s="267"/>
      <c r="L741" s="272"/>
      <c r="M741" s="273"/>
      <c r="N741" s="274"/>
      <c r="O741" s="274"/>
      <c r="P741" s="274"/>
      <c r="Q741" s="274"/>
      <c r="R741" s="274"/>
      <c r="S741" s="274"/>
      <c r="T741" s="275"/>
      <c r="AT741" s="276" t="s">
        <v>238</v>
      </c>
      <c r="AU741" s="276" t="s">
        <v>85</v>
      </c>
      <c r="AV741" s="13" t="s">
        <v>85</v>
      </c>
      <c r="AW741" s="13" t="s">
        <v>39</v>
      </c>
      <c r="AX741" s="13" t="s">
        <v>76</v>
      </c>
      <c r="AY741" s="276" t="s">
        <v>171</v>
      </c>
    </row>
    <row r="742" s="13" customFormat="1">
      <c r="B742" s="266"/>
      <c r="C742" s="267"/>
      <c r="D742" s="249" t="s">
        <v>238</v>
      </c>
      <c r="E742" s="268" t="s">
        <v>21</v>
      </c>
      <c r="F742" s="269" t="s">
        <v>1185</v>
      </c>
      <c r="G742" s="267"/>
      <c r="H742" s="270">
        <v>49.149999999999999</v>
      </c>
      <c r="I742" s="271"/>
      <c r="J742" s="267"/>
      <c r="K742" s="267"/>
      <c r="L742" s="272"/>
      <c r="M742" s="273"/>
      <c r="N742" s="274"/>
      <c r="O742" s="274"/>
      <c r="P742" s="274"/>
      <c r="Q742" s="274"/>
      <c r="R742" s="274"/>
      <c r="S742" s="274"/>
      <c r="T742" s="275"/>
      <c r="AT742" s="276" t="s">
        <v>238</v>
      </c>
      <c r="AU742" s="276" t="s">
        <v>85</v>
      </c>
      <c r="AV742" s="13" t="s">
        <v>85</v>
      </c>
      <c r="AW742" s="13" t="s">
        <v>39</v>
      </c>
      <c r="AX742" s="13" t="s">
        <v>76</v>
      </c>
      <c r="AY742" s="276" t="s">
        <v>171</v>
      </c>
    </row>
    <row r="743" s="13" customFormat="1">
      <c r="B743" s="266"/>
      <c r="C743" s="267"/>
      <c r="D743" s="249" t="s">
        <v>238</v>
      </c>
      <c r="E743" s="268" t="s">
        <v>21</v>
      </c>
      <c r="F743" s="269" t="s">
        <v>560</v>
      </c>
      <c r="G743" s="267"/>
      <c r="H743" s="270">
        <v>15.67</v>
      </c>
      <c r="I743" s="271"/>
      <c r="J743" s="267"/>
      <c r="K743" s="267"/>
      <c r="L743" s="272"/>
      <c r="M743" s="273"/>
      <c r="N743" s="274"/>
      <c r="O743" s="274"/>
      <c r="P743" s="274"/>
      <c r="Q743" s="274"/>
      <c r="R743" s="274"/>
      <c r="S743" s="274"/>
      <c r="T743" s="275"/>
      <c r="AT743" s="276" t="s">
        <v>238</v>
      </c>
      <c r="AU743" s="276" t="s">
        <v>85</v>
      </c>
      <c r="AV743" s="13" t="s">
        <v>85</v>
      </c>
      <c r="AW743" s="13" t="s">
        <v>39</v>
      </c>
      <c r="AX743" s="13" t="s">
        <v>76</v>
      </c>
      <c r="AY743" s="276" t="s">
        <v>171</v>
      </c>
    </row>
    <row r="744" s="13" customFormat="1">
      <c r="B744" s="266"/>
      <c r="C744" s="267"/>
      <c r="D744" s="249" t="s">
        <v>238</v>
      </c>
      <c r="E744" s="268" t="s">
        <v>21</v>
      </c>
      <c r="F744" s="269" t="s">
        <v>561</v>
      </c>
      <c r="G744" s="267"/>
      <c r="H744" s="270">
        <v>3.1099999999999999</v>
      </c>
      <c r="I744" s="271"/>
      <c r="J744" s="267"/>
      <c r="K744" s="267"/>
      <c r="L744" s="272"/>
      <c r="M744" s="273"/>
      <c r="N744" s="274"/>
      <c r="O744" s="274"/>
      <c r="P744" s="274"/>
      <c r="Q744" s="274"/>
      <c r="R744" s="274"/>
      <c r="S744" s="274"/>
      <c r="T744" s="275"/>
      <c r="AT744" s="276" t="s">
        <v>238</v>
      </c>
      <c r="AU744" s="276" t="s">
        <v>85</v>
      </c>
      <c r="AV744" s="13" t="s">
        <v>85</v>
      </c>
      <c r="AW744" s="13" t="s">
        <v>39</v>
      </c>
      <c r="AX744" s="13" t="s">
        <v>76</v>
      </c>
      <c r="AY744" s="276" t="s">
        <v>171</v>
      </c>
    </row>
    <row r="745" s="15" customFormat="1">
      <c r="B745" s="288"/>
      <c r="C745" s="289"/>
      <c r="D745" s="249" t="s">
        <v>238</v>
      </c>
      <c r="E745" s="290" t="s">
        <v>21</v>
      </c>
      <c r="F745" s="291" t="s">
        <v>259</v>
      </c>
      <c r="G745" s="289"/>
      <c r="H745" s="292">
        <v>338.48000000000002</v>
      </c>
      <c r="I745" s="293"/>
      <c r="J745" s="289"/>
      <c r="K745" s="289"/>
      <c r="L745" s="294"/>
      <c r="M745" s="295"/>
      <c r="N745" s="296"/>
      <c r="O745" s="296"/>
      <c r="P745" s="296"/>
      <c r="Q745" s="296"/>
      <c r="R745" s="296"/>
      <c r="S745" s="296"/>
      <c r="T745" s="297"/>
      <c r="AT745" s="298" t="s">
        <v>238</v>
      </c>
      <c r="AU745" s="298" t="s">
        <v>85</v>
      </c>
      <c r="AV745" s="15" t="s">
        <v>96</v>
      </c>
      <c r="AW745" s="15" t="s">
        <v>39</v>
      </c>
      <c r="AX745" s="15" t="s">
        <v>76</v>
      </c>
      <c r="AY745" s="298" t="s">
        <v>171</v>
      </c>
    </row>
    <row r="746" s="14" customFormat="1">
      <c r="B746" s="277"/>
      <c r="C746" s="278"/>
      <c r="D746" s="249" t="s">
        <v>238</v>
      </c>
      <c r="E746" s="279" t="s">
        <v>21</v>
      </c>
      <c r="F746" s="280" t="s">
        <v>242</v>
      </c>
      <c r="G746" s="278"/>
      <c r="H746" s="281">
        <v>593.73000000000002</v>
      </c>
      <c r="I746" s="282"/>
      <c r="J746" s="278"/>
      <c r="K746" s="278"/>
      <c r="L746" s="283"/>
      <c r="M746" s="284"/>
      <c r="N746" s="285"/>
      <c r="O746" s="285"/>
      <c r="P746" s="285"/>
      <c r="Q746" s="285"/>
      <c r="R746" s="285"/>
      <c r="S746" s="285"/>
      <c r="T746" s="286"/>
      <c r="AT746" s="287" t="s">
        <v>238</v>
      </c>
      <c r="AU746" s="287" t="s">
        <v>85</v>
      </c>
      <c r="AV746" s="14" t="s">
        <v>194</v>
      </c>
      <c r="AW746" s="14" t="s">
        <v>39</v>
      </c>
      <c r="AX746" s="14" t="s">
        <v>83</v>
      </c>
      <c r="AY746" s="287" t="s">
        <v>171</v>
      </c>
    </row>
    <row r="747" s="1" customFormat="1" ht="16.5" customHeight="1">
      <c r="B747" s="47"/>
      <c r="C747" s="237" t="s">
        <v>739</v>
      </c>
      <c r="D747" s="237" t="s">
        <v>174</v>
      </c>
      <c r="E747" s="238" t="s">
        <v>533</v>
      </c>
      <c r="F747" s="239" t="s">
        <v>534</v>
      </c>
      <c r="G747" s="240" t="s">
        <v>256</v>
      </c>
      <c r="H747" s="241">
        <v>20.5</v>
      </c>
      <c r="I747" s="242"/>
      <c r="J747" s="243">
        <f>ROUND(I747*H747,2)</f>
        <v>0</v>
      </c>
      <c r="K747" s="239" t="s">
        <v>236</v>
      </c>
      <c r="L747" s="73"/>
      <c r="M747" s="244" t="s">
        <v>21</v>
      </c>
      <c r="N747" s="245" t="s">
        <v>47</v>
      </c>
      <c r="O747" s="48"/>
      <c r="P747" s="246">
        <f>O747*H747</f>
        <v>0</v>
      </c>
      <c r="Q747" s="246">
        <v>0</v>
      </c>
      <c r="R747" s="246">
        <f>Q747*H747</f>
        <v>0</v>
      </c>
      <c r="S747" s="246">
        <v>0</v>
      </c>
      <c r="T747" s="247">
        <f>S747*H747</f>
        <v>0</v>
      </c>
      <c r="AR747" s="25" t="s">
        <v>194</v>
      </c>
      <c r="AT747" s="25" t="s">
        <v>174</v>
      </c>
      <c r="AU747" s="25" t="s">
        <v>85</v>
      </c>
      <c r="AY747" s="25" t="s">
        <v>171</v>
      </c>
      <c r="BE747" s="248">
        <f>IF(N747="základní",J747,0)</f>
        <v>0</v>
      </c>
      <c r="BF747" s="248">
        <f>IF(N747="snížená",J747,0)</f>
        <v>0</v>
      </c>
      <c r="BG747" s="248">
        <f>IF(N747="zákl. přenesená",J747,0)</f>
        <v>0</v>
      </c>
      <c r="BH747" s="248">
        <f>IF(N747="sníž. přenesená",J747,0)</f>
        <v>0</v>
      </c>
      <c r="BI747" s="248">
        <f>IF(N747="nulová",J747,0)</f>
        <v>0</v>
      </c>
      <c r="BJ747" s="25" t="s">
        <v>83</v>
      </c>
      <c r="BK747" s="248">
        <f>ROUND(I747*H747,2)</f>
        <v>0</v>
      </c>
      <c r="BL747" s="25" t="s">
        <v>194</v>
      </c>
      <c r="BM747" s="25" t="s">
        <v>1262</v>
      </c>
    </row>
    <row r="748" s="12" customFormat="1">
      <c r="B748" s="256"/>
      <c r="C748" s="257"/>
      <c r="D748" s="249" t="s">
        <v>238</v>
      </c>
      <c r="E748" s="258" t="s">
        <v>21</v>
      </c>
      <c r="F748" s="259" t="s">
        <v>1263</v>
      </c>
      <c r="G748" s="257"/>
      <c r="H748" s="258" t="s">
        <v>21</v>
      </c>
      <c r="I748" s="260"/>
      <c r="J748" s="257"/>
      <c r="K748" s="257"/>
      <c r="L748" s="261"/>
      <c r="M748" s="262"/>
      <c r="N748" s="263"/>
      <c r="O748" s="263"/>
      <c r="P748" s="263"/>
      <c r="Q748" s="263"/>
      <c r="R748" s="263"/>
      <c r="S748" s="263"/>
      <c r="T748" s="264"/>
      <c r="AT748" s="265" t="s">
        <v>238</v>
      </c>
      <c r="AU748" s="265" t="s">
        <v>85</v>
      </c>
      <c r="AV748" s="12" t="s">
        <v>83</v>
      </c>
      <c r="AW748" s="12" t="s">
        <v>39</v>
      </c>
      <c r="AX748" s="12" t="s">
        <v>76</v>
      </c>
      <c r="AY748" s="265" t="s">
        <v>171</v>
      </c>
    </row>
    <row r="749" s="13" customFormat="1">
      <c r="B749" s="266"/>
      <c r="C749" s="267"/>
      <c r="D749" s="249" t="s">
        <v>238</v>
      </c>
      <c r="E749" s="268" t="s">
        <v>21</v>
      </c>
      <c r="F749" s="269" t="s">
        <v>1264</v>
      </c>
      <c r="G749" s="267"/>
      <c r="H749" s="270">
        <v>20.5</v>
      </c>
      <c r="I749" s="271"/>
      <c r="J749" s="267"/>
      <c r="K749" s="267"/>
      <c r="L749" s="272"/>
      <c r="M749" s="273"/>
      <c r="N749" s="274"/>
      <c r="O749" s="274"/>
      <c r="P749" s="274"/>
      <c r="Q749" s="274"/>
      <c r="R749" s="274"/>
      <c r="S749" s="274"/>
      <c r="T749" s="275"/>
      <c r="AT749" s="276" t="s">
        <v>238</v>
      </c>
      <c r="AU749" s="276" t="s">
        <v>85</v>
      </c>
      <c r="AV749" s="13" t="s">
        <v>85</v>
      </c>
      <c r="AW749" s="13" t="s">
        <v>39</v>
      </c>
      <c r="AX749" s="13" t="s">
        <v>76</v>
      </c>
      <c r="AY749" s="276" t="s">
        <v>171</v>
      </c>
    </row>
    <row r="750" s="14" customFormat="1">
      <c r="B750" s="277"/>
      <c r="C750" s="278"/>
      <c r="D750" s="249" t="s">
        <v>238</v>
      </c>
      <c r="E750" s="279" t="s">
        <v>21</v>
      </c>
      <c r="F750" s="280" t="s">
        <v>242</v>
      </c>
      <c r="G750" s="278"/>
      <c r="H750" s="281">
        <v>20.5</v>
      </c>
      <c r="I750" s="282"/>
      <c r="J750" s="278"/>
      <c r="K750" s="278"/>
      <c r="L750" s="283"/>
      <c r="M750" s="284"/>
      <c r="N750" s="285"/>
      <c r="O750" s="285"/>
      <c r="P750" s="285"/>
      <c r="Q750" s="285"/>
      <c r="R750" s="285"/>
      <c r="S750" s="285"/>
      <c r="T750" s="286"/>
      <c r="AT750" s="287" t="s">
        <v>238</v>
      </c>
      <c r="AU750" s="287" t="s">
        <v>85</v>
      </c>
      <c r="AV750" s="14" t="s">
        <v>194</v>
      </c>
      <c r="AW750" s="14" t="s">
        <v>39</v>
      </c>
      <c r="AX750" s="14" t="s">
        <v>83</v>
      </c>
      <c r="AY750" s="287" t="s">
        <v>171</v>
      </c>
    </row>
    <row r="751" s="11" customFormat="1" ht="29.88" customHeight="1">
      <c r="B751" s="221"/>
      <c r="C751" s="222"/>
      <c r="D751" s="223" t="s">
        <v>75</v>
      </c>
      <c r="E751" s="235" t="s">
        <v>636</v>
      </c>
      <c r="F751" s="235" t="s">
        <v>637</v>
      </c>
      <c r="G751" s="222"/>
      <c r="H751" s="222"/>
      <c r="I751" s="225"/>
      <c r="J751" s="236">
        <f>BK751</f>
        <v>0</v>
      </c>
      <c r="K751" s="222"/>
      <c r="L751" s="227"/>
      <c r="M751" s="228"/>
      <c r="N751" s="229"/>
      <c r="O751" s="229"/>
      <c r="P751" s="230">
        <f>SUM(P752:P753)</f>
        <v>0</v>
      </c>
      <c r="Q751" s="229"/>
      <c r="R751" s="230">
        <f>SUM(R752:R753)</f>
        <v>0</v>
      </c>
      <c r="S751" s="229"/>
      <c r="T751" s="231">
        <f>SUM(T752:T753)</f>
        <v>0</v>
      </c>
      <c r="AR751" s="232" t="s">
        <v>83</v>
      </c>
      <c r="AT751" s="233" t="s">
        <v>75</v>
      </c>
      <c r="AU751" s="233" t="s">
        <v>83</v>
      </c>
      <c r="AY751" s="232" t="s">
        <v>171</v>
      </c>
      <c r="BK751" s="234">
        <f>SUM(BK752:BK753)</f>
        <v>0</v>
      </c>
    </row>
    <row r="752" s="1" customFormat="1" ht="38.25" customHeight="1">
      <c r="B752" s="47"/>
      <c r="C752" s="237" t="s">
        <v>748</v>
      </c>
      <c r="D752" s="237" t="s">
        <v>174</v>
      </c>
      <c r="E752" s="238" t="s">
        <v>639</v>
      </c>
      <c r="F752" s="239" t="s">
        <v>640</v>
      </c>
      <c r="G752" s="240" t="s">
        <v>291</v>
      </c>
      <c r="H752" s="241">
        <v>161.30600000000001</v>
      </c>
      <c r="I752" s="242"/>
      <c r="J752" s="243">
        <f>ROUND(I752*H752,2)</f>
        <v>0</v>
      </c>
      <c r="K752" s="239" t="s">
        <v>236</v>
      </c>
      <c r="L752" s="73"/>
      <c r="M752" s="244" t="s">
        <v>21</v>
      </c>
      <c r="N752" s="245" t="s">
        <v>47</v>
      </c>
      <c r="O752" s="48"/>
      <c r="P752" s="246">
        <f>O752*H752</f>
        <v>0</v>
      </c>
      <c r="Q752" s="246">
        <v>0</v>
      </c>
      <c r="R752" s="246">
        <f>Q752*H752</f>
        <v>0</v>
      </c>
      <c r="S752" s="246">
        <v>0</v>
      </c>
      <c r="T752" s="247">
        <f>S752*H752</f>
        <v>0</v>
      </c>
      <c r="AR752" s="25" t="s">
        <v>194</v>
      </c>
      <c r="AT752" s="25" t="s">
        <v>174</v>
      </c>
      <c r="AU752" s="25" t="s">
        <v>85</v>
      </c>
      <c r="AY752" s="25" t="s">
        <v>171</v>
      </c>
      <c r="BE752" s="248">
        <f>IF(N752="základní",J752,0)</f>
        <v>0</v>
      </c>
      <c r="BF752" s="248">
        <f>IF(N752="snížená",J752,0)</f>
        <v>0</v>
      </c>
      <c r="BG752" s="248">
        <f>IF(N752="zákl. přenesená",J752,0)</f>
        <v>0</v>
      </c>
      <c r="BH752" s="248">
        <f>IF(N752="sníž. přenesená",J752,0)</f>
        <v>0</v>
      </c>
      <c r="BI752" s="248">
        <f>IF(N752="nulová",J752,0)</f>
        <v>0</v>
      </c>
      <c r="BJ752" s="25" t="s">
        <v>83</v>
      </c>
      <c r="BK752" s="248">
        <f>ROUND(I752*H752,2)</f>
        <v>0</v>
      </c>
      <c r="BL752" s="25" t="s">
        <v>194</v>
      </c>
      <c r="BM752" s="25" t="s">
        <v>1265</v>
      </c>
    </row>
    <row r="753" s="1" customFormat="1" ht="51" customHeight="1">
      <c r="B753" s="47"/>
      <c r="C753" s="237" t="s">
        <v>761</v>
      </c>
      <c r="D753" s="237" t="s">
        <v>174</v>
      </c>
      <c r="E753" s="238" t="s">
        <v>643</v>
      </c>
      <c r="F753" s="239" t="s">
        <v>644</v>
      </c>
      <c r="G753" s="240" t="s">
        <v>291</v>
      </c>
      <c r="H753" s="241">
        <v>161.30600000000001</v>
      </c>
      <c r="I753" s="242"/>
      <c r="J753" s="243">
        <f>ROUND(I753*H753,2)</f>
        <v>0</v>
      </c>
      <c r="K753" s="239" t="s">
        <v>236</v>
      </c>
      <c r="L753" s="73"/>
      <c r="M753" s="244" t="s">
        <v>21</v>
      </c>
      <c r="N753" s="245" t="s">
        <v>47</v>
      </c>
      <c r="O753" s="48"/>
      <c r="P753" s="246">
        <f>O753*H753</f>
        <v>0</v>
      </c>
      <c r="Q753" s="246">
        <v>0</v>
      </c>
      <c r="R753" s="246">
        <f>Q753*H753</f>
        <v>0</v>
      </c>
      <c r="S753" s="246">
        <v>0</v>
      </c>
      <c r="T753" s="247">
        <f>S753*H753</f>
        <v>0</v>
      </c>
      <c r="AR753" s="25" t="s">
        <v>194</v>
      </c>
      <c r="AT753" s="25" t="s">
        <v>174</v>
      </c>
      <c r="AU753" s="25" t="s">
        <v>85</v>
      </c>
      <c r="AY753" s="25" t="s">
        <v>171</v>
      </c>
      <c r="BE753" s="248">
        <f>IF(N753="základní",J753,0)</f>
        <v>0</v>
      </c>
      <c r="BF753" s="248">
        <f>IF(N753="snížená",J753,0)</f>
        <v>0</v>
      </c>
      <c r="BG753" s="248">
        <f>IF(N753="zákl. přenesená",J753,0)</f>
        <v>0</v>
      </c>
      <c r="BH753" s="248">
        <f>IF(N753="sníž. přenesená",J753,0)</f>
        <v>0</v>
      </c>
      <c r="BI753" s="248">
        <f>IF(N753="nulová",J753,0)</f>
        <v>0</v>
      </c>
      <c r="BJ753" s="25" t="s">
        <v>83</v>
      </c>
      <c r="BK753" s="248">
        <f>ROUND(I753*H753,2)</f>
        <v>0</v>
      </c>
      <c r="BL753" s="25" t="s">
        <v>194</v>
      </c>
      <c r="BM753" s="25" t="s">
        <v>1266</v>
      </c>
    </row>
    <row r="754" s="11" customFormat="1" ht="37.44001" customHeight="1">
      <c r="B754" s="221"/>
      <c r="C754" s="222"/>
      <c r="D754" s="223" t="s">
        <v>75</v>
      </c>
      <c r="E754" s="224" t="s">
        <v>646</v>
      </c>
      <c r="F754" s="224" t="s">
        <v>647</v>
      </c>
      <c r="G754" s="222"/>
      <c r="H754" s="222"/>
      <c r="I754" s="225"/>
      <c r="J754" s="226">
        <f>BK754</f>
        <v>0</v>
      </c>
      <c r="K754" s="222"/>
      <c r="L754" s="227"/>
      <c r="M754" s="228"/>
      <c r="N754" s="229"/>
      <c r="O754" s="229"/>
      <c r="P754" s="230">
        <f>P755+P843+P945+P952+P998+P1117+P1180+P1237+P1381+P1425+P1520</f>
        <v>0</v>
      </c>
      <c r="Q754" s="229"/>
      <c r="R754" s="230">
        <f>R755+R843+R945+R952+R998+R1117+R1180+R1237+R1381+R1425+R1520</f>
        <v>7.5926976699999988</v>
      </c>
      <c r="S754" s="229"/>
      <c r="T754" s="231">
        <f>T755+T843+T945+T952+T998+T1117+T1180+T1237+T1381+T1425+T1520</f>
        <v>0.10026764000000001</v>
      </c>
      <c r="AR754" s="232" t="s">
        <v>85</v>
      </c>
      <c r="AT754" s="233" t="s">
        <v>75</v>
      </c>
      <c r="AU754" s="233" t="s">
        <v>76</v>
      </c>
      <c r="AY754" s="232" t="s">
        <v>171</v>
      </c>
      <c r="BK754" s="234">
        <f>BK755+BK843+BK945+BK952+BK998+BK1117+BK1180+BK1237+BK1381+BK1425+BK1520</f>
        <v>0</v>
      </c>
    </row>
    <row r="755" s="11" customFormat="1" ht="19.92" customHeight="1">
      <c r="B755" s="221"/>
      <c r="C755" s="222"/>
      <c r="D755" s="223" t="s">
        <v>75</v>
      </c>
      <c r="E755" s="235" t="s">
        <v>648</v>
      </c>
      <c r="F755" s="235" t="s">
        <v>649</v>
      </c>
      <c r="G755" s="222"/>
      <c r="H755" s="222"/>
      <c r="I755" s="225"/>
      <c r="J755" s="236">
        <f>BK755</f>
        <v>0</v>
      </c>
      <c r="K755" s="222"/>
      <c r="L755" s="227"/>
      <c r="M755" s="228"/>
      <c r="N755" s="229"/>
      <c r="O755" s="229"/>
      <c r="P755" s="230">
        <f>SUM(P756:P842)</f>
        <v>0</v>
      </c>
      <c r="Q755" s="229"/>
      <c r="R755" s="230">
        <f>SUM(R756:R842)</f>
        <v>1.1413628999999999</v>
      </c>
      <c r="S755" s="229"/>
      <c r="T755" s="231">
        <f>SUM(T756:T842)</f>
        <v>0</v>
      </c>
      <c r="AR755" s="232" t="s">
        <v>85</v>
      </c>
      <c r="AT755" s="233" t="s">
        <v>75</v>
      </c>
      <c r="AU755" s="233" t="s">
        <v>83</v>
      </c>
      <c r="AY755" s="232" t="s">
        <v>171</v>
      </c>
      <c r="BK755" s="234">
        <f>SUM(BK756:BK842)</f>
        <v>0</v>
      </c>
    </row>
    <row r="756" s="1" customFormat="1" ht="25.5" customHeight="1">
      <c r="B756" s="47"/>
      <c r="C756" s="237" t="s">
        <v>767</v>
      </c>
      <c r="D756" s="237" t="s">
        <v>174</v>
      </c>
      <c r="E756" s="238" t="s">
        <v>1267</v>
      </c>
      <c r="F756" s="239" t="s">
        <v>1268</v>
      </c>
      <c r="G756" s="240" t="s">
        <v>235</v>
      </c>
      <c r="H756" s="241">
        <v>53</v>
      </c>
      <c r="I756" s="242"/>
      <c r="J756" s="243">
        <f>ROUND(I756*H756,2)</f>
        <v>0</v>
      </c>
      <c r="K756" s="239" t="s">
        <v>236</v>
      </c>
      <c r="L756" s="73"/>
      <c r="M756" s="244" t="s">
        <v>21</v>
      </c>
      <c r="N756" s="245" t="s">
        <v>47</v>
      </c>
      <c r="O756" s="48"/>
      <c r="P756" s="246">
        <f>O756*H756</f>
        <v>0</v>
      </c>
      <c r="Q756" s="246">
        <v>0</v>
      </c>
      <c r="R756" s="246">
        <f>Q756*H756</f>
        <v>0</v>
      </c>
      <c r="S756" s="246">
        <v>0</v>
      </c>
      <c r="T756" s="247">
        <f>S756*H756</f>
        <v>0</v>
      </c>
      <c r="AR756" s="25" t="s">
        <v>314</v>
      </c>
      <c r="AT756" s="25" t="s">
        <v>174</v>
      </c>
      <c r="AU756" s="25" t="s">
        <v>85</v>
      </c>
      <c r="AY756" s="25" t="s">
        <v>171</v>
      </c>
      <c r="BE756" s="248">
        <f>IF(N756="základní",J756,0)</f>
        <v>0</v>
      </c>
      <c r="BF756" s="248">
        <f>IF(N756="snížená",J756,0)</f>
        <v>0</v>
      </c>
      <c r="BG756" s="248">
        <f>IF(N756="zákl. přenesená",J756,0)</f>
        <v>0</v>
      </c>
      <c r="BH756" s="248">
        <f>IF(N756="sníž. přenesená",J756,0)</f>
        <v>0</v>
      </c>
      <c r="BI756" s="248">
        <f>IF(N756="nulová",J756,0)</f>
        <v>0</v>
      </c>
      <c r="BJ756" s="25" t="s">
        <v>83</v>
      </c>
      <c r="BK756" s="248">
        <f>ROUND(I756*H756,2)</f>
        <v>0</v>
      </c>
      <c r="BL756" s="25" t="s">
        <v>314</v>
      </c>
      <c r="BM756" s="25" t="s">
        <v>1269</v>
      </c>
    </row>
    <row r="757" s="12" customFormat="1">
      <c r="B757" s="256"/>
      <c r="C757" s="257"/>
      <c r="D757" s="249" t="s">
        <v>238</v>
      </c>
      <c r="E757" s="258" t="s">
        <v>21</v>
      </c>
      <c r="F757" s="259" t="s">
        <v>1032</v>
      </c>
      <c r="G757" s="257"/>
      <c r="H757" s="258" t="s">
        <v>21</v>
      </c>
      <c r="I757" s="260"/>
      <c r="J757" s="257"/>
      <c r="K757" s="257"/>
      <c r="L757" s="261"/>
      <c r="M757" s="262"/>
      <c r="N757" s="263"/>
      <c r="O757" s="263"/>
      <c r="P757" s="263"/>
      <c r="Q757" s="263"/>
      <c r="R757" s="263"/>
      <c r="S757" s="263"/>
      <c r="T757" s="264"/>
      <c r="AT757" s="265" t="s">
        <v>238</v>
      </c>
      <c r="AU757" s="265" t="s">
        <v>85</v>
      </c>
      <c r="AV757" s="12" t="s">
        <v>83</v>
      </c>
      <c r="AW757" s="12" t="s">
        <v>39</v>
      </c>
      <c r="AX757" s="12" t="s">
        <v>76</v>
      </c>
      <c r="AY757" s="265" t="s">
        <v>171</v>
      </c>
    </row>
    <row r="758" s="12" customFormat="1">
      <c r="B758" s="256"/>
      <c r="C758" s="257"/>
      <c r="D758" s="249" t="s">
        <v>238</v>
      </c>
      <c r="E758" s="258" t="s">
        <v>21</v>
      </c>
      <c r="F758" s="259" t="s">
        <v>1270</v>
      </c>
      <c r="G758" s="257"/>
      <c r="H758" s="258" t="s">
        <v>21</v>
      </c>
      <c r="I758" s="260"/>
      <c r="J758" s="257"/>
      <c r="K758" s="257"/>
      <c r="L758" s="261"/>
      <c r="M758" s="262"/>
      <c r="N758" s="263"/>
      <c r="O758" s="263"/>
      <c r="P758" s="263"/>
      <c r="Q758" s="263"/>
      <c r="R758" s="263"/>
      <c r="S758" s="263"/>
      <c r="T758" s="264"/>
      <c r="AT758" s="265" t="s">
        <v>238</v>
      </c>
      <c r="AU758" s="265" t="s">
        <v>85</v>
      </c>
      <c r="AV758" s="12" t="s">
        <v>83</v>
      </c>
      <c r="AW758" s="12" t="s">
        <v>39</v>
      </c>
      <c r="AX758" s="12" t="s">
        <v>76</v>
      </c>
      <c r="AY758" s="265" t="s">
        <v>171</v>
      </c>
    </row>
    <row r="759" s="13" customFormat="1">
      <c r="B759" s="266"/>
      <c r="C759" s="267"/>
      <c r="D759" s="249" t="s">
        <v>238</v>
      </c>
      <c r="E759" s="268" t="s">
        <v>21</v>
      </c>
      <c r="F759" s="269" t="s">
        <v>1271</v>
      </c>
      <c r="G759" s="267"/>
      <c r="H759" s="270">
        <v>53</v>
      </c>
      <c r="I759" s="271"/>
      <c r="J759" s="267"/>
      <c r="K759" s="267"/>
      <c r="L759" s="272"/>
      <c r="M759" s="273"/>
      <c r="N759" s="274"/>
      <c r="O759" s="274"/>
      <c r="P759" s="274"/>
      <c r="Q759" s="274"/>
      <c r="R759" s="274"/>
      <c r="S759" s="274"/>
      <c r="T759" s="275"/>
      <c r="AT759" s="276" t="s">
        <v>238</v>
      </c>
      <c r="AU759" s="276" t="s">
        <v>85</v>
      </c>
      <c r="AV759" s="13" t="s">
        <v>85</v>
      </c>
      <c r="AW759" s="13" t="s">
        <v>39</v>
      </c>
      <c r="AX759" s="13" t="s">
        <v>76</v>
      </c>
      <c r="AY759" s="276" t="s">
        <v>171</v>
      </c>
    </row>
    <row r="760" s="14" customFormat="1">
      <c r="B760" s="277"/>
      <c r="C760" s="278"/>
      <c r="D760" s="249" t="s">
        <v>238</v>
      </c>
      <c r="E760" s="279" t="s">
        <v>21</v>
      </c>
      <c r="F760" s="280" t="s">
        <v>242</v>
      </c>
      <c r="G760" s="278"/>
      <c r="H760" s="281">
        <v>53</v>
      </c>
      <c r="I760" s="282"/>
      <c r="J760" s="278"/>
      <c r="K760" s="278"/>
      <c r="L760" s="283"/>
      <c r="M760" s="284"/>
      <c r="N760" s="285"/>
      <c r="O760" s="285"/>
      <c r="P760" s="285"/>
      <c r="Q760" s="285"/>
      <c r="R760" s="285"/>
      <c r="S760" s="285"/>
      <c r="T760" s="286"/>
      <c r="AT760" s="287" t="s">
        <v>238</v>
      </c>
      <c r="AU760" s="287" t="s">
        <v>85</v>
      </c>
      <c r="AV760" s="14" t="s">
        <v>194</v>
      </c>
      <c r="AW760" s="14" t="s">
        <v>39</v>
      </c>
      <c r="AX760" s="14" t="s">
        <v>83</v>
      </c>
      <c r="AY760" s="287" t="s">
        <v>171</v>
      </c>
    </row>
    <row r="761" s="1" customFormat="1" ht="25.5" customHeight="1">
      <c r="B761" s="47"/>
      <c r="C761" s="237" t="s">
        <v>773</v>
      </c>
      <c r="D761" s="237" t="s">
        <v>174</v>
      </c>
      <c r="E761" s="238" t="s">
        <v>1272</v>
      </c>
      <c r="F761" s="239" t="s">
        <v>1273</v>
      </c>
      <c r="G761" s="240" t="s">
        <v>235</v>
      </c>
      <c r="H761" s="241">
        <v>4.75</v>
      </c>
      <c r="I761" s="242"/>
      <c r="J761" s="243">
        <f>ROUND(I761*H761,2)</f>
        <v>0</v>
      </c>
      <c r="K761" s="239" t="s">
        <v>236</v>
      </c>
      <c r="L761" s="73"/>
      <c r="M761" s="244" t="s">
        <v>21</v>
      </c>
      <c r="N761" s="245" t="s">
        <v>47</v>
      </c>
      <c r="O761" s="48"/>
      <c r="P761" s="246">
        <f>O761*H761</f>
        <v>0</v>
      </c>
      <c r="Q761" s="246">
        <v>0</v>
      </c>
      <c r="R761" s="246">
        <f>Q761*H761</f>
        <v>0</v>
      </c>
      <c r="S761" s="246">
        <v>0</v>
      </c>
      <c r="T761" s="247">
        <f>S761*H761</f>
        <v>0</v>
      </c>
      <c r="AR761" s="25" t="s">
        <v>314</v>
      </c>
      <c r="AT761" s="25" t="s">
        <v>174</v>
      </c>
      <c r="AU761" s="25" t="s">
        <v>85</v>
      </c>
      <c r="AY761" s="25" t="s">
        <v>171</v>
      </c>
      <c r="BE761" s="248">
        <f>IF(N761="základní",J761,0)</f>
        <v>0</v>
      </c>
      <c r="BF761" s="248">
        <f>IF(N761="snížená",J761,0)</f>
        <v>0</v>
      </c>
      <c r="BG761" s="248">
        <f>IF(N761="zákl. přenesená",J761,0)</f>
        <v>0</v>
      </c>
      <c r="BH761" s="248">
        <f>IF(N761="sníž. přenesená",J761,0)</f>
        <v>0</v>
      </c>
      <c r="BI761" s="248">
        <f>IF(N761="nulová",J761,0)</f>
        <v>0</v>
      </c>
      <c r="BJ761" s="25" t="s">
        <v>83</v>
      </c>
      <c r="BK761" s="248">
        <f>ROUND(I761*H761,2)</f>
        <v>0</v>
      </c>
      <c r="BL761" s="25" t="s">
        <v>314</v>
      </c>
      <c r="BM761" s="25" t="s">
        <v>1274</v>
      </c>
    </row>
    <row r="762" s="12" customFormat="1">
      <c r="B762" s="256"/>
      <c r="C762" s="257"/>
      <c r="D762" s="249" t="s">
        <v>238</v>
      </c>
      <c r="E762" s="258" t="s">
        <v>21</v>
      </c>
      <c r="F762" s="259" t="s">
        <v>1032</v>
      </c>
      <c r="G762" s="257"/>
      <c r="H762" s="258" t="s">
        <v>21</v>
      </c>
      <c r="I762" s="260"/>
      <c r="J762" s="257"/>
      <c r="K762" s="257"/>
      <c r="L762" s="261"/>
      <c r="M762" s="262"/>
      <c r="N762" s="263"/>
      <c r="O762" s="263"/>
      <c r="P762" s="263"/>
      <c r="Q762" s="263"/>
      <c r="R762" s="263"/>
      <c r="S762" s="263"/>
      <c r="T762" s="264"/>
      <c r="AT762" s="265" t="s">
        <v>238</v>
      </c>
      <c r="AU762" s="265" t="s">
        <v>85</v>
      </c>
      <c r="AV762" s="12" t="s">
        <v>83</v>
      </c>
      <c r="AW762" s="12" t="s">
        <v>39</v>
      </c>
      <c r="AX762" s="12" t="s">
        <v>76</v>
      </c>
      <c r="AY762" s="265" t="s">
        <v>171</v>
      </c>
    </row>
    <row r="763" s="12" customFormat="1">
      <c r="B763" s="256"/>
      <c r="C763" s="257"/>
      <c r="D763" s="249" t="s">
        <v>238</v>
      </c>
      <c r="E763" s="258" t="s">
        <v>21</v>
      </c>
      <c r="F763" s="259" t="s">
        <v>1270</v>
      </c>
      <c r="G763" s="257"/>
      <c r="H763" s="258" t="s">
        <v>21</v>
      </c>
      <c r="I763" s="260"/>
      <c r="J763" s="257"/>
      <c r="K763" s="257"/>
      <c r="L763" s="261"/>
      <c r="M763" s="262"/>
      <c r="N763" s="263"/>
      <c r="O763" s="263"/>
      <c r="P763" s="263"/>
      <c r="Q763" s="263"/>
      <c r="R763" s="263"/>
      <c r="S763" s="263"/>
      <c r="T763" s="264"/>
      <c r="AT763" s="265" t="s">
        <v>238</v>
      </c>
      <c r="AU763" s="265" t="s">
        <v>85</v>
      </c>
      <c r="AV763" s="12" t="s">
        <v>83</v>
      </c>
      <c r="AW763" s="12" t="s">
        <v>39</v>
      </c>
      <c r="AX763" s="12" t="s">
        <v>76</v>
      </c>
      <c r="AY763" s="265" t="s">
        <v>171</v>
      </c>
    </row>
    <row r="764" s="13" customFormat="1">
      <c r="B764" s="266"/>
      <c r="C764" s="267"/>
      <c r="D764" s="249" t="s">
        <v>238</v>
      </c>
      <c r="E764" s="268" t="s">
        <v>21</v>
      </c>
      <c r="F764" s="269" t="s">
        <v>1275</v>
      </c>
      <c r="G764" s="267"/>
      <c r="H764" s="270">
        <v>4.75</v>
      </c>
      <c r="I764" s="271"/>
      <c r="J764" s="267"/>
      <c r="K764" s="267"/>
      <c r="L764" s="272"/>
      <c r="M764" s="273"/>
      <c r="N764" s="274"/>
      <c r="O764" s="274"/>
      <c r="P764" s="274"/>
      <c r="Q764" s="274"/>
      <c r="R764" s="274"/>
      <c r="S764" s="274"/>
      <c r="T764" s="275"/>
      <c r="AT764" s="276" t="s">
        <v>238</v>
      </c>
      <c r="AU764" s="276" t="s">
        <v>85</v>
      </c>
      <c r="AV764" s="13" t="s">
        <v>85</v>
      </c>
      <c r="AW764" s="13" t="s">
        <v>39</v>
      </c>
      <c r="AX764" s="13" t="s">
        <v>76</v>
      </c>
      <c r="AY764" s="276" t="s">
        <v>171</v>
      </c>
    </row>
    <row r="765" s="15" customFormat="1">
      <c r="B765" s="288"/>
      <c r="C765" s="289"/>
      <c r="D765" s="249" t="s">
        <v>238</v>
      </c>
      <c r="E765" s="290" t="s">
        <v>21</v>
      </c>
      <c r="F765" s="291" t="s">
        <v>259</v>
      </c>
      <c r="G765" s="289"/>
      <c r="H765" s="292">
        <v>4.75</v>
      </c>
      <c r="I765" s="293"/>
      <c r="J765" s="289"/>
      <c r="K765" s="289"/>
      <c r="L765" s="294"/>
      <c r="M765" s="295"/>
      <c r="N765" s="296"/>
      <c r="O765" s="296"/>
      <c r="P765" s="296"/>
      <c r="Q765" s="296"/>
      <c r="R765" s="296"/>
      <c r="S765" s="296"/>
      <c r="T765" s="297"/>
      <c r="AT765" s="298" t="s">
        <v>238</v>
      </c>
      <c r="AU765" s="298" t="s">
        <v>85</v>
      </c>
      <c r="AV765" s="15" t="s">
        <v>96</v>
      </c>
      <c r="AW765" s="15" t="s">
        <v>39</v>
      </c>
      <c r="AX765" s="15" t="s">
        <v>76</v>
      </c>
      <c r="AY765" s="298" t="s">
        <v>171</v>
      </c>
    </row>
    <row r="766" s="14" customFormat="1">
      <c r="B766" s="277"/>
      <c r="C766" s="278"/>
      <c r="D766" s="249" t="s">
        <v>238</v>
      </c>
      <c r="E766" s="279" t="s">
        <v>21</v>
      </c>
      <c r="F766" s="280" t="s">
        <v>242</v>
      </c>
      <c r="G766" s="278"/>
      <c r="H766" s="281">
        <v>4.75</v>
      </c>
      <c r="I766" s="282"/>
      <c r="J766" s="278"/>
      <c r="K766" s="278"/>
      <c r="L766" s="283"/>
      <c r="M766" s="284"/>
      <c r="N766" s="285"/>
      <c r="O766" s="285"/>
      <c r="P766" s="285"/>
      <c r="Q766" s="285"/>
      <c r="R766" s="285"/>
      <c r="S766" s="285"/>
      <c r="T766" s="286"/>
      <c r="AT766" s="287" t="s">
        <v>238</v>
      </c>
      <c r="AU766" s="287" t="s">
        <v>85</v>
      </c>
      <c r="AV766" s="14" t="s">
        <v>194</v>
      </c>
      <c r="AW766" s="14" t="s">
        <v>39</v>
      </c>
      <c r="AX766" s="14" t="s">
        <v>83</v>
      </c>
      <c r="AY766" s="287" t="s">
        <v>171</v>
      </c>
    </row>
    <row r="767" s="1" customFormat="1" ht="16.5" customHeight="1">
      <c r="B767" s="47"/>
      <c r="C767" s="299" t="s">
        <v>1276</v>
      </c>
      <c r="D767" s="299" t="s">
        <v>288</v>
      </c>
      <c r="E767" s="300" t="s">
        <v>1277</v>
      </c>
      <c r="F767" s="301" t="s">
        <v>1278</v>
      </c>
      <c r="G767" s="302" t="s">
        <v>291</v>
      </c>
      <c r="H767" s="303">
        <v>0.017000000000000001</v>
      </c>
      <c r="I767" s="304"/>
      <c r="J767" s="305">
        <f>ROUND(I767*H767,2)</f>
        <v>0</v>
      </c>
      <c r="K767" s="301" t="s">
        <v>236</v>
      </c>
      <c r="L767" s="306"/>
      <c r="M767" s="307" t="s">
        <v>21</v>
      </c>
      <c r="N767" s="308" t="s">
        <v>47</v>
      </c>
      <c r="O767" s="48"/>
      <c r="P767" s="246">
        <f>O767*H767</f>
        <v>0</v>
      </c>
      <c r="Q767" s="246">
        <v>1</v>
      </c>
      <c r="R767" s="246">
        <f>Q767*H767</f>
        <v>0.017000000000000001</v>
      </c>
      <c r="S767" s="246">
        <v>0</v>
      </c>
      <c r="T767" s="247">
        <f>S767*H767</f>
        <v>0</v>
      </c>
      <c r="AR767" s="25" t="s">
        <v>414</v>
      </c>
      <c r="AT767" s="25" t="s">
        <v>288</v>
      </c>
      <c r="AU767" s="25" t="s">
        <v>85</v>
      </c>
      <c r="AY767" s="25" t="s">
        <v>171</v>
      </c>
      <c r="BE767" s="248">
        <f>IF(N767="základní",J767,0)</f>
        <v>0</v>
      </c>
      <c r="BF767" s="248">
        <f>IF(N767="snížená",J767,0)</f>
        <v>0</v>
      </c>
      <c r="BG767" s="248">
        <f>IF(N767="zákl. přenesená",J767,0)</f>
        <v>0</v>
      </c>
      <c r="BH767" s="248">
        <f>IF(N767="sníž. přenesená",J767,0)</f>
        <v>0</v>
      </c>
      <c r="BI767" s="248">
        <f>IF(N767="nulová",J767,0)</f>
        <v>0</v>
      </c>
      <c r="BJ767" s="25" t="s">
        <v>83</v>
      </c>
      <c r="BK767" s="248">
        <f>ROUND(I767*H767,2)</f>
        <v>0</v>
      </c>
      <c r="BL767" s="25" t="s">
        <v>314</v>
      </c>
      <c r="BM767" s="25" t="s">
        <v>1279</v>
      </c>
    </row>
    <row r="768" s="1" customFormat="1">
      <c r="B768" s="47"/>
      <c r="C768" s="75"/>
      <c r="D768" s="249" t="s">
        <v>186</v>
      </c>
      <c r="E768" s="75"/>
      <c r="F768" s="250" t="s">
        <v>1280</v>
      </c>
      <c r="G768" s="75"/>
      <c r="H768" s="75"/>
      <c r="I768" s="205"/>
      <c r="J768" s="75"/>
      <c r="K768" s="75"/>
      <c r="L768" s="73"/>
      <c r="M768" s="251"/>
      <c r="N768" s="48"/>
      <c r="O768" s="48"/>
      <c r="P768" s="48"/>
      <c r="Q768" s="48"/>
      <c r="R768" s="48"/>
      <c r="S768" s="48"/>
      <c r="T768" s="96"/>
      <c r="AT768" s="25" t="s">
        <v>186</v>
      </c>
      <c r="AU768" s="25" t="s">
        <v>85</v>
      </c>
    </row>
    <row r="769" s="13" customFormat="1">
      <c r="B769" s="266"/>
      <c r="C769" s="267"/>
      <c r="D769" s="249" t="s">
        <v>238</v>
      </c>
      <c r="E769" s="267"/>
      <c r="F769" s="269" t="s">
        <v>1281</v>
      </c>
      <c r="G769" s="267"/>
      <c r="H769" s="270">
        <v>0.017000000000000001</v>
      </c>
      <c r="I769" s="271"/>
      <c r="J769" s="267"/>
      <c r="K769" s="267"/>
      <c r="L769" s="272"/>
      <c r="M769" s="273"/>
      <c r="N769" s="274"/>
      <c r="O769" s="274"/>
      <c r="P769" s="274"/>
      <c r="Q769" s="274"/>
      <c r="R769" s="274"/>
      <c r="S769" s="274"/>
      <c r="T769" s="275"/>
      <c r="AT769" s="276" t="s">
        <v>238</v>
      </c>
      <c r="AU769" s="276" t="s">
        <v>85</v>
      </c>
      <c r="AV769" s="13" t="s">
        <v>85</v>
      </c>
      <c r="AW769" s="13" t="s">
        <v>6</v>
      </c>
      <c r="AX769" s="13" t="s">
        <v>83</v>
      </c>
      <c r="AY769" s="276" t="s">
        <v>171</v>
      </c>
    </row>
    <row r="770" s="1" customFormat="1" ht="25.5" customHeight="1">
      <c r="B770" s="47"/>
      <c r="C770" s="237" t="s">
        <v>1282</v>
      </c>
      <c r="D770" s="237" t="s">
        <v>174</v>
      </c>
      <c r="E770" s="238" t="s">
        <v>1283</v>
      </c>
      <c r="F770" s="239" t="s">
        <v>1284</v>
      </c>
      <c r="G770" s="240" t="s">
        <v>235</v>
      </c>
      <c r="H770" s="241">
        <v>116.461</v>
      </c>
      <c r="I770" s="242"/>
      <c r="J770" s="243">
        <f>ROUND(I770*H770,2)</f>
        <v>0</v>
      </c>
      <c r="K770" s="239" t="s">
        <v>236</v>
      </c>
      <c r="L770" s="73"/>
      <c r="M770" s="244" t="s">
        <v>21</v>
      </c>
      <c r="N770" s="245" t="s">
        <v>47</v>
      </c>
      <c r="O770" s="48"/>
      <c r="P770" s="246">
        <f>O770*H770</f>
        <v>0</v>
      </c>
      <c r="Q770" s="246">
        <v>0.00040000000000000002</v>
      </c>
      <c r="R770" s="246">
        <f>Q770*H770</f>
        <v>0.046584400000000005</v>
      </c>
      <c r="S770" s="246">
        <v>0</v>
      </c>
      <c r="T770" s="247">
        <f>S770*H770</f>
        <v>0</v>
      </c>
      <c r="AR770" s="25" t="s">
        <v>314</v>
      </c>
      <c r="AT770" s="25" t="s">
        <v>174</v>
      </c>
      <c r="AU770" s="25" t="s">
        <v>85</v>
      </c>
      <c r="AY770" s="25" t="s">
        <v>171</v>
      </c>
      <c r="BE770" s="248">
        <f>IF(N770="základní",J770,0)</f>
        <v>0</v>
      </c>
      <c r="BF770" s="248">
        <f>IF(N770="snížená",J770,0)</f>
        <v>0</v>
      </c>
      <c r="BG770" s="248">
        <f>IF(N770="zákl. přenesená",J770,0)</f>
        <v>0</v>
      </c>
      <c r="BH770" s="248">
        <f>IF(N770="sníž. přenesená",J770,0)</f>
        <v>0</v>
      </c>
      <c r="BI770" s="248">
        <f>IF(N770="nulová",J770,0)</f>
        <v>0</v>
      </c>
      <c r="BJ770" s="25" t="s">
        <v>83</v>
      </c>
      <c r="BK770" s="248">
        <f>ROUND(I770*H770,2)</f>
        <v>0</v>
      </c>
      <c r="BL770" s="25" t="s">
        <v>314</v>
      </c>
      <c r="BM770" s="25" t="s">
        <v>1285</v>
      </c>
    </row>
    <row r="771" s="12" customFormat="1">
      <c r="B771" s="256"/>
      <c r="C771" s="257"/>
      <c r="D771" s="249" t="s">
        <v>238</v>
      </c>
      <c r="E771" s="258" t="s">
        <v>21</v>
      </c>
      <c r="F771" s="259" t="s">
        <v>820</v>
      </c>
      <c r="G771" s="257"/>
      <c r="H771" s="258" t="s">
        <v>21</v>
      </c>
      <c r="I771" s="260"/>
      <c r="J771" s="257"/>
      <c r="K771" s="257"/>
      <c r="L771" s="261"/>
      <c r="M771" s="262"/>
      <c r="N771" s="263"/>
      <c r="O771" s="263"/>
      <c r="P771" s="263"/>
      <c r="Q771" s="263"/>
      <c r="R771" s="263"/>
      <c r="S771" s="263"/>
      <c r="T771" s="264"/>
      <c r="AT771" s="265" t="s">
        <v>238</v>
      </c>
      <c r="AU771" s="265" t="s">
        <v>85</v>
      </c>
      <c r="AV771" s="12" t="s">
        <v>83</v>
      </c>
      <c r="AW771" s="12" t="s">
        <v>39</v>
      </c>
      <c r="AX771" s="12" t="s">
        <v>76</v>
      </c>
      <c r="AY771" s="265" t="s">
        <v>171</v>
      </c>
    </row>
    <row r="772" s="12" customFormat="1">
      <c r="B772" s="256"/>
      <c r="C772" s="257"/>
      <c r="D772" s="249" t="s">
        <v>238</v>
      </c>
      <c r="E772" s="258" t="s">
        <v>21</v>
      </c>
      <c r="F772" s="259" t="s">
        <v>337</v>
      </c>
      <c r="G772" s="257"/>
      <c r="H772" s="258" t="s">
        <v>21</v>
      </c>
      <c r="I772" s="260"/>
      <c r="J772" s="257"/>
      <c r="K772" s="257"/>
      <c r="L772" s="261"/>
      <c r="M772" s="262"/>
      <c r="N772" s="263"/>
      <c r="O772" s="263"/>
      <c r="P772" s="263"/>
      <c r="Q772" s="263"/>
      <c r="R772" s="263"/>
      <c r="S772" s="263"/>
      <c r="T772" s="264"/>
      <c r="AT772" s="265" t="s">
        <v>238</v>
      </c>
      <c r="AU772" s="265" t="s">
        <v>85</v>
      </c>
      <c r="AV772" s="12" t="s">
        <v>83</v>
      </c>
      <c r="AW772" s="12" t="s">
        <v>39</v>
      </c>
      <c r="AX772" s="12" t="s">
        <v>76</v>
      </c>
      <c r="AY772" s="265" t="s">
        <v>171</v>
      </c>
    </row>
    <row r="773" s="12" customFormat="1">
      <c r="B773" s="256"/>
      <c r="C773" s="257"/>
      <c r="D773" s="249" t="s">
        <v>238</v>
      </c>
      <c r="E773" s="258" t="s">
        <v>21</v>
      </c>
      <c r="F773" s="259" t="s">
        <v>1286</v>
      </c>
      <c r="G773" s="257"/>
      <c r="H773" s="258" t="s">
        <v>21</v>
      </c>
      <c r="I773" s="260"/>
      <c r="J773" s="257"/>
      <c r="K773" s="257"/>
      <c r="L773" s="261"/>
      <c r="M773" s="262"/>
      <c r="N773" s="263"/>
      <c r="O773" s="263"/>
      <c r="P773" s="263"/>
      <c r="Q773" s="263"/>
      <c r="R773" s="263"/>
      <c r="S773" s="263"/>
      <c r="T773" s="264"/>
      <c r="AT773" s="265" t="s">
        <v>238</v>
      </c>
      <c r="AU773" s="265" t="s">
        <v>85</v>
      </c>
      <c r="AV773" s="12" t="s">
        <v>83</v>
      </c>
      <c r="AW773" s="12" t="s">
        <v>39</v>
      </c>
      <c r="AX773" s="12" t="s">
        <v>76</v>
      </c>
      <c r="AY773" s="265" t="s">
        <v>171</v>
      </c>
    </row>
    <row r="774" s="13" customFormat="1">
      <c r="B774" s="266"/>
      <c r="C774" s="267"/>
      <c r="D774" s="249" t="s">
        <v>238</v>
      </c>
      <c r="E774" s="268" t="s">
        <v>21</v>
      </c>
      <c r="F774" s="269" t="s">
        <v>1287</v>
      </c>
      <c r="G774" s="267"/>
      <c r="H774" s="270">
        <v>4.3410000000000002</v>
      </c>
      <c r="I774" s="271"/>
      <c r="J774" s="267"/>
      <c r="K774" s="267"/>
      <c r="L774" s="272"/>
      <c r="M774" s="273"/>
      <c r="N774" s="274"/>
      <c r="O774" s="274"/>
      <c r="P774" s="274"/>
      <c r="Q774" s="274"/>
      <c r="R774" s="274"/>
      <c r="S774" s="274"/>
      <c r="T774" s="275"/>
      <c r="AT774" s="276" t="s">
        <v>238</v>
      </c>
      <c r="AU774" s="276" t="s">
        <v>85</v>
      </c>
      <c r="AV774" s="13" t="s">
        <v>85</v>
      </c>
      <c r="AW774" s="13" t="s">
        <v>39</v>
      </c>
      <c r="AX774" s="13" t="s">
        <v>76</v>
      </c>
      <c r="AY774" s="276" t="s">
        <v>171</v>
      </c>
    </row>
    <row r="775" s="13" customFormat="1">
      <c r="B775" s="266"/>
      <c r="C775" s="267"/>
      <c r="D775" s="249" t="s">
        <v>238</v>
      </c>
      <c r="E775" s="268" t="s">
        <v>21</v>
      </c>
      <c r="F775" s="269" t="s">
        <v>1288</v>
      </c>
      <c r="G775" s="267"/>
      <c r="H775" s="270">
        <v>3.2400000000000002</v>
      </c>
      <c r="I775" s="271"/>
      <c r="J775" s="267"/>
      <c r="K775" s="267"/>
      <c r="L775" s="272"/>
      <c r="M775" s="273"/>
      <c r="N775" s="274"/>
      <c r="O775" s="274"/>
      <c r="P775" s="274"/>
      <c r="Q775" s="274"/>
      <c r="R775" s="274"/>
      <c r="S775" s="274"/>
      <c r="T775" s="275"/>
      <c r="AT775" s="276" t="s">
        <v>238</v>
      </c>
      <c r="AU775" s="276" t="s">
        <v>85</v>
      </c>
      <c r="AV775" s="13" t="s">
        <v>85</v>
      </c>
      <c r="AW775" s="13" t="s">
        <v>39</v>
      </c>
      <c r="AX775" s="13" t="s">
        <v>76</v>
      </c>
      <c r="AY775" s="276" t="s">
        <v>171</v>
      </c>
    </row>
    <row r="776" s="15" customFormat="1">
      <c r="B776" s="288"/>
      <c r="C776" s="289"/>
      <c r="D776" s="249" t="s">
        <v>238</v>
      </c>
      <c r="E776" s="290" t="s">
        <v>21</v>
      </c>
      <c r="F776" s="291" t="s">
        <v>259</v>
      </c>
      <c r="G776" s="289"/>
      <c r="H776" s="292">
        <v>7.5810000000000004</v>
      </c>
      <c r="I776" s="293"/>
      <c r="J776" s="289"/>
      <c r="K776" s="289"/>
      <c r="L776" s="294"/>
      <c r="M776" s="295"/>
      <c r="N776" s="296"/>
      <c r="O776" s="296"/>
      <c r="P776" s="296"/>
      <c r="Q776" s="296"/>
      <c r="R776" s="296"/>
      <c r="S776" s="296"/>
      <c r="T776" s="297"/>
      <c r="AT776" s="298" t="s">
        <v>238</v>
      </c>
      <c r="AU776" s="298" t="s">
        <v>85</v>
      </c>
      <c r="AV776" s="15" t="s">
        <v>96</v>
      </c>
      <c r="AW776" s="15" t="s">
        <v>39</v>
      </c>
      <c r="AX776" s="15" t="s">
        <v>76</v>
      </c>
      <c r="AY776" s="298" t="s">
        <v>171</v>
      </c>
    </row>
    <row r="777" s="12" customFormat="1">
      <c r="B777" s="256"/>
      <c r="C777" s="257"/>
      <c r="D777" s="249" t="s">
        <v>238</v>
      </c>
      <c r="E777" s="258" t="s">
        <v>21</v>
      </c>
      <c r="F777" s="259" t="s">
        <v>1289</v>
      </c>
      <c r="G777" s="257"/>
      <c r="H777" s="258" t="s">
        <v>21</v>
      </c>
      <c r="I777" s="260"/>
      <c r="J777" s="257"/>
      <c r="K777" s="257"/>
      <c r="L777" s="261"/>
      <c r="M777" s="262"/>
      <c r="N777" s="263"/>
      <c r="O777" s="263"/>
      <c r="P777" s="263"/>
      <c r="Q777" s="263"/>
      <c r="R777" s="263"/>
      <c r="S777" s="263"/>
      <c r="T777" s="264"/>
      <c r="AT777" s="265" t="s">
        <v>238</v>
      </c>
      <c r="AU777" s="265" t="s">
        <v>85</v>
      </c>
      <c r="AV777" s="12" t="s">
        <v>83</v>
      </c>
      <c r="AW777" s="12" t="s">
        <v>39</v>
      </c>
      <c r="AX777" s="12" t="s">
        <v>76</v>
      </c>
      <c r="AY777" s="265" t="s">
        <v>171</v>
      </c>
    </row>
    <row r="778" s="13" customFormat="1">
      <c r="B778" s="266"/>
      <c r="C778" s="267"/>
      <c r="D778" s="249" t="s">
        <v>238</v>
      </c>
      <c r="E778" s="268" t="s">
        <v>21</v>
      </c>
      <c r="F778" s="269" t="s">
        <v>1290</v>
      </c>
      <c r="G778" s="267"/>
      <c r="H778" s="270">
        <v>2.8799999999999999</v>
      </c>
      <c r="I778" s="271"/>
      <c r="J778" s="267"/>
      <c r="K778" s="267"/>
      <c r="L778" s="272"/>
      <c r="M778" s="273"/>
      <c r="N778" s="274"/>
      <c r="O778" s="274"/>
      <c r="P778" s="274"/>
      <c r="Q778" s="274"/>
      <c r="R778" s="274"/>
      <c r="S778" s="274"/>
      <c r="T778" s="275"/>
      <c r="AT778" s="276" t="s">
        <v>238</v>
      </c>
      <c r="AU778" s="276" t="s">
        <v>85</v>
      </c>
      <c r="AV778" s="13" t="s">
        <v>85</v>
      </c>
      <c r="AW778" s="13" t="s">
        <v>39</v>
      </c>
      <c r="AX778" s="13" t="s">
        <v>76</v>
      </c>
      <c r="AY778" s="276" t="s">
        <v>171</v>
      </c>
    </row>
    <row r="779" s="15" customFormat="1">
      <c r="B779" s="288"/>
      <c r="C779" s="289"/>
      <c r="D779" s="249" t="s">
        <v>238</v>
      </c>
      <c r="E779" s="290" t="s">
        <v>21</v>
      </c>
      <c r="F779" s="291" t="s">
        <v>259</v>
      </c>
      <c r="G779" s="289"/>
      <c r="H779" s="292">
        <v>2.8799999999999999</v>
      </c>
      <c r="I779" s="293"/>
      <c r="J779" s="289"/>
      <c r="K779" s="289"/>
      <c r="L779" s="294"/>
      <c r="M779" s="295"/>
      <c r="N779" s="296"/>
      <c r="O779" s="296"/>
      <c r="P779" s="296"/>
      <c r="Q779" s="296"/>
      <c r="R779" s="296"/>
      <c r="S779" s="296"/>
      <c r="T779" s="297"/>
      <c r="AT779" s="298" t="s">
        <v>238</v>
      </c>
      <c r="AU779" s="298" t="s">
        <v>85</v>
      </c>
      <c r="AV779" s="15" t="s">
        <v>96</v>
      </c>
      <c r="AW779" s="15" t="s">
        <v>39</v>
      </c>
      <c r="AX779" s="15" t="s">
        <v>76</v>
      </c>
      <c r="AY779" s="298" t="s">
        <v>171</v>
      </c>
    </row>
    <row r="780" s="12" customFormat="1">
      <c r="B780" s="256"/>
      <c r="C780" s="257"/>
      <c r="D780" s="249" t="s">
        <v>238</v>
      </c>
      <c r="E780" s="258" t="s">
        <v>21</v>
      </c>
      <c r="F780" s="259" t="s">
        <v>1032</v>
      </c>
      <c r="G780" s="257"/>
      <c r="H780" s="258" t="s">
        <v>21</v>
      </c>
      <c r="I780" s="260"/>
      <c r="J780" s="257"/>
      <c r="K780" s="257"/>
      <c r="L780" s="261"/>
      <c r="M780" s="262"/>
      <c r="N780" s="263"/>
      <c r="O780" s="263"/>
      <c r="P780" s="263"/>
      <c r="Q780" s="263"/>
      <c r="R780" s="263"/>
      <c r="S780" s="263"/>
      <c r="T780" s="264"/>
      <c r="AT780" s="265" t="s">
        <v>238</v>
      </c>
      <c r="AU780" s="265" t="s">
        <v>85</v>
      </c>
      <c r="AV780" s="12" t="s">
        <v>83</v>
      </c>
      <c r="AW780" s="12" t="s">
        <v>39</v>
      </c>
      <c r="AX780" s="12" t="s">
        <v>76</v>
      </c>
      <c r="AY780" s="265" t="s">
        <v>171</v>
      </c>
    </row>
    <row r="781" s="12" customFormat="1">
      <c r="B781" s="256"/>
      <c r="C781" s="257"/>
      <c r="D781" s="249" t="s">
        <v>238</v>
      </c>
      <c r="E781" s="258" t="s">
        <v>21</v>
      </c>
      <c r="F781" s="259" t="s">
        <v>1291</v>
      </c>
      <c r="G781" s="257"/>
      <c r="H781" s="258" t="s">
        <v>21</v>
      </c>
      <c r="I781" s="260"/>
      <c r="J781" s="257"/>
      <c r="K781" s="257"/>
      <c r="L781" s="261"/>
      <c r="M781" s="262"/>
      <c r="N781" s="263"/>
      <c r="O781" s="263"/>
      <c r="P781" s="263"/>
      <c r="Q781" s="263"/>
      <c r="R781" s="263"/>
      <c r="S781" s="263"/>
      <c r="T781" s="264"/>
      <c r="AT781" s="265" t="s">
        <v>238</v>
      </c>
      <c r="AU781" s="265" t="s">
        <v>85</v>
      </c>
      <c r="AV781" s="12" t="s">
        <v>83</v>
      </c>
      <c r="AW781" s="12" t="s">
        <v>39</v>
      </c>
      <c r="AX781" s="12" t="s">
        <v>76</v>
      </c>
      <c r="AY781" s="265" t="s">
        <v>171</v>
      </c>
    </row>
    <row r="782" s="13" customFormat="1">
      <c r="B782" s="266"/>
      <c r="C782" s="267"/>
      <c r="D782" s="249" t="s">
        <v>238</v>
      </c>
      <c r="E782" s="268" t="s">
        <v>21</v>
      </c>
      <c r="F782" s="269" t="s">
        <v>1292</v>
      </c>
      <c r="G782" s="267"/>
      <c r="H782" s="270">
        <v>82</v>
      </c>
      <c r="I782" s="271"/>
      <c r="J782" s="267"/>
      <c r="K782" s="267"/>
      <c r="L782" s="272"/>
      <c r="M782" s="273"/>
      <c r="N782" s="274"/>
      <c r="O782" s="274"/>
      <c r="P782" s="274"/>
      <c r="Q782" s="274"/>
      <c r="R782" s="274"/>
      <c r="S782" s="274"/>
      <c r="T782" s="275"/>
      <c r="AT782" s="276" t="s">
        <v>238</v>
      </c>
      <c r="AU782" s="276" t="s">
        <v>85</v>
      </c>
      <c r="AV782" s="13" t="s">
        <v>85</v>
      </c>
      <c r="AW782" s="13" t="s">
        <v>39</v>
      </c>
      <c r="AX782" s="13" t="s">
        <v>76</v>
      </c>
      <c r="AY782" s="276" t="s">
        <v>171</v>
      </c>
    </row>
    <row r="783" s="13" customFormat="1">
      <c r="B783" s="266"/>
      <c r="C783" s="267"/>
      <c r="D783" s="249" t="s">
        <v>238</v>
      </c>
      <c r="E783" s="268" t="s">
        <v>21</v>
      </c>
      <c r="F783" s="269" t="s">
        <v>1293</v>
      </c>
      <c r="G783" s="267"/>
      <c r="H783" s="270">
        <v>24</v>
      </c>
      <c r="I783" s="271"/>
      <c r="J783" s="267"/>
      <c r="K783" s="267"/>
      <c r="L783" s="272"/>
      <c r="M783" s="273"/>
      <c r="N783" s="274"/>
      <c r="O783" s="274"/>
      <c r="P783" s="274"/>
      <c r="Q783" s="274"/>
      <c r="R783" s="274"/>
      <c r="S783" s="274"/>
      <c r="T783" s="275"/>
      <c r="AT783" s="276" t="s">
        <v>238</v>
      </c>
      <c r="AU783" s="276" t="s">
        <v>85</v>
      </c>
      <c r="AV783" s="13" t="s">
        <v>85</v>
      </c>
      <c r="AW783" s="13" t="s">
        <v>39</v>
      </c>
      <c r="AX783" s="13" t="s">
        <v>76</v>
      </c>
      <c r="AY783" s="276" t="s">
        <v>171</v>
      </c>
    </row>
    <row r="784" s="15" customFormat="1">
      <c r="B784" s="288"/>
      <c r="C784" s="289"/>
      <c r="D784" s="249" t="s">
        <v>238</v>
      </c>
      <c r="E784" s="290" t="s">
        <v>21</v>
      </c>
      <c r="F784" s="291" t="s">
        <v>259</v>
      </c>
      <c r="G784" s="289"/>
      <c r="H784" s="292">
        <v>106</v>
      </c>
      <c r="I784" s="293"/>
      <c r="J784" s="289"/>
      <c r="K784" s="289"/>
      <c r="L784" s="294"/>
      <c r="M784" s="295"/>
      <c r="N784" s="296"/>
      <c r="O784" s="296"/>
      <c r="P784" s="296"/>
      <c r="Q784" s="296"/>
      <c r="R784" s="296"/>
      <c r="S784" s="296"/>
      <c r="T784" s="297"/>
      <c r="AT784" s="298" t="s">
        <v>238</v>
      </c>
      <c r="AU784" s="298" t="s">
        <v>85</v>
      </c>
      <c r="AV784" s="15" t="s">
        <v>96</v>
      </c>
      <c r="AW784" s="15" t="s">
        <v>39</v>
      </c>
      <c r="AX784" s="15" t="s">
        <v>76</v>
      </c>
      <c r="AY784" s="298" t="s">
        <v>171</v>
      </c>
    </row>
    <row r="785" s="14" customFormat="1">
      <c r="B785" s="277"/>
      <c r="C785" s="278"/>
      <c r="D785" s="249" t="s">
        <v>238</v>
      </c>
      <c r="E785" s="279" t="s">
        <v>21</v>
      </c>
      <c r="F785" s="280" t="s">
        <v>242</v>
      </c>
      <c r="G785" s="278"/>
      <c r="H785" s="281">
        <v>116.461</v>
      </c>
      <c r="I785" s="282"/>
      <c r="J785" s="278"/>
      <c r="K785" s="278"/>
      <c r="L785" s="283"/>
      <c r="M785" s="284"/>
      <c r="N785" s="285"/>
      <c r="O785" s="285"/>
      <c r="P785" s="285"/>
      <c r="Q785" s="285"/>
      <c r="R785" s="285"/>
      <c r="S785" s="285"/>
      <c r="T785" s="286"/>
      <c r="AT785" s="287" t="s">
        <v>238</v>
      </c>
      <c r="AU785" s="287" t="s">
        <v>85</v>
      </c>
      <c r="AV785" s="14" t="s">
        <v>194</v>
      </c>
      <c r="AW785" s="14" t="s">
        <v>39</v>
      </c>
      <c r="AX785" s="14" t="s">
        <v>83</v>
      </c>
      <c r="AY785" s="287" t="s">
        <v>171</v>
      </c>
    </row>
    <row r="786" s="1" customFormat="1" ht="25.5" customHeight="1">
      <c r="B786" s="47"/>
      <c r="C786" s="237" t="s">
        <v>1294</v>
      </c>
      <c r="D786" s="237" t="s">
        <v>174</v>
      </c>
      <c r="E786" s="238" t="s">
        <v>1295</v>
      </c>
      <c r="F786" s="239" t="s">
        <v>1296</v>
      </c>
      <c r="G786" s="240" t="s">
        <v>235</v>
      </c>
      <c r="H786" s="241">
        <v>9.5</v>
      </c>
      <c r="I786" s="242"/>
      <c r="J786" s="243">
        <f>ROUND(I786*H786,2)</f>
        <v>0</v>
      </c>
      <c r="K786" s="239" t="s">
        <v>236</v>
      </c>
      <c r="L786" s="73"/>
      <c r="M786" s="244" t="s">
        <v>21</v>
      </c>
      <c r="N786" s="245" t="s">
        <v>47</v>
      </c>
      <c r="O786" s="48"/>
      <c r="P786" s="246">
        <f>O786*H786</f>
        <v>0</v>
      </c>
      <c r="Q786" s="246">
        <v>0.00040000000000000002</v>
      </c>
      <c r="R786" s="246">
        <f>Q786*H786</f>
        <v>0.0038</v>
      </c>
      <c r="S786" s="246">
        <v>0</v>
      </c>
      <c r="T786" s="247">
        <f>S786*H786</f>
        <v>0</v>
      </c>
      <c r="AR786" s="25" t="s">
        <v>314</v>
      </c>
      <c r="AT786" s="25" t="s">
        <v>174</v>
      </c>
      <c r="AU786" s="25" t="s">
        <v>85</v>
      </c>
      <c r="AY786" s="25" t="s">
        <v>171</v>
      </c>
      <c r="BE786" s="248">
        <f>IF(N786="základní",J786,0)</f>
        <v>0</v>
      </c>
      <c r="BF786" s="248">
        <f>IF(N786="snížená",J786,0)</f>
        <v>0</v>
      </c>
      <c r="BG786" s="248">
        <f>IF(N786="zákl. přenesená",J786,0)</f>
        <v>0</v>
      </c>
      <c r="BH786" s="248">
        <f>IF(N786="sníž. přenesená",J786,0)</f>
        <v>0</v>
      </c>
      <c r="BI786" s="248">
        <f>IF(N786="nulová",J786,0)</f>
        <v>0</v>
      </c>
      <c r="BJ786" s="25" t="s">
        <v>83</v>
      </c>
      <c r="BK786" s="248">
        <f>ROUND(I786*H786,2)</f>
        <v>0</v>
      </c>
      <c r="BL786" s="25" t="s">
        <v>314</v>
      </c>
      <c r="BM786" s="25" t="s">
        <v>1297</v>
      </c>
    </row>
    <row r="787" s="12" customFormat="1">
      <c r="B787" s="256"/>
      <c r="C787" s="257"/>
      <c r="D787" s="249" t="s">
        <v>238</v>
      </c>
      <c r="E787" s="258" t="s">
        <v>21</v>
      </c>
      <c r="F787" s="259" t="s">
        <v>1032</v>
      </c>
      <c r="G787" s="257"/>
      <c r="H787" s="258" t="s">
        <v>21</v>
      </c>
      <c r="I787" s="260"/>
      <c r="J787" s="257"/>
      <c r="K787" s="257"/>
      <c r="L787" s="261"/>
      <c r="M787" s="262"/>
      <c r="N787" s="263"/>
      <c r="O787" s="263"/>
      <c r="P787" s="263"/>
      <c r="Q787" s="263"/>
      <c r="R787" s="263"/>
      <c r="S787" s="263"/>
      <c r="T787" s="264"/>
      <c r="AT787" s="265" t="s">
        <v>238</v>
      </c>
      <c r="AU787" s="265" t="s">
        <v>85</v>
      </c>
      <c r="AV787" s="12" t="s">
        <v>83</v>
      </c>
      <c r="AW787" s="12" t="s">
        <v>39</v>
      </c>
      <c r="AX787" s="12" t="s">
        <v>76</v>
      </c>
      <c r="AY787" s="265" t="s">
        <v>171</v>
      </c>
    </row>
    <row r="788" s="12" customFormat="1">
      <c r="B788" s="256"/>
      <c r="C788" s="257"/>
      <c r="D788" s="249" t="s">
        <v>238</v>
      </c>
      <c r="E788" s="258" t="s">
        <v>21</v>
      </c>
      <c r="F788" s="259" t="s">
        <v>1291</v>
      </c>
      <c r="G788" s="257"/>
      <c r="H788" s="258" t="s">
        <v>21</v>
      </c>
      <c r="I788" s="260"/>
      <c r="J788" s="257"/>
      <c r="K788" s="257"/>
      <c r="L788" s="261"/>
      <c r="M788" s="262"/>
      <c r="N788" s="263"/>
      <c r="O788" s="263"/>
      <c r="P788" s="263"/>
      <c r="Q788" s="263"/>
      <c r="R788" s="263"/>
      <c r="S788" s="263"/>
      <c r="T788" s="264"/>
      <c r="AT788" s="265" t="s">
        <v>238</v>
      </c>
      <c r="AU788" s="265" t="s">
        <v>85</v>
      </c>
      <c r="AV788" s="12" t="s">
        <v>83</v>
      </c>
      <c r="AW788" s="12" t="s">
        <v>39</v>
      </c>
      <c r="AX788" s="12" t="s">
        <v>76</v>
      </c>
      <c r="AY788" s="265" t="s">
        <v>171</v>
      </c>
    </row>
    <row r="789" s="13" customFormat="1">
      <c r="B789" s="266"/>
      <c r="C789" s="267"/>
      <c r="D789" s="249" t="s">
        <v>238</v>
      </c>
      <c r="E789" s="268" t="s">
        <v>21</v>
      </c>
      <c r="F789" s="269" t="s">
        <v>1298</v>
      </c>
      <c r="G789" s="267"/>
      <c r="H789" s="270">
        <v>9.5</v>
      </c>
      <c r="I789" s="271"/>
      <c r="J789" s="267"/>
      <c r="K789" s="267"/>
      <c r="L789" s="272"/>
      <c r="M789" s="273"/>
      <c r="N789" s="274"/>
      <c r="O789" s="274"/>
      <c r="P789" s="274"/>
      <c r="Q789" s="274"/>
      <c r="R789" s="274"/>
      <c r="S789" s="274"/>
      <c r="T789" s="275"/>
      <c r="AT789" s="276" t="s">
        <v>238</v>
      </c>
      <c r="AU789" s="276" t="s">
        <v>85</v>
      </c>
      <c r="AV789" s="13" t="s">
        <v>85</v>
      </c>
      <c r="AW789" s="13" t="s">
        <v>39</v>
      </c>
      <c r="AX789" s="13" t="s">
        <v>76</v>
      </c>
      <c r="AY789" s="276" t="s">
        <v>171</v>
      </c>
    </row>
    <row r="790" s="15" customFormat="1">
      <c r="B790" s="288"/>
      <c r="C790" s="289"/>
      <c r="D790" s="249" t="s">
        <v>238</v>
      </c>
      <c r="E790" s="290" t="s">
        <v>21</v>
      </c>
      <c r="F790" s="291" t="s">
        <v>259</v>
      </c>
      <c r="G790" s="289"/>
      <c r="H790" s="292">
        <v>9.5</v>
      </c>
      <c r="I790" s="293"/>
      <c r="J790" s="289"/>
      <c r="K790" s="289"/>
      <c r="L790" s="294"/>
      <c r="M790" s="295"/>
      <c r="N790" s="296"/>
      <c r="O790" s="296"/>
      <c r="P790" s="296"/>
      <c r="Q790" s="296"/>
      <c r="R790" s="296"/>
      <c r="S790" s="296"/>
      <c r="T790" s="297"/>
      <c r="AT790" s="298" t="s">
        <v>238</v>
      </c>
      <c r="AU790" s="298" t="s">
        <v>85</v>
      </c>
      <c r="AV790" s="15" t="s">
        <v>96</v>
      </c>
      <c r="AW790" s="15" t="s">
        <v>39</v>
      </c>
      <c r="AX790" s="15" t="s">
        <v>76</v>
      </c>
      <c r="AY790" s="298" t="s">
        <v>171</v>
      </c>
    </row>
    <row r="791" s="14" customFormat="1">
      <c r="B791" s="277"/>
      <c r="C791" s="278"/>
      <c r="D791" s="249" t="s">
        <v>238</v>
      </c>
      <c r="E791" s="279" t="s">
        <v>21</v>
      </c>
      <c r="F791" s="280" t="s">
        <v>242</v>
      </c>
      <c r="G791" s="278"/>
      <c r="H791" s="281">
        <v>9.5</v>
      </c>
      <c r="I791" s="282"/>
      <c r="J791" s="278"/>
      <c r="K791" s="278"/>
      <c r="L791" s="283"/>
      <c r="M791" s="284"/>
      <c r="N791" s="285"/>
      <c r="O791" s="285"/>
      <c r="P791" s="285"/>
      <c r="Q791" s="285"/>
      <c r="R791" s="285"/>
      <c r="S791" s="285"/>
      <c r="T791" s="286"/>
      <c r="AT791" s="287" t="s">
        <v>238</v>
      </c>
      <c r="AU791" s="287" t="s">
        <v>85</v>
      </c>
      <c r="AV791" s="14" t="s">
        <v>194</v>
      </c>
      <c r="AW791" s="14" t="s">
        <v>39</v>
      </c>
      <c r="AX791" s="14" t="s">
        <v>83</v>
      </c>
      <c r="AY791" s="287" t="s">
        <v>171</v>
      </c>
    </row>
    <row r="792" s="1" customFormat="1" ht="25.5" customHeight="1">
      <c r="B792" s="47"/>
      <c r="C792" s="299" t="s">
        <v>1299</v>
      </c>
      <c r="D792" s="299" t="s">
        <v>288</v>
      </c>
      <c r="E792" s="300" t="s">
        <v>1300</v>
      </c>
      <c r="F792" s="301" t="s">
        <v>1301</v>
      </c>
      <c r="G792" s="302" t="s">
        <v>235</v>
      </c>
      <c r="H792" s="303">
        <v>144.85499999999999</v>
      </c>
      <c r="I792" s="304"/>
      <c r="J792" s="305">
        <f>ROUND(I792*H792,2)</f>
        <v>0</v>
      </c>
      <c r="K792" s="301" t="s">
        <v>236</v>
      </c>
      <c r="L792" s="306"/>
      <c r="M792" s="307" t="s">
        <v>21</v>
      </c>
      <c r="N792" s="308" t="s">
        <v>47</v>
      </c>
      <c r="O792" s="48"/>
      <c r="P792" s="246">
        <f>O792*H792</f>
        <v>0</v>
      </c>
      <c r="Q792" s="246">
        <v>0.0051999999999999998</v>
      </c>
      <c r="R792" s="246">
        <f>Q792*H792</f>
        <v>0.75324599999999986</v>
      </c>
      <c r="S792" s="246">
        <v>0</v>
      </c>
      <c r="T792" s="247">
        <f>S792*H792</f>
        <v>0</v>
      </c>
      <c r="AR792" s="25" t="s">
        <v>414</v>
      </c>
      <c r="AT792" s="25" t="s">
        <v>288</v>
      </c>
      <c r="AU792" s="25" t="s">
        <v>85</v>
      </c>
      <c r="AY792" s="25" t="s">
        <v>171</v>
      </c>
      <c r="BE792" s="248">
        <f>IF(N792="základní",J792,0)</f>
        <v>0</v>
      </c>
      <c r="BF792" s="248">
        <f>IF(N792="snížená",J792,0)</f>
        <v>0</v>
      </c>
      <c r="BG792" s="248">
        <f>IF(N792="zákl. přenesená",J792,0)</f>
        <v>0</v>
      </c>
      <c r="BH792" s="248">
        <f>IF(N792="sníž. přenesená",J792,0)</f>
        <v>0</v>
      </c>
      <c r="BI792" s="248">
        <f>IF(N792="nulová",J792,0)</f>
        <v>0</v>
      </c>
      <c r="BJ792" s="25" t="s">
        <v>83</v>
      </c>
      <c r="BK792" s="248">
        <f>ROUND(I792*H792,2)</f>
        <v>0</v>
      </c>
      <c r="BL792" s="25" t="s">
        <v>314</v>
      </c>
      <c r="BM792" s="25" t="s">
        <v>1302</v>
      </c>
    </row>
    <row r="793" s="13" customFormat="1">
      <c r="B793" s="266"/>
      <c r="C793" s="267"/>
      <c r="D793" s="249" t="s">
        <v>238</v>
      </c>
      <c r="E793" s="268" t="s">
        <v>21</v>
      </c>
      <c r="F793" s="269" t="s">
        <v>1303</v>
      </c>
      <c r="G793" s="267"/>
      <c r="H793" s="270">
        <v>125.961</v>
      </c>
      <c r="I793" s="271"/>
      <c r="J793" s="267"/>
      <c r="K793" s="267"/>
      <c r="L793" s="272"/>
      <c r="M793" s="273"/>
      <c r="N793" s="274"/>
      <c r="O793" s="274"/>
      <c r="P793" s="274"/>
      <c r="Q793" s="274"/>
      <c r="R793" s="274"/>
      <c r="S793" s="274"/>
      <c r="T793" s="275"/>
      <c r="AT793" s="276" t="s">
        <v>238</v>
      </c>
      <c r="AU793" s="276" t="s">
        <v>85</v>
      </c>
      <c r="AV793" s="13" t="s">
        <v>85</v>
      </c>
      <c r="AW793" s="13" t="s">
        <v>39</v>
      </c>
      <c r="AX793" s="13" t="s">
        <v>83</v>
      </c>
      <c r="AY793" s="276" t="s">
        <v>171</v>
      </c>
    </row>
    <row r="794" s="13" customFormat="1">
      <c r="B794" s="266"/>
      <c r="C794" s="267"/>
      <c r="D794" s="249" t="s">
        <v>238</v>
      </c>
      <c r="E794" s="267"/>
      <c r="F794" s="269" t="s">
        <v>1304</v>
      </c>
      <c r="G794" s="267"/>
      <c r="H794" s="270">
        <v>144.85499999999999</v>
      </c>
      <c r="I794" s="271"/>
      <c r="J794" s="267"/>
      <c r="K794" s="267"/>
      <c r="L794" s="272"/>
      <c r="M794" s="273"/>
      <c r="N794" s="274"/>
      <c r="O794" s="274"/>
      <c r="P794" s="274"/>
      <c r="Q794" s="274"/>
      <c r="R794" s="274"/>
      <c r="S794" s="274"/>
      <c r="T794" s="275"/>
      <c r="AT794" s="276" t="s">
        <v>238</v>
      </c>
      <c r="AU794" s="276" t="s">
        <v>85</v>
      </c>
      <c r="AV794" s="13" t="s">
        <v>85</v>
      </c>
      <c r="AW794" s="13" t="s">
        <v>6</v>
      </c>
      <c r="AX794" s="13" t="s">
        <v>83</v>
      </c>
      <c r="AY794" s="276" t="s">
        <v>171</v>
      </c>
    </row>
    <row r="795" s="1" customFormat="1" ht="38.25" customHeight="1">
      <c r="B795" s="47"/>
      <c r="C795" s="237" t="s">
        <v>1305</v>
      </c>
      <c r="D795" s="237" t="s">
        <v>174</v>
      </c>
      <c r="E795" s="238" t="s">
        <v>1306</v>
      </c>
      <c r="F795" s="239" t="s">
        <v>1307</v>
      </c>
      <c r="G795" s="240" t="s">
        <v>235</v>
      </c>
      <c r="H795" s="241">
        <v>41</v>
      </c>
      <c r="I795" s="242"/>
      <c r="J795" s="243">
        <f>ROUND(I795*H795,2)</f>
        <v>0</v>
      </c>
      <c r="K795" s="239" t="s">
        <v>236</v>
      </c>
      <c r="L795" s="73"/>
      <c r="M795" s="244" t="s">
        <v>21</v>
      </c>
      <c r="N795" s="245" t="s">
        <v>47</v>
      </c>
      <c r="O795" s="48"/>
      <c r="P795" s="246">
        <f>O795*H795</f>
        <v>0</v>
      </c>
      <c r="Q795" s="246">
        <v>0.00058</v>
      </c>
      <c r="R795" s="246">
        <f>Q795*H795</f>
        <v>0.023779999999999999</v>
      </c>
      <c r="S795" s="246">
        <v>0</v>
      </c>
      <c r="T795" s="247">
        <f>S795*H795</f>
        <v>0</v>
      </c>
      <c r="AR795" s="25" t="s">
        <v>314</v>
      </c>
      <c r="AT795" s="25" t="s">
        <v>174</v>
      </c>
      <c r="AU795" s="25" t="s">
        <v>85</v>
      </c>
      <c r="AY795" s="25" t="s">
        <v>171</v>
      </c>
      <c r="BE795" s="248">
        <f>IF(N795="základní",J795,0)</f>
        <v>0</v>
      </c>
      <c r="BF795" s="248">
        <f>IF(N795="snížená",J795,0)</f>
        <v>0</v>
      </c>
      <c r="BG795" s="248">
        <f>IF(N795="zákl. přenesená",J795,0)</f>
        <v>0</v>
      </c>
      <c r="BH795" s="248">
        <f>IF(N795="sníž. přenesená",J795,0)</f>
        <v>0</v>
      </c>
      <c r="BI795" s="248">
        <f>IF(N795="nulová",J795,0)</f>
        <v>0</v>
      </c>
      <c r="BJ795" s="25" t="s">
        <v>83</v>
      </c>
      <c r="BK795" s="248">
        <f>ROUND(I795*H795,2)</f>
        <v>0</v>
      </c>
      <c r="BL795" s="25" t="s">
        <v>314</v>
      </c>
      <c r="BM795" s="25" t="s">
        <v>1308</v>
      </c>
    </row>
    <row r="796" s="12" customFormat="1">
      <c r="B796" s="256"/>
      <c r="C796" s="257"/>
      <c r="D796" s="249" t="s">
        <v>238</v>
      </c>
      <c r="E796" s="258" t="s">
        <v>21</v>
      </c>
      <c r="F796" s="259" t="s">
        <v>1032</v>
      </c>
      <c r="G796" s="257"/>
      <c r="H796" s="258" t="s">
        <v>21</v>
      </c>
      <c r="I796" s="260"/>
      <c r="J796" s="257"/>
      <c r="K796" s="257"/>
      <c r="L796" s="261"/>
      <c r="M796" s="262"/>
      <c r="N796" s="263"/>
      <c r="O796" s="263"/>
      <c r="P796" s="263"/>
      <c r="Q796" s="263"/>
      <c r="R796" s="263"/>
      <c r="S796" s="263"/>
      <c r="T796" s="264"/>
      <c r="AT796" s="265" t="s">
        <v>238</v>
      </c>
      <c r="AU796" s="265" t="s">
        <v>85</v>
      </c>
      <c r="AV796" s="12" t="s">
        <v>83</v>
      </c>
      <c r="AW796" s="12" t="s">
        <v>39</v>
      </c>
      <c r="AX796" s="12" t="s">
        <v>76</v>
      </c>
      <c r="AY796" s="265" t="s">
        <v>171</v>
      </c>
    </row>
    <row r="797" s="12" customFormat="1">
      <c r="B797" s="256"/>
      <c r="C797" s="257"/>
      <c r="D797" s="249" t="s">
        <v>238</v>
      </c>
      <c r="E797" s="258" t="s">
        <v>21</v>
      </c>
      <c r="F797" s="259" t="s">
        <v>1270</v>
      </c>
      <c r="G797" s="257"/>
      <c r="H797" s="258" t="s">
        <v>21</v>
      </c>
      <c r="I797" s="260"/>
      <c r="J797" s="257"/>
      <c r="K797" s="257"/>
      <c r="L797" s="261"/>
      <c r="M797" s="262"/>
      <c r="N797" s="263"/>
      <c r="O797" s="263"/>
      <c r="P797" s="263"/>
      <c r="Q797" s="263"/>
      <c r="R797" s="263"/>
      <c r="S797" s="263"/>
      <c r="T797" s="264"/>
      <c r="AT797" s="265" t="s">
        <v>238</v>
      </c>
      <c r="AU797" s="265" t="s">
        <v>85</v>
      </c>
      <c r="AV797" s="12" t="s">
        <v>83</v>
      </c>
      <c r="AW797" s="12" t="s">
        <v>39</v>
      </c>
      <c r="AX797" s="12" t="s">
        <v>76</v>
      </c>
      <c r="AY797" s="265" t="s">
        <v>171</v>
      </c>
    </row>
    <row r="798" s="13" customFormat="1">
      <c r="B798" s="266"/>
      <c r="C798" s="267"/>
      <c r="D798" s="249" t="s">
        <v>238</v>
      </c>
      <c r="E798" s="268" t="s">
        <v>21</v>
      </c>
      <c r="F798" s="269" t="s">
        <v>1309</v>
      </c>
      <c r="G798" s="267"/>
      <c r="H798" s="270">
        <v>41</v>
      </c>
      <c r="I798" s="271"/>
      <c r="J798" s="267"/>
      <c r="K798" s="267"/>
      <c r="L798" s="272"/>
      <c r="M798" s="273"/>
      <c r="N798" s="274"/>
      <c r="O798" s="274"/>
      <c r="P798" s="274"/>
      <c r="Q798" s="274"/>
      <c r="R798" s="274"/>
      <c r="S798" s="274"/>
      <c r="T798" s="275"/>
      <c r="AT798" s="276" t="s">
        <v>238</v>
      </c>
      <c r="AU798" s="276" t="s">
        <v>85</v>
      </c>
      <c r="AV798" s="13" t="s">
        <v>85</v>
      </c>
      <c r="AW798" s="13" t="s">
        <v>39</v>
      </c>
      <c r="AX798" s="13" t="s">
        <v>76</v>
      </c>
      <c r="AY798" s="276" t="s">
        <v>171</v>
      </c>
    </row>
    <row r="799" s="14" customFormat="1">
      <c r="B799" s="277"/>
      <c r="C799" s="278"/>
      <c r="D799" s="249" t="s">
        <v>238</v>
      </c>
      <c r="E799" s="279" t="s">
        <v>21</v>
      </c>
      <c r="F799" s="280" t="s">
        <v>242</v>
      </c>
      <c r="G799" s="278"/>
      <c r="H799" s="281">
        <v>41</v>
      </c>
      <c r="I799" s="282"/>
      <c r="J799" s="278"/>
      <c r="K799" s="278"/>
      <c r="L799" s="283"/>
      <c r="M799" s="284"/>
      <c r="N799" s="285"/>
      <c r="O799" s="285"/>
      <c r="P799" s="285"/>
      <c r="Q799" s="285"/>
      <c r="R799" s="285"/>
      <c r="S799" s="285"/>
      <c r="T799" s="286"/>
      <c r="AT799" s="287" t="s">
        <v>238</v>
      </c>
      <c r="AU799" s="287" t="s">
        <v>85</v>
      </c>
      <c r="AV799" s="14" t="s">
        <v>194</v>
      </c>
      <c r="AW799" s="14" t="s">
        <v>39</v>
      </c>
      <c r="AX799" s="14" t="s">
        <v>83</v>
      </c>
      <c r="AY799" s="287" t="s">
        <v>171</v>
      </c>
    </row>
    <row r="800" s="1" customFormat="1" ht="38.25" customHeight="1">
      <c r="B800" s="47"/>
      <c r="C800" s="237" t="s">
        <v>1310</v>
      </c>
      <c r="D800" s="237" t="s">
        <v>174</v>
      </c>
      <c r="E800" s="238" t="s">
        <v>1311</v>
      </c>
      <c r="F800" s="239" t="s">
        <v>1312</v>
      </c>
      <c r="G800" s="240" t="s">
        <v>235</v>
      </c>
      <c r="H800" s="241">
        <v>4.75</v>
      </c>
      <c r="I800" s="242"/>
      <c r="J800" s="243">
        <f>ROUND(I800*H800,2)</f>
        <v>0</v>
      </c>
      <c r="K800" s="239" t="s">
        <v>236</v>
      </c>
      <c r="L800" s="73"/>
      <c r="M800" s="244" t="s">
        <v>21</v>
      </c>
      <c r="N800" s="245" t="s">
        <v>47</v>
      </c>
      <c r="O800" s="48"/>
      <c r="P800" s="246">
        <f>O800*H800</f>
        <v>0</v>
      </c>
      <c r="Q800" s="246">
        <v>0.00068000000000000005</v>
      </c>
      <c r="R800" s="246">
        <f>Q800*H800</f>
        <v>0.0032300000000000002</v>
      </c>
      <c r="S800" s="246">
        <v>0</v>
      </c>
      <c r="T800" s="247">
        <f>S800*H800</f>
        <v>0</v>
      </c>
      <c r="AR800" s="25" t="s">
        <v>314</v>
      </c>
      <c r="AT800" s="25" t="s">
        <v>174</v>
      </c>
      <c r="AU800" s="25" t="s">
        <v>85</v>
      </c>
      <c r="AY800" s="25" t="s">
        <v>171</v>
      </c>
      <c r="BE800" s="248">
        <f>IF(N800="základní",J800,0)</f>
        <v>0</v>
      </c>
      <c r="BF800" s="248">
        <f>IF(N800="snížená",J800,0)</f>
        <v>0</v>
      </c>
      <c r="BG800" s="248">
        <f>IF(N800="zákl. přenesená",J800,0)</f>
        <v>0</v>
      </c>
      <c r="BH800" s="248">
        <f>IF(N800="sníž. přenesená",J800,0)</f>
        <v>0</v>
      </c>
      <c r="BI800" s="248">
        <f>IF(N800="nulová",J800,0)</f>
        <v>0</v>
      </c>
      <c r="BJ800" s="25" t="s">
        <v>83</v>
      </c>
      <c r="BK800" s="248">
        <f>ROUND(I800*H800,2)</f>
        <v>0</v>
      </c>
      <c r="BL800" s="25" t="s">
        <v>314</v>
      </c>
      <c r="BM800" s="25" t="s">
        <v>1313</v>
      </c>
    </row>
    <row r="801" s="12" customFormat="1">
      <c r="B801" s="256"/>
      <c r="C801" s="257"/>
      <c r="D801" s="249" t="s">
        <v>238</v>
      </c>
      <c r="E801" s="258" t="s">
        <v>21</v>
      </c>
      <c r="F801" s="259" t="s">
        <v>1032</v>
      </c>
      <c r="G801" s="257"/>
      <c r="H801" s="258" t="s">
        <v>21</v>
      </c>
      <c r="I801" s="260"/>
      <c r="J801" s="257"/>
      <c r="K801" s="257"/>
      <c r="L801" s="261"/>
      <c r="M801" s="262"/>
      <c r="N801" s="263"/>
      <c r="O801" s="263"/>
      <c r="P801" s="263"/>
      <c r="Q801" s="263"/>
      <c r="R801" s="263"/>
      <c r="S801" s="263"/>
      <c r="T801" s="264"/>
      <c r="AT801" s="265" t="s">
        <v>238</v>
      </c>
      <c r="AU801" s="265" t="s">
        <v>85</v>
      </c>
      <c r="AV801" s="12" t="s">
        <v>83</v>
      </c>
      <c r="AW801" s="12" t="s">
        <v>39</v>
      </c>
      <c r="AX801" s="12" t="s">
        <v>76</v>
      </c>
      <c r="AY801" s="265" t="s">
        <v>171</v>
      </c>
    </row>
    <row r="802" s="12" customFormat="1">
      <c r="B802" s="256"/>
      <c r="C802" s="257"/>
      <c r="D802" s="249" t="s">
        <v>238</v>
      </c>
      <c r="E802" s="258" t="s">
        <v>21</v>
      </c>
      <c r="F802" s="259" t="s">
        <v>1270</v>
      </c>
      <c r="G802" s="257"/>
      <c r="H802" s="258" t="s">
        <v>21</v>
      </c>
      <c r="I802" s="260"/>
      <c r="J802" s="257"/>
      <c r="K802" s="257"/>
      <c r="L802" s="261"/>
      <c r="M802" s="262"/>
      <c r="N802" s="263"/>
      <c r="O802" s="263"/>
      <c r="P802" s="263"/>
      <c r="Q802" s="263"/>
      <c r="R802" s="263"/>
      <c r="S802" s="263"/>
      <c r="T802" s="264"/>
      <c r="AT802" s="265" t="s">
        <v>238</v>
      </c>
      <c r="AU802" s="265" t="s">
        <v>85</v>
      </c>
      <c r="AV802" s="12" t="s">
        <v>83</v>
      </c>
      <c r="AW802" s="12" t="s">
        <v>39</v>
      </c>
      <c r="AX802" s="12" t="s">
        <v>76</v>
      </c>
      <c r="AY802" s="265" t="s">
        <v>171</v>
      </c>
    </row>
    <row r="803" s="13" customFormat="1">
      <c r="B803" s="266"/>
      <c r="C803" s="267"/>
      <c r="D803" s="249" t="s">
        <v>238</v>
      </c>
      <c r="E803" s="268" t="s">
        <v>21</v>
      </c>
      <c r="F803" s="269" t="s">
        <v>1275</v>
      </c>
      <c r="G803" s="267"/>
      <c r="H803" s="270">
        <v>4.75</v>
      </c>
      <c r="I803" s="271"/>
      <c r="J803" s="267"/>
      <c r="K803" s="267"/>
      <c r="L803" s="272"/>
      <c r="M803" s="273"/>
      <c r="N803" s="274"/>
      <c r="O803" s="274"/>
      <c r="P803" s="274"/>
      <c r="Q803" s="274"/>
      <c r="R803" s="274"/>
      <c r="S803" s="274"/>
      <c r="T803" s="275"/>
      <c r="AT803" s="276" t="s">
        <v>238</v>
      </c>
      <c r="AU803" s="276" t="s">
        <v>85</v>
      </c>
      <c r="AV803" s="13" t="s">
        <v>85</v>
      </c>
      <c r="AW803" s="13" t="s">
        <v>39</v>
      </c>
      <c r="AX803" s="13" t="s">
        <v>76</v>
      </c>
      <c r="AY803" s="276" t="s">
        <v>171</v>
      </c>
    </row>
    <row r="804" s="14" customFormat="1">
      <c r="B804" s="277"/>
      <c r="C804" s="278"/>
      <c r="D804" s="249" t="s">
        <v>238</v>
      </c>
      <c r="E804" s="279" t="s">
        <v>21</v>
      </c>
      <c r="F804" s="280" t="s">
        <v>242</v>
      </c>
      <c r="G804" s="278"/>
      <c r="H804" s="281">
        <v>4.75</v>
      </c>
      <c r="I804" s="282"/>
      <c r="J804" s="278"/>
      <c r="K804" s="278"/>
      <c r="L804" s="283"/>
      <c r="M804" s="284"/>
      <c r="N804" s="285"/>
      <c r="O804" s="285"/>
      <c r="P804" s="285"/>
      <c r="Q804" s="285"/>
      <c r="R804" s="285"/>
      <c r="S804" s="285"/>
      <c r="T804" s="286"/>
      <c r="AT804" s="287" t="s">
        <v>238</v>
      </c>
      <c r="AU804" s="287" t="s">
        <v>85</v>
      </c>
      <c r="AV804" s="14" t="s">
        <v>194</v>
      </c>
      <c r="AW804" s="14" t="s">
        <v>39</v>
      </c>
      <c r="AX804" s="14" t="s">
        <v>83</v>
      </c>
      <c r="AY804" s="287" t="s">
        <v>171</v>
      </c>
    </row>
    <row r="805" s="1" customFormat="1" ht="16.5" customHeight="1">
      <c r="B805" s="47"/>
      <c r="C805" s="299" t="s">
        <v>1314</v>
      </c>
      <c r="D805" s="299" t="s">
        <v>288</v>
      </c>
      <c r="E805" s="300" t="s">
        <v>1315</v>
      </c>
      <c r="F805" s="301" t="s">
        <v>1316</v>
      </c>
      <c r="G805" s="302" t="s">
        <v>235</v>
      </c>
      <c r="H805" s="303">
        <v>50.325000000000003</v>
      </c>
      <c r="I805" s="304"/>
      <c r="J805" s="305">
        <f>ROUND(I805*H805,2)</f>
        <v>0</v>
      </c>
      <c r="K805" s="301" t="s">
        <v>236</v>
      </c>
      <c r="L805" s="306"/>
      <c r="M805" s="307" t="s">
        <v>21</v>
      </c>
      <c r="N805" s="308" t="s">
        <v>47</v>
      </c>
      <c r="O805" s="48"/>
      <c r="P805" s="246">
        <f>O805*H805</f>
        <v>0</v>
      </c>
      <c r="Q805" s="246">
        <v>0.00050000000000000001</v>
      </c>
      <c r="R805" s="246">
        <f>Q805*H805</f>
        <v>0.025162500000000001</v>
      </c>
      <c r="S805" s="246">
        <v>0</v>
      </c>
      <c r="T805" s="247">
        <f>S805*H805</f>
        <v>0</v>
      </c>
      <c r="AR805" s="25" t="s">
        <v>414</v>
      </c>
      <c r="AT805" s="25" t="s">
        <v>288</v>
      </c>
      <c r="AU805" s="25" t="s">
        <v>85</v>
      </c>
      <c r="AY805" s="25" t="s">
        <v>171</v>
      </c>
      <c r="BE805" s="248">
        <f>IF(N805="základní",J805,0)</f>
        <v>0</v>
      </c>
      <c r="BF805" s="248">
        <f>IF(N805="snížená",J805,0)</f>
        <v>0</v>
      </c>
      <c r="BG805" s="248">
        <f>IF(N805="zákl. přenesená",J805,0)</f>
        <v>0</v>
      </c>
      <c r="BH805" s="248">
        <f>IF(N805="sníž. přenesená",J805,0)</f>
        <v>0</v>
      </c>
      <c r="BI805" s="248">
        <f>IF(N805="nulová",J805,0)</f>
        <v>0</v>
      </c>
      <c r="BJ805" s="25" t="s">
        <v>83</v>
      </c>
      <c r="BK805" s="248">
        <f>ROUND(I805*H805,2)</f>
        <v>0</v>
      </c>
      <c r="BL805" s="25" t="s">
        <v>314</v>
      </c>
      <c r="BM805" s="25" t="s">
        <v>1317</v>
      </c>
    </row>
    <row r="806" s="1" customFormat="1">
      <c r="B806" s="47"/>
      <c r="C806" s="75"/>
      <c r="D806" s="249" t="s">
        <v>186</v>
      </c>
      <c r="E806" s="75"/>
      <c r="F806" s="250" t="s">
        <v>1318</v>
      </c>
      <c r="G806" s="75"/>
      <c r="H806" s="75"/>
      <c r="I806" s="205"/>
      <c r="J806" s="75"/>
      <c r="K806" s="75"/>
      <c r="L806" s="73"/>
      <c r="M806" s="251"/>
      <c r="N806" s="48"/>
      <c r="O806" s="48"/>
      <c r="P806" s="48"/>
      <c r="Q806" s="48"/>
      <c r="R806" s="48"/>
      <c r="S806" s="48"/>
      <c r="T806" s="96"/>
      <c r="AT806" s="25" t="s">
        <v>186</v>
      </c>
      <c r="AU806" s="25" t="s">
        <v>85</v>
      </c>
    </row>
    <row r="807" s="13" customFormat="1">
      <c r="B807" s="266"/>
      <c r="C807" s="267"/>
      <c r="D807" s="249" t="s">
        <v>238</v>
      </c>
      <c r="E807" s="268" t="s">
        <v>21</v>
      </c>
      <c r="F807" s="269" t="s">
        <v>1319</v>
      </c>
      <c r="G807" s="267"/>
      <c r="H807" s="270">
        <v>45.75</v>
      </c>
      <c r="I807" s="271"/>
      <c r="J807" s="267"/>
      <c r="K807" s="267"/>
      <c r="L807" s="272"/>
      <c r="M807" s="273"/>
      <c r="N807" s="274"/>
      <c r="O807" s="274"/>
      <c r="P807" s="274"/>
      <c r="Q807" s="274"/>
      <c r="R807" s="274"/>
      <c r="S807" s="274"/>
      <c r="T807" s="275"/>
      <c r="AT807" s="276" t="s">
        <v>238</v>
      </c>
      <c r="AU807" s="276" t="s">
        <v>85</v>
      </c>
      <c r="AV807" s="13" t="s">
        <v>85</v>
      </c>
      <c r="AW807" s="13" t="s">
        <v>39</v>
      </c>
      <c r="AX807" s="13" t="s">
        <v>83</v>
      </c>
      <c r="AY807" s="276" t="s">
        <v>171</v>
      </c>
    </row>
    <row r="808" s="13" customFormat="1">
      <c r="B808" s="266"/>
      <c r="C808" s="267"/>
      <c r="D808" s="249" t="s">
        <v>238</v>
      </c>
      <c r="E808" s="267"/>
      <c r="F808" s="269" t="s">
        <v>1320</v>
      </c>
      <c r="G808" s="267"/>
      <c r="H808" s="270">
        <v>50.325000000000003</v>
      </c>
      <c r="I808" s="271"/>
      <c r="J808" s="267"/>
      <c r="K808" s="267"/>
      <c r="L808" s="272"/>
      <c r="M808" s="273"/>
      <c r="N808" s="274"/>
      <c r="O808" s="274"/>
      <c r="P808" s="274"/>
      <c r="Q808" s="274"/>
      <c r="R808" s="274"/>
      <c r="S808" s="274"/>
      <c r="T808" s="275"/>
      <c r="AT808" s="276" t="s">
        <v>238</v>
      </c>
      <c r="AU808" s="276" t="s">
        <v>85</v>
      </c>
      <c r="AV808" s="13" t="s">
        <v>85</v>
      </c>
      <c r="AW808" s="13" t="s">
        <v>6</v>
      </c>
      <c r="AX808" s="13" t="s">
        <v>83</v>
      </c>
      <c r="AY808" s="276" t="s">
        <v>171</v>
      </c>
    </row>
    <row r="809" s="1" customFormat="1" ht="25.5" customHeight="1">
      <c r="B809" s="47"/>
      <c r="C809" s="237" t="s">
        <v>1321</v>
      </c>
      <c r="D809" s="237" t="s">
        <v>174</v>
      </c>
      <c r="E809" s="238" t="s">
        <v>1322</v>
      </c>
      <c r="F809" s="239" t="s">
        <v>1323</v>
      </c>
      <c r="G809" s="240" t="s">
        <v>235</v>
      </c>
      <c r="H809" s="241">
        <v>54.130000000000003</v>
      </c>
      <c r="I809" s="242"/>
      <c r="J809" s="243">
        <f>ROUND(I809*H809,2)</f>
        <v>0</v>
      </c>
      <c r="K809" s="239" t="s">
        <v>236</v>
      </c>
      <c r="L809" s="73"/>
      <c r="M809" s="244" t="s">
        <v>21</v>
      </c>
      <c r="N809" s="245" t="s">
        <v>47</v>
      </c>
      <c r="O809" s="48"/>
      <c r="P809" s="246">
        <f>O809*H809</f>
        <v>0</v>
      </c>
      <c r="Q809" s="246">
        <v>0</v>
      </c>
      <c r="R809" s="246">
        <f>Q809*H809</f>
        <v>0</v>
      </c>
      <c r="S809" s="246">
        <v>0</v>
      </c>
      <c r="T809" s="247">
        <f>S809*H809</f>
        <v>0</v>
      </c>
      <c r="AR809" s="25" t="s">
        <v>314</v>
      </c>
      <c r="AT809" s="25" t="s">
        <v>174</v>
      </c>
      <c r="AU809" s="25" t="s">
        <v>85</v>
      </c>
      <c r="AY809" s="25" t="s">
        <v>171</v>
      </c>
      <c r="BE809" s="248">
        <f>IF(N809="základní",J809,0)</f>
        <v>0</v>
      </c>
      <c r="BF809" s="248">
        <f>IF(N809="snížená",J809,0)</f>
        <v>0</v>
      </c>
      <c r="BG809" s="248">
        <f>IF(N809="zákl. přenesená",J809,0)</f>
        <v>0</v>
      </c>
      <c r="BH809" s="248">
        <f>IF(N809="sníž. přenesená",J809,0)</f>
        <v>0</v>
      </c>
      <c r="BI809" s="248">
        <f>IF(N809="nulová",J809,0)</f>
        <v>0</v>
      </c>
      <c r="BJ809" s="25" t="s">
        <v>83</v>
      </c>
      <c r="BK809" s="248">
        <f>ROUND(I809*H809,2)</f>
        <v>0</v>
      </c>
      <c r="BL809" s="25" t="s">
        <v>314</v>
      </c>
      <c r="BM809" s="25" t="s">
        <v>1324</v>
      </c>
    </row>
    <row r="810" s="12" customFormat="1">
      <c r="B810" s="256"/>
      <c r="C810" s="257"/>
      <c r="D810" s="249" t="s">
        <v>238</v>
      </c>
      <c r="E810" s="258" t="s">
        <v>21</v>
      </c>
      <c r="F810" s="259" t="s">
        <v>820</v>
      </c>
      <c r="G810" s="257"/>
      <c r="H810" s="258" t="s">
        <v>21</v>
      </c>
      <c r="I810" s="260"/>
      <c r="J810" s="257"/>
      <c r="K810" s="257"/>
      <c r="L810" s="261"/>
      <c r="M810" s="262"/>
      <c r="N810" s="263"/>
      <c r="O810" s="263"/>
      <c r="P810" s="263"/>
      <c r="Q810" s="263"/>
      <c r="R810" s="263"/>
      <c r="S810" s="263"/>
      <c r="T810" s="264"/>
      <c r="AT810" s="265" t="s">
        <v>238</v>
      </c>
      <c r="AU810" s="265" t="s">
        <v>85</v>
      </c>
      <c r="AV810" s="12" t="s">
        <v>83</v>
      </c>
      <c r="AW810" s="12" t="s">
        <v>39</v>
      </c>
      <c r="AX810" s="12" t="s">
        <v>76</v>
      </c>
      <c r="AY810" s="265" t="s">
        <v>171</v>
      </c>
    </row>
    <row r="811" s="12" customFormat="1">
      <c r="B811" s="256"/>
      <c r="C811" s="257"/>
      <c r="D811" s="249" t="s">
        <v>238</v>
      </c>
      <c r="E811" s="258" t="s">
        <v>21</v>
      </c>
      <c r="F811" s="259" t="s">
        <v>337</v>
      </c>
      <c r="G811" s="257"/>
      <c r="H811" s="258" t="s">
        <v>21</v>
      </c>
      <c r="I811" s="260"/>
      <c r="J811" s="257"/>
      <c r="K811" s="257"/>
      <c r="L811" s="261"/>
      <c r="M811" s="262"/>
      <c r="N811" s="263"/>
      <c r="O811" s="263"/>
      <c r="P811" s="263"/>
      <c r="Q811" s="263"/>
      <c r="R811" s="263"/>
      <c r="S811" s="263"/>
      <c r="T811" s="264"/>
      <c r="AT811" s="265" t="s">
        <v>238</v>
      </c>
      <c r="AU811" s="265" t="s">
        <v>85</v>
      </c>
      <c r="AV811" s="12" t="s">
        <v>83</v>
      </c>
      <c r="AW811" s="12" t="s">
        <v>39</v>
      </c>
      <c r="AX811" s="12" t="s">
        <v>76</v>
      </c>
      <c r="AY811" s="265" t="s">
        <v>171</v>
      </c>
    </row>
    <row r="812" s="13" customFormat="1">
      <c r="B812" s="266"/>
      <c r="C812" s="267"/>
      <c r="D812" s="249" t="s">
        <v>238</v>
      </c>
      <c r="E812" s="268" t="s">
        <v>21</v>
      </c>
      <c r="F812" s="269" t="s">
        <v>444</v>
      </c>
      <c r="G812" s="267"/>
      <c r="H812" s="270">
        <v>37.75</v>
      </c>
      <c r="I812" s="271"/>
      <c r="J812" s="267"/>
      <c r="K812" s="267"/>
      <c r="L812" s="272"/>
      <c r="M812" s="273"/>
      <c r="N812" s="274"/>
      <c r="O812" s="274"/>
      <c r="P812" s="274"/>
      <c r="Q812" s="274"/>
      <c r="R812" s="274"/>
      <c r="S812" s="274"/>
      <c r="T812" s="275"/>
      <c r="AT812" s="276" t="s">
        <v>238</v>
      </c>
      <c r="AU812" s="276" t="s">
        <v>85</v>
      </c>
      <c r="AV812" s="13" t="s">
        <v>85</v>
      </c>
      <c r="AW812" s="13" t="s">
        <v>39</v>
      </c>
      <c r="AX812" s="13" t="s">
        <v>76</v>
      </c>
      <c r="AY812" s="276" t="s">
        <v>171</v>
      </c>
    </row>
    <row r="813" s="13" customFormat="1">
      <c r="B813" s="266"/>
      <c r="C813" s="267"/>
      <c r="D813" s="249" t="s">
        <v>238</v>
      </c>
      <c r="E813" s="268" t="s">
        <v>21</v>
      </c>
      <c r="F813" s="269" t="s">
        <v>1251</v>
      </c>
      <c r="G813" s="267"/>
      <c r="H813" s="270">
        <v>2.8799999999999999</v>
      </c>
      <c r="I813" s="271"/>
      <c r="J813" s="267"/>
      <c r="K813" s="267"/>
      <c r="L813" s="272"/>
      <c r="M813" s="273"/>
      <c r="N813" s="274"/>
      <c r="O813" s="274"/>
      <c r="P813" s="274"/>
      <c r="Q813" s="274"/>
      <c r="R813" s="274"/>
      <c r="S813" s="274"/>
      <c r="T813" s="275"/>
      <c r="AT813" s="276" t="s">
        <v>238</v>
      </c>
      <c r="AU813" s="276" t="s">
        <v>85</v>
      </c>
      <c r="AV813" s="13" t="s">
        <v>85</v>
      </c>
      <c r="AW813" s="13" t="s">
        <v>39</v>
      </c>
      <c r="AX813" s="13" t="s">
        <v>76</v>
      </c>
      <c r="AY813" s="276" t="s">
        <v>171</v>
      </c>
    </row>
    <row r="814" s="13" customFormat="1">
      <c r="B814" s="266"/>
      <c r="C814" s="267"/>
      <c r="D814" s="249" t="s">
        <v>238</v>
      </c>
      <c r="E814" s="268" t="s">
        <v>21</v>
      </c>
      <c r="F814" s="269" t="s">
        <v>1325</v>
      </c>
      <c r="G814" s="267"/>
      <c r="H814" s="270">
        <v>5.4000000000000004</v>
      </c>
      <c r="I814" s="271"/>
      <c r="J814" s="267"/>
      <c r="K814" s="267"/>
      <c r="L814" s="272"/>
      <c r="M814" s="273"/>
      <c r="N814" s="274"/>
      <c r="O814" s="274"/>
      <c r="P814" s="274"/>
      <c r="Q814" s="274"/>
      <c r="R814" s="274"/>
      <c r="S814" s="274"/>
      <c r="T814" s="275"/>
      <c r="AT814" s="276" t="s">
        <v>238</v>
      </c>
      <c r="AU814" s="276" t="s">
        <v>85</v>
      </c>
      <c r="AV814" s="13" t="s">
        <v>85</v>
      </c>
      <c r="AW814" s="13" t="s">
        <v>39</v>
      </c>
      <c r="AX814" s="13" t="s">
        <v>76</v>
      </c>
      <c r="AY814" s="276" t="s">
        <v>171</v>
      </c>
    </row>
    <row r="815" s="15" customFormat="1">
      <c r="B815" s="288"/>
      <c r="C815" s="289"/>
      <c r="D815" s="249" t="s">
        <v>238</v>
      </c>
      <c r="E815" s="290" t="s">
        <v>21</v>
      </c>
      <c r="F815" s="291" t="s">
        <v>259</v>
      </c>
      <c r="G815" s="289"/>
      <c r="H815" s="292">
        <v>46.030000000000001</v>
      </c>
      <c r="I815" s="293"/>
      <c r="J815" s="289"/>
      <c r="K815" s="289"/>
      <c r="L815" s="294"/>
      <c r="M815" s="295"/>
      <c r="N815" s="296"/>
      <c r="O815" s="296"/>
      <c r="P815" s="296"/>
      <c r="Q815" s="296"/>
      <c r="R815" s="296"/>
      <c r="S815" s="296"/>
      <c r="T815" s="297"/>
      <c r="AT815" s="298" t="s">
        <v>238</v>
      </c>
      <c r="AU815" s="298" t="s">
        <v>85</v>
      </c>
      <c r="AV815" s="15" t="s">
        <v>96</v>
      </c>
      <c r="AW815" s="15" t="s">
        <v>39</v>
      </c>
      <c r="AX815" s="15" t="s">
        <v>76</v>
      </c>
      <c r="AY815" s="298" t="s">
        <v>171</v>
      </c>
    </row>
    <row r="816" s="12" customFormat="1">
      <c r="B816" s="256"/>
      <c r="C816" s="257"/>
      <c r="D816" s="249" t="s">
        <v>238</v>
      </c>
      <c r="E816" s="258" t="s">
        <v>21</v>
      </c>
      <c r="F816" s="259" t="s">
        <v>1032</v>
      </c>
      <c r="G816" s="257"/>
      <c r="H816" s="258" t="s">
        <v>21</v>
      </c>
      <c r="I816" s="260"/>
      <c r="J816" s="257"/>
      <c r="K816" s="257"/>
      <c r="L816" s="261"/>
      <c r="M816" s="262"/>
      <c r="N816" s="263"/>
      <c r="O816" s="263"/>
      <c r="P816" s="263"/>
      <c r="Q816" s="263"/>
      <c r="R816" s="263"/>
      <c r="S816" s="263"/>
      <c r="T816" s="264"/>
      <c r="AT816" s="265" t="s">
        <v>238</v>
      </c>
      <c r="AU816" s="265" t="s">
        <v>85</v>
      </c>
      <c r="AV816" s="12" t="s">
        <v>83</v>
      </c>
      <c r="AW816" s="12" t="s">
        <v>39</v>
      </c>
      <c r="AX816" s="12" t="s">
        <v>76</v>
      </c>
      <c r="AY816" s="265" t="s">
        <v>171</v>
      </c>
    </row>
    <row r="817" s="12" customFormat="1">
      <c r="B817" s="256"/>
      <c r="C817" s="257"/>
      <c r="D817" s="249" t="s">
        <v>238</v>
      </c>
      <c r="E817" s="258" t="s">
        <v>21</v>
      </c>
      <c r="F817" s="259" t="s">
        <v>1326</v>
      </c>
      <c r="G817" s="257"/>
      <c r="H817" s="258" t="s">
        <v>21</v>
      </c>
      <c r="I817" s="260"/>
      <c r="J817" s="257"/>
      <c r="K817" s="257"/>
      <c r="L817" s="261"/>
      <c r="M817" s="262"/>
      <c r="N817" s="263"/>
      <c r="O817" s="263"/>
      <c r="P817" s="263"/>
      <c r="Q817" s="263"/>
      <c r="R817" s="263"/>
      <c r="S817" s="263"/>
      <c r="T817" s="264"/>
      <c r="AT817" s="265" t="s">
        <v>238</v>
      </c>
      <c r="AU817" s="265" t="s">
        <v>85</v>
      </c>
      <c r="AV817" s="12" t="s">
        <v>83</v>
      </c>
      <c r="AW817" s="12" t="s">
        <v>39</v>
      </c>
      <c r="AX817" s="12" t="s">
        <v>76</v>
      </c>
      <c r="AY817" s="265" t="s">
        <v>171</v>
      </c>
    </row>
    <row r="818" s="13" customFormat="1">
      <c r="B818" s="266"/>
      <c r="C818" s="267"/>
      <c r="D818" s="249" t="s">
        <v>238</v>
      </c>
      <c r="E818" s="268" t="s">
        <v>21</v>
      </c>
      <c r="F818" s="269" t="s">
        <v>590</v>
      </c>
      <c r="G818" s="267"/>
      <c r="H818" s="270">
        <v>8.0999999999999996</v>
      </c>
      <c r="I818" s="271"/>
      <c r="J818" s="267"/>
      <c r="K818" s="267"/>
      <c r="L818" s="272"/>
      <c r="M818" s="273"/>
      <c r="N818" s="274"/>
      <c r="O818" s="274"/>
      <c r="P818" s="274"/>
      <c r="Q818" s="274"/>
      <c r="R818" s="274"/>
      <c r="S818" s="274"/>
      <c r="T818" s="275"/>
      <c r="AT818" s="276" t="s">
        <v>238</v>
      </c>
      <c r="AU818" s="276" t="s">
        <v>85</v>
      </c>
      <c r="AV818" s="13" t="s">
        <v>85</v>
      </c>
      <c r="AW818" s="13" t="s">
        <v>39</v>
      </c>
      <c r="AX818" s="13" t="s">
        <v>76</v>
      </c>
      <c r="AY818" s="276" t="s">
        <v>171</v>
      </c>
    </row>
    <row r="819" s="15" customFormat="1">
      <c r="B819" s="288"/>
      <c r="C819" s="289"/>
      <c r="D819" s="249" t="s">
        <v>238</v>
      </c>
      <c r="E819" s="290" t="s">
        <v>21</v>
      </c>
      <c r="F819" s="291" t="s">
        <v>259</v>
      </c>
      <c r="G819" s="289"/>
      <c r="H819" s="292">
        <v>8.0999999999999996</v>
      </c>
      <c r="I819" s="293"/>
      <c r="J819" s="289"/>
      <c r="K819" s="289"/>
      <c r="L819" s="294"/>
      <c r="M819" s="295"/>
      <c r="N819" s="296"/>
      <c r="O819" s="296"/>
      <c r="P819" s="296"/>
      <c r="Q819" s="296"/>
      <c r="R819" s="296"/>
      <c r="S819" s="296"/>
      <c r="T819" s="297"/>
      <c r="AT819" s="298" t="s">
        <v>238</v>
      </c>
      <c r="AU819" s="298" t="s">
        <v>85</v>
      </c>
      <c r="AV819" s="15" t="s">
        <v>96</v>
      </c>
      <c r="AW819" s="15" t="s">
        <v>39</v>
      </c>
      <c r="AX819" s="15" t="s">
        <v>76</v>
      </c>
      <c r="AY819" s="298" t="s">
        <v>171</v>
      </c>
    </row>
    <row r="820" s="14" customFormat="1">
      <c r="B820" s="277"/>
      <c r="C820" s="278"/>
      <c r="D820" s="249" t="s">
        <v>238</v>
      </c>
      <c r="E820" s="279" t="s">
        <v>21</v>
      </c>
      <c r="F820" s="280" t="s">
        <v>242</v>
      </c>
      <c r="G820" s="278"/>
      <c r="H820" s="281">
        <v>54.130000000000003</v>
      </c>
      <c r="I820" s="282"/>
      <c r="J820" s="278"/>
      <c r="K820" s="278"/>
      <c r="L820" s="283"/>
      <c r="M820" s="284"/>
      <c r="N820" s="285"/>
      <c r="O820" s="285"/>
      <c r="P820" s="285"/>
      <c r="Q820" s="285"/>
      <c r="R820" s="285"/>
      <c r="S820" s="285"/>
      <c r="T820" s="286"/>
      <c r="AT820" s="287" t="s">
        <v>238</v>
      </c>
      <c r="AU820" s="287" t="s">
        <v>85</v>
      </c>
      <c r="AV820" s="14" t="s">
        <v>194</v>
      </c>
      <c r="AW820" s="14" t="s">
        <v>39</v>
      </c>
      <c r="AX820" s="14" t="s">
        <v>83</v>
      </c>
      <c r="AY820" s="287" t="s">
        <v>171</v>
      </c>
    </row>
    <row r="821" s="1" customFormat="1" ht="25.5" customHeight="1">
      <c r="B821" s="47"/>
      <c r="C821" s="237" t="s">
        <v>1327</v>
      </c>
      <c r="D821" s="237" t="s">
        <v>174</v>
      </c>
      <c r="E821" s="238" t="s">
        <v>1328</v>
      </c>
      <c r="F821" s="239" t="s">
        <v>1329</v>
      </c>
      <c r="G821" s="240" t="s">
        <v>235</v>
      </c>
      <c r="H821" s="241">
        <v>4.8899999999999997</v>
      </c>
      <c r="I821" s="242"/>
      <c r="J821" s="243">
        <f>ROUND(I821*H821,2)</f>
        <v>0</v>
      </c>
      <c r="K821" s="239" t="s">
        <v>236</v>
      </c>
      <c r="L821" s="73"/>
      <c r="M821" s="244" t="s">
        <v>21</v>
      </c>
      <c r="N821" s="245" t="s">
        <v>47</v>
      </c>
      <c r="O821" s="48"/>
      <c r="P821" s="246">
        <f>O821*H821</f>
        <v>0</v>
      </c>
      <c r="Q821" s="246">
        <v>0</v>
      </c>
      <c r="R821" s="246">
        <f>Q821*H821</f>
        <v>0</v>
      </c>
      <c r="S821" s="246">
        <v>0</v>
      </c>
      <c r="T821" s="247">
        <f>S821*H821</f>
        <v>0</v>
      </c>
      <c r="AR821" s="25" t="s">
        <v>314</v>
      </c>
      <c r="AT821" s="25" t="s">
        <v>174</v>
      </c>
      <c r="AU821" s="25" t="s">
        <v>85</v>
      </c>
      <c r="AY821" s="25" t="s">
        <v>171</v>
      </c>
      <c r="BE821" s="248">
        <f>IF(N821="základní",J821,0)</f>
        <v>0</v>
      </c>
      <c r="BF821" s="248">
        <f>IF(N821="snížená",J821,0)</f>
        <v>0</v>
      </c>
      <c r="BG821" s="248">
        <f>IF(N821="zákl. přenesená",J821,0)</f>
        <v>0</v>
      </c>
      <c r="BH821" s="248">
        <f>IF(N821="sníž. přenesená",J821,0)</f>
        <v>0</v>
      </c>
      <c r="BI821" s="248">
        <f>IF(N821="nulová",J821,0)</f>
        <v>0</v>
      </c>
      <c r="BJ821" s="25" t="s">
        <v>83</v>
      </c>
      <c r="BK821" s="248">
        <f>ROUND(I821*H821,2)</f>
        <v>0</v>
      </c>
      <c r="BL821" s="25" t="s">
        <v>314</v>
      </c>
      <c r="BM821" s="25" t="s">
        <v>1330</v>
      </c>
    </row>
    <row r="822" s="12" customFormat="1">
      <c r="B822" s="256"/>
      <c r="C822" s="257"/>
      <c r="D822" s="249" t="s">
        <v>238</v>
      </c>
      <c r="E822" s="258" t="s">
        <v>21</v>
      </c>
      <c r="F822" s="259" t="s">
        <v>820</v>
      </c>
      <c r="G822" s="257"/>
      <c r="H822" s="258" t="s">
        <v>21</v>
      </c>
      <c r="I822" s="260"/>
      <c r="J822" s="257"/>
      <c r="K822" s="257"/>
      <c r="L822" s="261"/>
      <c r="M822" s="262"/>
      <c r="N822" s="263"/>
      <c r="O822" s="263"/>
      <c r="P822" s="263"/>
      <c r="Q822" s="263"/>
      <c r="R822" s="263"/>
      <c r="S822" s="263"/>
      <c r="T822" s="264"/>
      <c r="AT822" s="265" t="s">
        <v>238</v>
      </c>
      <c r="AU822" s="265" t="s">
        <v>85</v>
      </c>
      <c r="AV822" s="12" t="s">
        <v>83</v>
      </c>
      <c r="AW822" s="12" t="s">
        <v>39</v>
      </c>
      <c r="AX822" s="12" t="s">
        <v>76</v>
      </c>
      <c r="AY822" s="265" t="s">
        <v>171</v>
      </c>
    </row>
    <row r="823" s="12" customFormat="1">
      <c r="B823" s="256"/>
      <c r="C823" s="257"/>
      <c r="D823" s="249" t="s">
        <v>238</v>
      </c>
      <c r="E823" s="258" t="s">
        <v>21</v>
      </c>
      <c r="F823" s="259" t="s">
        <v>337</v>
      </c>
      <c r="G823" s="257"/>
      <c r="H823" s="258" t="s">
        <v>21</v>
      </c>
      <c r="I823" s="260"/>
      <c r="J823" s="257"/>
      <c r="K823" s="257"/>
      <c r="L823" s="261"/>
      <c r="M823" s="262"/>
      <c r="N823" s="263"/>
      <c r="O823" s="263"/>
      <c r="P823" s="263"/>
      <c r="Q823" s="263"/>
      <c r="R823" s="263"/>
      <c r="S823" s="263"/>
      <c r="T823" s="264"/>
      <c r="AT823" s="265" t="s">
        <v>238</v>
      </c>
      <c r="AU823" s="265" t="s">
        <v>85</v>
      </c>
      <c r="AV823" s="12" t="s">
        <v>83</v>
      </c>
      <c r="AW823" s="12" t="s">
        <v>39</v>
      </c>
      <c r="AX823" s="12" t="s">
        <v>76</v>
      </c>
      <c r="AY823" s="265" t="s">
        <v>171</v>
      </c>
    </row>
    <row r="824" s="13" customFormat="1">
      <c r="B824" s="266"/>
      <c r="C824" s="267"/>
      <c r="D824" s="249" t="s">
        <v>238</v>
      </c>
      <c r="E824" s="268" t="s">
        <v>21</v>
      </c>
      <c r="F824" s="269" t="s">
        <v>1331</v>
      </c>
      <c r="G824" s="267"/>
      <c r="H824" s="270">
        <v>3.75</v>
      </c>
      <c r="I824" s="271"/>
      <c r="J824" s="267"/>
      <c r="K824" s="267"/>
      <c r="L824" s="272"/>
      <c r="M824" s="273"/>
      <c r="N824" s="274"/>
      <c r="O824" s="274"/>
      <c r="P824" s="274"/>
      <c r="Q824" s="274"/>
      <c r="R824" s="274"/>
      <c r="S824" s="274"/>
      <c r="T824" s="275"/>
      <c r="AT824" s="276" t="s">
        <v>238</v>
      </c>
      <c r="AU824" s="276" t="s">
        <v>85</v>
      </c>
      <c r="AV824" s="13" t="s">
        <v>85</v>
      </c>
      <c r="AW824" s="13" t="s">
        <v>39</v>
      </c>
      <c r="AX824" s="13" t="s">
        <v>76</v>
      </c>
      <c r="AY824" s="276" t="s">
        <v>171</v>
      </c>
    </row>
    <row r="825" s="13" customFormat="1">
      <c r="B825" s="266"/>
      <c r="C825" s="267"/>
      <c r="D825" s="249" t="s">
        <v>238</v>
      </c>
      <c r="E825" s="268" t="s">
        <v>21</v>
      </c>
      <c r="F825" s="269" t="s">
        <v>1332</v>
      </c>
      <c r="G825" s="267"/>
      <c r="H825" s="270">
        <v>1.1399999999999999</v>
      </c>
      <c r="I825" s="271"/>
      <c r="J825" s="267"/>
      <c r="K825" s="267"/>
      <c r="L825" s="272"/>
      <c r="M825" s="273"/>
      <c r="N825" s="274"/>
      <c r="O825" s="274"/>
      <c r="P825" s="274"/>
      <c r="Q825" s="274"/>
      <c r="R825" s="274"/>
      <c r="S825" s="274"/>
      <c r="T825" s="275"/>
      <c r="AT825" s="276" t="s">
        <v>238</v>
      </c>
      <c r="AU825" s="276" t="s">
        <v>85</v>
      </c>
      <c r="AV825" s="13" t="s">
        <v>85</v>
      </c>
      <c r="AW825" s="13" t="s">
        <v>39</v>
      </c>
      <c r="AX825" s="13" t="s">
        <v>76</v>
      </c>
      <c r="AY825" s="276" t="s">
        <v>171</v>
      </c>
    </row>
    <row r="826" s="15" customFormat="1">
      <c r="B826" s="288"/>
      <c r="C826" s="289"/>
      <c r="D826" s="249" t="s">
        <v>238</v>
      </c>
      <c r="E826" s="290" t="s">
        <v>21</v>
      </c>
      <c r="F826" s="291" t="s">
        <v>259</v>
      </c>
      <c r="G826" s="289"/>
      <c r="H826" s="292">
        <v>4.8899999999999997</v>
      </c>
      <c r="I826" s="293"/>
      <c r="J826" s="289"/>
      <c r="K826" s="289"/>
      <c r="L826" s="294"/>
      <c r="M826" s="295"/>
      <c r="N826" s="296"/>
      <c r="O826" s="296"/>
      <c r="P826" s="296"/>
      <c r="Q826" s="296"/>
      <c r="R826" s="296"/>
      <c r="S826" s="296"/>
      <c r="T826" s="297"/>
      <c r="AT826" s="298" t="s">
        <v>238</v>
      </c>
      <c r="AU826" s="298" t="s">
        <v>85</v>
      </c>
      <c r="AV826" s="15" t="s">
        <v>96</v>
      </c>
      <c r="AW826" s="15" t="s">
        <v>39</v>
      </c>
      <c r="AX826" s="15" t="s">
        <v>76</v>
      </c>
      <c r="AY826" s="298" t="s">
        <v>171</v>
      </c>
    </row>
    <row r="827" s="14" customFormat="1">
      <c r="B827" s="277"/>
      <c r="C827" s="278"/>
      <c r="D827" s="249" t="s">
        <v>238</v>
      </c>
      <c r="E827" s="279" t="s">
        <v>21</v>
      </c>
      <c r="F827" s="280" t="s">
        <v>242</v>
      </c>
      <c r="G827" s="278"/>
      <c r="H827" s="281">
        <v>4.8899999999999997</v>
      </c>
      <c r="I827" s="282"/>
      <c r="J827" s="278"/>
      <c r="K827" s="278"/>
      <c r="L827" s="283"/>
      <c r="M827" s="284"/>
      <c r="N827" s="285"/>
      <c r="O827" s="285"/>
      <c r="P827" s="285"/>
      <c r="Q827" s="285"/>
      <c r="R827" s="285"/>
      <c r="S827" s="285"/>
      <c r="T827" s="286"/>
      <c r="AT827" s="287" t="s">
        <v>238</v>
      </c>
      <c r="AU827" s="287" t="s">
        <v>85</v>
      </c>
      <c r="AV827" s="14" t="s">
        <v>194</v>
      </c>
      <c r="AW827" s="14" t="s">
        <v>39</v>
      </c>
      <c r="AX827" s="14" t="s">
        <v>83</v>
      </c>
      <c r="AY827" s="287" t="s">
        <v>171</v>
      </c>
    </row>
    <row r="828" s="1" customFormat="1" ht="16.5" customHeight="1">
      <c r="B828" s="47"/>
      <c r="C828" s="299" t="s">
        <v>87</v>
      </c>
      <c r="D828" s="299" t="s">
        <v>288</v>
      </c>
      <c r="E828" s="300" t="s">
        <v>1333</v>
      </c>
      <c r="F828" s="301" t="s">
        <v>1334</v>
      </c>
      <c r="G828" s="302" t="s">
        <v>814</v>
      </c>
      <c r="H828" s="303">
        <v>265.58999999999997</v>
      </c>
      <c r="I828" s="304"/>
      <c r="J828" s="305">
        <f>ROUND(I828*H828,2)</f>
        <v>0</v>
      </c>
      <c r="K828" s="301" t="s">
        <v>21</v>
      </c>
      <c r="L828" s="306"/>
      <c r="M828" s="307" t="s">
        <v>21</v>
      </c>
      <c r="N828" s="308" t="s">
        <v>47</v>
      </c>
      <c r="O828" s="48"/>
      <c r="P828" s="246">
        <f>O828*H828</f>
        <v>0</v>
      </c>
      <c r="Q828" s="246">
        <v>0.001</v>
      </c>
      <c r="R828" s="246">
        <f>Q828*H828</f>
        <v>0.26558999999999999</v>
      </c>
      <c r="S828" s="246">
        <v>0</v>
      </c>
      <c r="T828" s="247">
        <f>S828*H828</f>
        <v>0</v>
      </c>
      <c r="AR828" s="25" t="s">
        <v>414</v>
      </c>
      <c r="AT828" s="25" t="s">
        <v>288</v>
      </c>
      <c r="AU828" s="25" t="s">
        <v>85</v>
      </c>
      <c r="AY828" s="25" t="s">
        <v>171</v>
      </c>
      <c r="BE828" s="248">
        <f>IF(N828="základní",J828,0)</f>
        <v>0</v>
      </c>
      <c r="BF828" s="248">
        <f>IF(N828="snížená",J828,0)</f>
        <v>0</v>
      </c>
      <c r="BG828" s="248">
        <f>IF(N828="zákl. přenesená",J828,0)</f>
        <v>0</v>
      </c>
      <c r="BH828" s="248">
        <f>IF(N828="sníž. přenesená",J828,0)</f>
        <v>0</v>
      </c>
      <c r="BI828" s="248">
        <f>IF(N828="nulová",J828,0)</f>
        <v>0</v>
      </c>
      <c r="BJ828" s="25" t="s">
        <v>83</v>
      </c>
      <c r="BK828" s="248">
        <f>ROUND(I828*H828,2)</f>
        <v>0</v>
      </c>
      <c r="BL828" s="25" t="s">
        <v>314</v>
      </c>
      <c r="BM828" s="25" t="s">
        <v>1335</v>
      </c>
    </row>
    <row r="829" s="1" customFormat="1">
      <c r="B829" s="47"/>
      <c r="C829" s="75"/>
      <c r="D829" s="249" t="s">
        <v>186</v>
      </c>
      <c r="E829" s="75"/>
      <c r="F829" s="250" t="s">
        <v>1336</v>
      </c>
      <c r="G829" s="75"/>
      <c r="H829" s="75"/>
      <c r="I829" s="205"/>
      <c r="J829" s="75"/>
      <c r="K829" s="75"/>
      <c r="L829" s="73"/>
      <c r="M829" s="251"/>
      <c r="N829" s="48"/>
      <c r="O829" s="48"/>
      <c r="P829" s="48"/>
      <c r="Q829" s="48"/>
      <c r="R829" s="48"/>
      <c r="S829" s="48"/>
      <c r="T829" s="96"/>
      <c r="AT829" s="25" t="s">
        <v>186</v>
      </c>
      <c r="AU829" s="25" t="s">
        <v>85</v>
      </c>
    </row>
    <row r="830" s="13" customFormat="1">
      <c r="B830" s="266"/>
      <c r="C830" s="267"/>
      <c r="D830" s="249" t="s">
        <v>238</v>
      </c>
      <c r="E830" s="268" t="s">
        <v>21</v>
      </c>
      <c r="F830" s="269" t="s">
        <v>1337</v>
      </c>
      <c r="G830" s="267"/>
      <c r="H830" s="270">
        <v>59.020000000000003</v>
      </c>
      <c r="I830" s="271"/>
      <c r="J830" s="267"/>
      <c r="K830" s="267"/>
      <c r="L830" s="272"/>
      <c r="M830" s="273"/>
      <c r="N830" s="274"/>
      <c r="O830" s="274"/>
      <c r="P830" s="274"/>
      <c r="Q830" s="274"/>
      <c r="R830" s="274"/>
      <c r="S830" s="274"/>
      <c r="T830" s="275"/>
      <c r="AT830" s="276" t="s">
        <v>238</v>
      </c>
      <c r="AU830" s="276" t="s">
        <v>85</v>
      </c>
      <c r="AV830" s="13" t="s">
        <v>85</v>
      </c>
      <c r="AW830" s="13" t="s">
        <v>39</v>
      </c>
      <c r="AX830" s="13" t="s">
        <v>83</v>
      </c>
      <c r="AY830" s="276" t="s">
        <v>171</v>
      </c>
    </row>
    <row r="831" s="13" customFormat="1">
      <c r="B831" s="266"/>
      <c r="C831" s="267"/>
      <c r="D831" s="249" t="s">
        <v>238</v>
      </c>
      <c r="E831" s="267"/>
      <c r="F831" s="269" t="s">
        <v>1338</v>
      </c>
      <c r="G831" s="267"/>
      <c r="H831" s="270">
        <v>265.58999999999997</v>
      </c>
      <c r="I831" s="271"/>
      <c r="J831" s="267"/>
      <c r="K831" s="267"/>
      <c r="L831" s="272"/>
      <c r="M831" s="273"/>
      <c r="N831" s="274"/>
      <c r="O831" s="274"/>
      <c r="P831" s="274"/>
      <c r="Q831" s="274"/>
      <c r="R831" s="274"/>
      <c r="S831" s="274"/>
      <c r="T831" s="275"/>
      <c r="AT831" s="276" t="s">
        <v>238</v>
      </c>
      <c r="AU831" s="276" t="s">
        <v>85</v>
      </c>
      <c r="AV831" s="13" t="s">
        <v>85</v>
      </c>
      <c r="AW831" s="13" t="s">
        <v>6</v>
      </c>
      <c r="AX831" s="13" t="s">
        <v>83</v>
      </c>
      <c r="AY831" s="276" t="s">
        <v>171</v>
      </c>
    </row>
    <row r="832" s="1" customFormat="1" ht="25.5" customHeight="1">
      <c r="B832" s="47"/>
      <c r="C832" s="237" t="s">
        <v>1339</v>
      </c>
      <c r="D832" s="237" t="s">
        <v>174</v>
      </c>
      <c r="E832" s="238" t="s">
        <v>1340</v>
      </c>
      <c r="F832" s="239" t="s">
        <v>1341</v>
      </c>
      <c r="G832" s="240" t="s">
        <v>256</v>
      </c>
      <c r="H832" s="241">
        <v>45</v>
      </c>
      <c r="I832" s="242"/>
      <c r="J832" s="243">
        <f>ROUND(I832*H832,2)</f>
        <v>0</v>
      </c>
      <c r="K832" s="239" t="s">
        <v>236</v>
      </c>
      <c r="L832" s="73"/>
      <c r="M832" s="244" t="s">
        <v>21</v>
      </c>
      <c r="N832" s="245" t="s">
        <v>47</v>
      </c>
      <c r="O832" s="48"/>
      <c r="P832" s="246">
        <f>O832*H832</f>
        <v>0</v>
      </c>
      <c r="Q832" s="246">
        <v>0</v>
      </c>
      <c r="R832" s="246">
        <f>Q832*H832</f>
        <v>0</v>
      </c>
      <c r="S832" s="246">
        <v>0</v>
      </c>
      <c r="T832" s="247">
        <f>S832*H832</f>
        <v>0</v>
      </c>
      <c r="AR832" s="25" t="s">
        <v>314</v>
      </c>
      <c r="AT832" s="25" t="s">
        <v>174</v>
      </c>
      <c r="AU832" s="25" t="s">
        <v>85</v>
      </c>
      <c r="AY832" s="25" t="s">
        <v>171</v>
      </c>
      <c r="BE832" s="248">
        <f>IF(N832="základní",J832,0)</f>
        <v>0</v>
      </c>
      <c r="BF832" s="248">
        <f>IF(N832="snížená",J832,0)</f>
        <v>0</v>
      </c>
      <c r="BG832" s="248">
        <f>IF(N832="zákl. přenesená",J832,0)</f>
        <v>0</v>
      </c>
      <c r="BH832" s="248">
        <f>IF(N832="sníž. přenesená",J832,0)</f>
        <v>0</v>
      </c>
      <c r="BI832" s="248">
        <f>IF(N832="nulová",J832,0)</f>
        <v>0</v>
      </c>
      <c r="BJ832" s="25" t="s">
        <v>83</v>
      </c>
      <c r="BK832" s="248">
        <f>ROUND(I832*H832,2)</f>
        <v>0</v>
      </c>
      <c r="BL832" s="25" t="s">
        <v>314</v>
      </c>
      <c r="BM832" s="25" t="s">
        <v>1342</v>
      </c>
    </row>
    <row r="833" s="12" customFormat="1">
      <c r="B833" s="256"/>
      <c r="C833" s="257"/>
      <c r="D833" s="249" t="s">
        <v>238</v>
      </c>
      <c r="E833" s="258" t="s">
        <v>21</v>
      </c>
      <c r="F833" s="259" t="s">
        <v>820</v>
      </c>
      <c r="G833" s="257"/>
      <c r="H833" s="258" t="s">
        <v>21</v>
      </c>
      <c r="I833" s="260"/>
      <c r="J833" s="257"/>
      <c r="K833" s="257"/>
      <c r="L833" s="261"/>
      <c r="M833" s="262"/>
      <c r="N833" s="263"/>
      <c r="O833" s="263"/>
      <c r="P833" s="263"/>
      <c r="Q833" s="263"/>
      <c r="R833" s="263"/>
      <c r="S833" s="263"/>
      <c r="T833" s="264"/>
      <c r="AT833" s="265" t="s">
        <v>238</v>
      </c>
      <c r="AU833" s="265" t="s">
        <v>85</v>
      </c>
      <c r="AV833" s="12" t="s">
        <v>83</v>
      </c>
      <c r="AW833" s="12" t="s">
        <v>39</v>
      </c>
      <c r="AX833" s="12" t="s">
        <v>76</v>
      </c>
      <c r="AY833" s="265" t="s">
        <v>171</v>
      </c>
    </row>
    <row r="834" s="12" customFormat="1">
      <c r="B834" s="256"/>
      <c r="C834" s="257"/>
      <c r="D834" s="249" t="s">
        <v>238</v>
      </c>
      <c r="E834" s="258" t="s">
        <v>21</v>
      </c>
      <c r="F834" s="259" t="s">
        <v>337</v>
      </c>
      <c r="G834" s="257"/>
      <c r="H834" s="258" t="s">
        <v>21</v>
      </c>
      <c r="I834" s="260"/>
      <c r="J834" s="257"/>
      <c r="K834" s="257"/>
      <c r="L834" s="261"/>
      <c r="M834" s="262"/>
      <c r="N834" s="263"/>
      <c r="O834" s="263"/>
      <c r="P834" s="263"/>
      <c r="Q834" s="263"/>
      <c r="R834" s="263"/>
      <c r="S834" s="263"/>
      <c r="T834" s="264"/>
      <c r="AT834" s="265" t="s">
        <v>238</v>
      </c>
      <c r="AU834" s="265" t="s">
        <v>85</v>
      </c>
      <c r="AV834" s="12" t="s">
        <v>83</v>
      </c>
      <c r="AW834" s="12" t="s">
        <v>39</v>
      </c>
      <c r="AX834" s="12" t="s">
        <v>76</v>
      </c>
      <c r="AY834" s="265" t="s">
        <v>171</v>
      </c>
    </row>
    <row r="835" s="13" customFormat="1">
      <c r="B835" s="266"/>
      <c r="C835" s="267"/>
      <c r="D835" s="249" t="s">
        <v>238</v>
      </c>
      <c r="E835" s="268" t="s">
        <v>21</v>
      </c>
      <c r="F835" s="269" t="s">
        <v>1343</v>
      </c>
      <c r="G835" s="267"/>
      <c r="H835" s="270">
        <v>26.800000000000001</v>
      </c>
      <c r="I835" s="271"/>
      <c r="J835" s="267"/>
      <c r="K835" s="267"/>
      <c r="L835" s="272"/>
      <c r="M835" s="273"/>
      <c r="N835" s="274"/>
      <c r="O835" s="274"/>
      <c r="P835" s="274"/>
      <c r="Q835" s="274"/>
      <c r="R835" s="274"/>
      <c r="S835" s="274"/>
      <c r="T835" s="275"/>
      <c r="AT835" s="276" t="s">
        <v>238</v>
      </c>
      <c r="AU835" s="276" t="s">
        <v>85</v>
      </c>
      <c r="AV835" s="13" t="s">
        <v>85</v>
      </c>
      <c r="AW835" s="13" t="s">
        <v>39</v>
      </c>
      <c r="AX835" s="13" t="s">
        <v>76</v>
      </c>
      <c r="AY835" s="276" t="s">
        <v>171</v>
      </c>
    </row>
    <row r="836" s="13" customFormat="1">
      <c r="B836" s="266"/>
      <c r="C836" s="267"/>
      <c r="D836" s="249" t="s">
        <v>238</v>
      </c>
      <c r="E836" s="268" t="s">
        <v>21</v>
      </c>
      <c r="F836" s="269" t="s">
        <v>1344</v>
      </c>
      <c r="G836" s="267"/>
      <c r="H836" s="270">
        <v>8.8000000000000007</v>
      </c>
      <c r="I836" s="271"/>
      <c r="J836" s="267"/>
      <c r="K836" s="267"/>
      <c r="L836" s="272"/>
      <c r="M836" s="273"/>
      <c r="N836" s="274"/>
      <c r="O836" s="274"/>
      <c r="P836" s="274"/>
      <c r="Q836" s="274"/>
      <c r="R836" s="274"/>
      <c r="S836" s="274"/>
      <c r="T836" s="275"/>
      <c r="AT836" s="276" t="s">
        <v>238</v>
      </c>
      <c r="AU836" s="276" t="s">
        <v>85</v>
      </c>
      <c r="AV836" s="13" t="s">
        <v>85</v>
      </c>
      <c r="AW836" s="13" t="s">
        <v>39</v>
      </c>
      <c r="AX836" s="13" t="s">
        <v>76</v>
      </c>
      <c r="AY836" s="276" t="s">
        <v>171</v>
      </c>
    </row>
    <row r="837" s="13" customFormat="1">
      <c r="B837" s="266"/>
      <c r="C837" s="267"/>
      <c r="D837" s="249" t="s">
        <v>238</v>
      </c>
      <c r="E837" s="268" t="s">
        <v>21</v>
      </c>
      <c r="F837" s="269" t="s">
        <v>1345</v>
      </c>
      <c r="G837" s="267"/>
      <c r="H837" s="270">
        <v>9.4000000000000004</v>
      </c>
      <c r="I837" s="271"/>
      <c r="J837" s="267"/>
      <c r="K837" s="267"/>
      <c r="L837" s="272"/>
      <c r="M837" s="273"/>
      <c r="N837" s="274"/>
      <c r="O837" s="274"/>
      <c r="P837" s="274"/>
      <c r="Q837" s="274"/>
      <c r="R837" s="274"/>
      <c r="S837" s="274"/>
      <c r="T837" s="275"/>
      <c r="AT837" s="276" t="s">
        <v>238</v>
      </c>
      <c r="AU837" s="276" t="s">
        <v>85</v>
      </c>
      <c r="AV837" s="13" t="s">
        <v>85</v>
      </c>
      <c r="AW837" s="13" t="s">
        <v>39</v>
      </c>
      <c r="AX837" s="13" t="s">
        <v>76</v>
      </c>
      <c r="AY837" s="276" t="s">
        <v>171</v>
      </c>
    </row>
    <row r="838" s="14" customFormat="1">
      <c r="B838" s="277"/>
      <c r="C838" s="278"/>
      <c r="D838" s="249" t="s">
        <v>238</v>
      </c>
      <c r="E838" s="279" t="s">
        <v>21</v>
      </c>
      <c r="F838" s="280" t="s">
        <v>242</v>
      </c>
      <c r="G838" s="278"/>
      <c r="H838" s="281">
        <v>45</v>
      </c>
      <c r="I838" s="282"/>
      <c r="J838" s="278"/>
      <c r="K838" s="278"/>
      <c r="L838" s="283"/>
      <c r="M838" s="284"/>
      <c r="N838" s="285"/>
      <c r="O838" s="285"/>
      <c r="P838" s="285"/>
      <c r="Q838" s="285"/>
      <c r="R838" s="285"/>
      <c r="S838" s="285"/>
      <c r="T838" s="286"/>
      <c r="AT838" s="287" t="s">
        <v>238</v>
      </c>
      <c r="AU838" s="287" t="s">
        <v>85</v>
      </c>
      <c r="AV838" s="14" t="s">
        <v>194</v>
      </c>
      <c r="AW838" s="14" t="s">
        <v>39</v>
      </c>
      <c r="AX838" s="14" t="s">
        <v>83</v>
      </c>
      <c r="AY838" s="287" t="s">
        <v>171</v>
      </c>
    </row>
    <row r="839" s="1" customFormat="1" ht="16.5" customHeight="1">
      <c r="B839" s="47"/>
      <c r="C839" s="299" t="s">
        <v>1346</v>
      </c>
      <c r="D839" s="299" t="s">
        <v>288</v>
      </c>
      <c r="E839" s="300" t="s">
        <v>1347</v>
      </c>
      <c r="F839" s="301" t="s">
        <v>1348</v>
      </c>
      <c r="G839" s="302" t="s">
        <v>256</v>
      </c>
      <c r="H839" s="303">
        <v>49.5</v>
      </c>
      <c r="I839" s="304"/>
      <c r="J839" s="305">
        <f>ROUND(I839*H839,2)</f>
        <v>0</v>
      </c>
      <c r="K839" s="301" t="s">
        <v>236</v>
      </c>
      <c r="L839" s="306"/>
      <c r="M839" s="307" t="s">
        <v>21</v>
      </c>
      <c r="N839" s="308" t="s">
        <v>47</v>
      </c>
      <c r="O839" s="48"/>
      <c r="P839" s="246">
        <f>O839*H839</f>
        <v>0</v>
      </c>
      <c r="Q839" s="246">
        <v>6.0000000000000002E-05</v>
      </c>
      <c r="R839" s="246">
        <f>Q839*H839</f>
        <v>0.00297</v>
      </c>
      <c r="S839" s="246">
        <v>0</v>
      </c>
      <c r="T839" s="247">
        <f>S839*H839</f>
        <v>0</v>
      </c>
      <c r="AR839" s="25" t="s">
        <v>414</v>
      </c>
      <c r="AT839" s="25" t="s">
        <v>288</v>
      </c>
      <c r="AU839" s="25" t="s">
        <v>85</v>
      </c>
      <c r="AY839" s="25" t="s">
        <v>171</v>
      </c>
      <c r="BE839" s="248">
        <f>IF(N839="základní",J839,0)</f>
        <v>0</v>
      </c>
      <c r="BF839" s="248">
        <f>IF(N839="snížená",J839,0)</f>
        <v>0</v>
      </c>
      <c r="BG839" s="248">
        <f>IF(N839="zákl. přenesená",J839,0)</f>
        <v>0</v>
      </c>
      <c r="BH839" s="248">
        <f>IF(N839="sníž. přenesená",J839,0)</f>
        <v>0</v>
      </c>
      <c r="BI839" s="248">
        <f>IF(N839="nulová",J839,0)</f>
        <v>0</v>
      </c>
      <c r="BJ839" s="25" t="s">
        <v>83</v>
      </c>
      <c r="BK839" s="248">
        <f>ROUND(I839*H839,2)</f>
        <v>0</v>
      </c>
      <c r="BL839" s="25" t="s">
        <v>314</v>
      </c>
      <c r="BM839" s="25" t="s">
        <v>1349</v>
      </c>
    </row>
    <row r="840" s="13" customFormat="1">
      <c r="B840" s="266"/>
      <c r="C840" s="267"/>
      <c r="D840" s="249" t="s">
        <v>238</v>
      </c>
      <c r="E840" s="267"/>
      <c r="F840" s="269" t="s">
        <v>1350</v>
      </c>
      <c r="G840" s="267"/>
      <c r="H840" s="270">
        <v>49.5</v>
      </c>
      <c r="I840" s="271"/>
      <c r="J840" s="267"/>
      <c r="K840" s="267"/>
      <c r="L840" s="272"/>
      <c r="M840" s="273"/>
      <c r="N840" s="274"/>
      <c r="O840" s="274"/>
      <c r="P840" s="274"/>
      <c r="Q840" s="274"/>
      <c r="R840" s="274"/>
      <c r="S840" s="274"/>
      <c r="T840" s="275"/>
      <c r="AT840" s="276" t="s">
        <v>238</v>
      </c>
      <c r="AU840" s="276" t="s">
        <v>85</v>
      </c>
      <c r="AV840" s="13" t="s">
        <v>85</v>
      </c>
      <c r="AW840" s="13" t="s">
        <v>6</v>
      </c>
      <c r="AX840" s="13" t="s">
        <v>83</v>
      </c>
      <c r="AY840" s="276" t="s">
        <v>171</v>
      </c>
    </row>
    <row r="841" s="1" customFormat="1" ht="38.25" customHeight="1">
      <c r="B841" s="47"/>
      <c r="C841" s="237" t="s">
        <v>1351</v>
      </c>
      <c r="D841" s="237" t="s">
        <v>174</v>
      </c>
      <c r="E841" s="238" t="s">
        <v>1352</v>
      </c>
      <c r="F841" s="239" t="s">
        <v>1353</v>
      </c>
      <c r="G841" s="240" t="s">
        <v>1354</v>
      </c>
      <c r="H841" s="312"/>
      <c r="I841" s="242"/>
      <c r="J841" s="243">
        <f>ROUND(I841*H841,2)</f>
        <v>0</v>
      </c>
      <c r="K841" s="239" t="s">
        <v>236</v>
      </c>
      <c r="L841" s="73"/>
      <c r="M841" s="244" t="s">
        <v>21</v>
      </c>
      <c r="N841" s="245" t="s">
        <v>47</v>
      </c>
      <c r="O841" s="48"/>
      <c r="P841" s="246">
        <f>O841*H841</f>
        <v>0</v>
      </c>
      <c r="Q841" s="246">
        <v>0</v>
      </c>
      <c r="R841" s="246">
        <f>Q841*H841</f>
        <v>0</v>
      </c>
      <c r="S841" s="246">
        <v>0</v>
      </c>
      <c r="T841" s="247">
        <f>S841*H841</f>
        <v>0</v>
      </c>
      <c r="AR841" s="25" t="s">
        <v>314</v>
      </c>
      <c r="AT841" s="25" t="s">
        <v>174</v>
      </c>
      <c r="AU841" s="25" t="s">
        <v>85</v>
      </c>
      <c r="AY841" s="25" t="s">
        <v>171</v>
      </c>
      <c r="BE841" s="248">
        <f>IF(N841="základní",J841,0)</f>
        <v>0</v>
      </c>
      <c r="BF841" s="248">
        <f>IF(N841="snížená",J841,0)</f>
        <v>0</v>
      </c>
      <c r="BG841" s="248">
        <f>IF(N841="zákl. přenesená",J841,0)</f>
        <v>0</v>
      </c>
      <c r="BH841" s="248">
        <f>IF(N841="sníž. přenesená",J841,0)</f>
        <v>0</v>
      </c>
      <c r="BI841" s="248">
        <f>IF(N841="nulová",J841,0)</f>
        <v>0</v>
      </c>
      <c r="BJ841" s="25" t="s">
        <v>83</v>
      </c>
      <c r="BK841" s="248">
        <f>ROUND(I841*H841,2)</f>
        <v>0</v>
      </c>
      <c r="BL841" s="25" t="s">
        <v>314</v>
      </c>
      <c r="BM841" s="25" t="s">
        <v>1355</v>
      </c>
    </row>
    <row r="842" s="1" customFormat="1" ht="38.25" customHeight="1">
      <c r="B842" s="47"/>
      <c r="C842" s="237" t="s">
        <v>1356</v>
      </c>
      <c r="D842" s="237" t="s">
        <v>174</v>
      </c>
      <c r="E842" s="238" t="s">
        <v>1357</v>
      </c>
      <c r="F842" s="239" t="s">
        <v>1358</v>
      </c>
      <c r="G842" s="240" t="s">
        <v>1354</v>
      </c>
      <c r="H842" s="312"/>
      <c r="I842" s="242"/>
      <c r="J842" s="243">
        <f>ROUND(I842*H842,2)</f>
        <v>0</v>
      </c>
      <c r="K842" s="239" t="s">
        <v>236</v>
      </c>
      <c r="L842" s="73"/>
      <c r="M842" s="244" t="s">
        <v>21</v>
      </c>
      <c r="N842" s="245" t="s">
        <v>47</v>
      </c>
      <c r="O842" s="48"/>
      <c r="P842" s="246">
        <f>O842*H842</f>
        <v>0</v>
      </c>
      <c r="Q842" s="246">
        <v>0</v>
      </c>
      <c r="R842" s="246">
        <f>Q842*H842</f>
        <v>0</v>
      </c>
      <c r="S842" s="246">
        <v>0</v>
      </c>
      <c r="T842" s="247">
        <f>S842*H842</f>
        <v>0</v>
      </c>
      <c r="AR842" s="25" t="s">
        <v>314</v>
      </c>
      <c r="AT842" s="25" t="s">
        <v>174</v>
      </c>
      <c r="AU842" s="25" t="s">
        <v>85</v>
      </c>
      <c r="AY842" s="25" t="s">
        <v>171</v>
      </c>
      <c r="BE842" s="248">
        <f>IF(N842="základní",J842,0)</f>
        <v>0</v>
      </c>
      <c r="BF842" s="248">
        <f>IF(N842="snížená",J842,0)</f>
        <v>0</v>
      </c>
      <c r="BG842" s="248">
        <f>IF(N842="zákl. přenesená",J842,0)</f>
        <v>0</v>
      </c>
      <c r="BH842" s="248">
        <f>IF(N842="sníž. přenesená",J842,0)</f>
        <v>0</v>
      </c>
      <c r="BI842" s="248">
        <f>IF(N842="nulová",J842,0)</f>
        <v>0</v>
      </c>
      <c r="BJ842" s="25" t="s">
        <v>83</v>
      </c>
      <c r="BK842" s="248">
        <f>ROUND(I842*H842,2)</f>
        <v>0</v>
      </c>
      <c r="BL842" s="25" t="s">
        <v>314</v>
      </c>
      <c r="BM842" s="25" t="s">
        <v>1359</v>
      </c>
    </row>
    <row r="843" s="11" customFormat="1" ht="29.88" customHeight="1">
      <c r="B843" s="221"/>
      <c r="C843" s="222"/>
      <c r="D843" s="223" t="s">
        <v>75</v>
      </c>
      <c r="E843" s="235" t="s">
        <v>696</v>
      </c>
      <c r="F843" s="235" t="s">
        <v>697</v>
      </c>
      <c r="G843" s="222"/>
      <c r="H843" s="222"/>
      <c r="I843" s="225"/>
      <c r="J843" s="236">
        <f>BK843</f>
        <v>0</v>
      </c>
      <c r="K843" s="222"/>
      <c r="L843" s="227"/>
      <c r="M843" s="228"/>
      <c r="N843" s="229"/>
      <c r="O843" s="229"/>
      <c r="P843" s="230">
        <f>SUM(P844:P944)</f>
        <v>0</v>
      </c>
      <c r="Q843" s="229"/>
      <c r="R843" s="230">
        <f>SUM(R844:R944)</f>
        <v>1.62209363</v>
      </c>
      <c r="S843" s="229"/>
      <c r="T843" s="231">
        <f>SUM(T844:T944)</f>
        <v>0</v>
      </c>
      <c r="AR843" s="232" t="s">
        <v>85</v>
      </c>
      <c r="AT843" s="233" t="s">
        <v>75</v>
      </c>
      <c r="AU843" s="233" t="s">
        <v>83</v>
      </c>
      <c r="AY843" s="232" t="s">
        <v>171</v>
      </c>
      <c r="BK843" s="234">
        <f>SUM(BK844:BK944)</f>
        <v>0</v>
      </c>
    </row>
    <row r="844" s="1" customFormat="1" ht="25.5" customHeight="1">
      <c r="B844" s="47"/>
      <c r="C844" s="237" t="s">
        <v>1360</v>
      </c>
      <c r="D844" s="237" t="s">
        <v>174</v>
      </c>
      <c r="E844" s="238" t="s">
        <v>1361</v>
      </c>
      <c r="F844" s="239" t="s">
        <v>1362</v>
      </c>
      <c r="G844" s="240" t="s">
        <v>367</v>
      </c>
      <c r="H844" s="241">
        <v>11</v>
      </c>
      <c r="I844" s="242"/>
      <c r="J844" s="243">
        <f>ROUND(I844*H844,2)</f>
        <v>0</v>
      </c>
      <c r="K844" s="239" t="s">
        <v>21</v>
      </c>
      <c r="L844" s="73"/>
      <c r="M844" s="244" t="s">
        <v>21</v>
      </c>
      <c r="N844" s="245" t="s">
        <v>47</v>
      </c>
      <c r="O844" s="48"/>
      <c r="P844" s="246">
        <f>O844*H844</f>
        <v>0</v>
      </c>
      <c r="Q844" s="246">
        <v>8.0000000000000007E-05</v>
      </c>
      <c r="R844" s="246">
        <f>Q844*H844</f>
        <v>0.00088000000000000003</v>
      </c>
      <c r="S844" s="246">
        <v>0</v>
      </c>
      <c r="T844" s="247">
        <f>S844*H844</f>
        <v>0</v>
      </c>
      <c r="AR844" s="25" t="s">
        <v>314</v>
      </c>
      <c r="AT844" s="25" t="s">
        <v>174</v>
      </c>
      <c r="AU844" s="25" t="s">
        <v>85</v>
      </c>
      <c r="AY844" s="25" t="s">
        <v>171</v>
      </c>
      <c r="BE844" s="248">
        <f>IF(N844="základní",J844,0)</f>
        <v>0</v>
      </c>
      <c r="BF844" s="248">
        <f>IF(N844="snížená",J844,0)</f>
        <v>0</v>
      </c>
      <c r="BG844" s="248">
        <f>IF(N844="zákl. přenesená",J844,0)</f>
        <v>0</v>
      </c>
      <c r="BH844" s="248">
        <f>IF(N844="sníž. přenesená",J844,0)</f>
        <v>0</v>
      </c>
      <c r="BI844" s="248">
        <f>IF(N844="nulová",J844,0)</f>
        <v>0</v>
      </c>
      <c r="BJ844" s="25" t="s">
        <v>83</v>
      </c>
      <c r="BK844" s="248">
        <f>ROUND(I844*H844,2)</f>
        <v>0</v>
      </c>
      <c r="BL844" s="25" t="s">
        <v>314</v>
      </c>
      <c r="BM844" s="25" t="s">
        <v>1363</v>
      </c>
    </row>
    <row r="845" s="12" customFormat="1">
      <c r="B845" s="256"/>
      <c r="C845" s="257"/>
      <c r="D845" s="249" t="s">
        <v>238</v>
      </c>
      <c r="E845" s="258" t="s">
        <v>21</v>
      </c>
      <c r="F845" s="259" t="s">
        <v>1364</v>
      </c>
      <c r="G845" s="257"/>
      <c r="H845" s="258" t="s">
        <v>21</v>
      </c>
      <c r="I845" s="260"/>
      <c r="J845" s="257"/>
      <c r="K845" s="257"/>
      <c r="L845" s="261"/>
      <c r="M845" s="262"/>
      <c r="N845" s="263"/>
      <c r="O845" s="263"/>
      <c r="P845" s="263"/>
      <c r="Q845" s="263"/>
      <c r="R845" s="263"/>
      <c r="S845" s="263"/>
      <c r="T845" s="264"/>
      <c r="AT845" s="265" t="s">
        <v>238</v>
      </c>
      <c r="AU845" s="265" t="s">
        <v>85</v>
      </c>
      <c r="AV845" s="12" t="s">
        <v>83</v>
      </c>
      <c r="AW845" s="12" t="s">
        <v>39</v>
      </c>
      <c r="AX845" s="12" t="s">
        <v>76</v>
      </c>
      <c r="AY845" s="265" t="s">
        <v>171</v>
      </c>
    </row>
    <row r="846" s="13" customFormat="1">
      <c r="B846" s="266"/>
      <c r="C846" s="267"/>
      <c r="D846" s="249" t="s">
        <v>238</v>
      </c>
      <c r="E846" s="268" t="s">
        <v>21</v>
      </c>
      <c r="F846" s="269" t="s">
        <v>1365</v>
      </c>
      <c r="G846" s="267"/>
      <c r="H846" s="270">
        <v>10</v>
      </c>
      <c r="I846" s="271"/>
      <c r="J846" s="267"/>
      <c r="K846" s="267"/>
      <c r="L846" s="272"/>
      <c r="M846" s="273"/>
      <c r="N846" s="274"/>
      <c r="O846" s="274"/>
      <c r="P846" s="274"/>
      <c r="Q846" s="274"/>
      <c r="R846" s="274"/>
      <c r="S846" s="274"/>
      <c r="T846" s="275"/>
      <c r="AT846" s="276" t="s">
        <v>238</v>
      </c>
      <c r="AU846" s="276" t="s">
        <v>85</v>
      </c>
      <c r="AV846" s="13" t="s">
        <v>85</v>
      </c>
      <c r="AW846" s="13" t="s">
        <v>39</v>
      </c>
      <c r="AX846" s="13" t="s">
        <v>76</v>
      </c>
      <c r="AY846" s="276" t="s">
        <v>171</v>
      </c>
    </row>
    <row r="847" s="13" customFormat="1">
      <c r="B847" s="266"/>
      <c r="C847" s="267"/>
      <c r="D847" s="249" t="s">
        <v>238</v>
      </c>
      <c r="E847" s="268" t="s">
        <v>21</v>
      </c>
      <c r="F847" s="269" t="s">
        <v>1366</v>
      </c>
      <c r="G847" s="267"/>
      <c r="H847" s="270">
        <v>1</v>
      </c>
      <c r="I847" s="271"/>
      <c r="J847" s="267"/>
      <c r="K847" s="267"/>
      <c r="L847" s="272"/>
      <c r="M847" s="273"/>
      <c r="N847" s="274"/>
      <c r="O847" s="274"/>
      <c r="P847" s="274"/>
      <c r="Q847" s="274"/>
      <c r="R847" s="274"/>
      <c r="S847" s="274"/>
      <c r="T847" s="275"/>
      <c r="AT847" s="276" t="s">
        <v>238</v>
      </c>
      <c r="AU847" s="276" t="s">
        <v>85</v>
      </c>
      <c r="AV847" s="13" t="s">
        <v>85</v>
      </c>
      <c r="AW847" s="13" t="s">
        <v>39</v>
      </c>
      <c r="AX847" s="13" t="s">
        <v>76</v>
      </c>
      <c r="AY847" s="276" t="s">
        <v>171</v>
      </c>
    </row>
    <row r="848" s="14" customFormat="1">
      <c r="B848" s="277"/>
      <c r="C848" s="278"/>
      <c r="D848" s="249" t="s">
        <v>238</v>
      </c>
      <c r="E848" s="279" t="s">
        <v>21</v>
      </c>
      <c r="F848" s="280" t="s">
        <v>242</v>
      </c>
      <c r="G848" s="278"/>
      <c r="H848" s="281">
        <v>11</v>
      </c>
      <c r="I848" s="282"/>
      <c r="J848" s="278"/>
      <c r="K848" s="278"/>
      <c r="L848" s="283"/>
      <c r="M848" s="284"/>
      <c r="N848" s="285"/>
      <c r="O848" s="285"/>
      <c r="P848" s="285"/>
      <c r="Q848" s="285"/>
      <c r="R848" s="285"/>
      <c r="S848" s="285"/>
      <c r="T848" s="286"/>
      <c r="AT848" s="287" t="s">
        <v>238</v>
      </c>
      <c r="AU848" s="287" t="s">
        <v>85</v>
      </c>
      <c r="AV848" s="14" t="s">
        <v>194</v>
      </c>
      <c r="AW848" s="14" t="s">
        <v>39</v>
      </c>
      <c r="AX848" s="14" t="s">
        <v>83</v>
      </c>
      <c r="AY848" s="287" t="s">
        <v>171</v>
      </c>
    </row>
    <row r="849" s="1" customFormat="1" ht="25.5" customHeight="1">
      <c r="B849" s="47"/>
      <c r="C849" s="299" t="s">
        <v>1367</v>
      </c>
      <c r="D849" s="299" t="s">
        <v>288</v>
      </c>
      <c r="E849" s="300" t="s">
        <v>1368</v>
      </c>
      <c r="F849" s="301" t="s">
        <v>1369</v>
      </c>
      <c r="G849" s="302" t="s">
        <v>367</v>
      </c>
      <c r="H849" s="303">
        <v>10</v>
      </c>
      <c r="I849" s="304"/>
      <c r="J849" s="305">
        <f>ROUND(I849*H849,2)</f>
        <v>0</v>
      </c>
      <c r="K849" s="301" t="s">
        <v>21</v>
      </c>
      <c r="L849" s="306"/>
      <c r="M849" s="307" t="s">
        <v>21</v>
      </c>
      <c r="N849" s="308" t="s">
        <v>47</v>
      </c>
      <c r="O849" s="48"/>
      <c r="P849" s="246">
        <f>O849*H849</f>
        <v>0</v>
      </c>
      <c r="Q849" s="246">
        <v>0.0011000000000000001</v>
      </c>
      <c r="R849" s="246">
        <f>Q849*H849</f>
        <v>0.011000000000000001</v>
      </c>
      <c r="S849" s="246">
        <v>0</v>
      </c>
      <c r="T849" s="247">
        <f>S849*H849</f>
        <v>0</v>
      </c>
      <c r="AR849" s="25" t="s">
        <v>414</v>
      </c>
      <c r="AT849" s="25" t="s">
        <v>288</v>
      </c>
      <c r="AU849" s="25" t="s">
        <v>85</v>
      </c>
      <c r="AY849" s="25" t="s">
        <v>171</v>
      </c>
      <c r="BE849" s="248">
        <f>IF(N849="základní",J849,0)</f>
        <v>0</v>
      </c>
      <c r="BF849" s="248">
        <f>IF(N849="snížená",J849,0)</f>
        <v>0</v>
      </c>
      <c r="BG849" s="248">
        <f>IF(N849="zákl. přenesená",J849,0)</f>
        <v>0</v>
      </c>
      <c r="BH849" s="248">
        <f>IF(N849="sníž. přenesená",J849,0)</f>
        <v>0</v>
      </c>
      <c r="BI849" s="248">
        <f>IF(N849="nulová",J849,0)</f>
        <v>0</v>
      </c>
      <c r="BJ849" s="25" t="s">
        <v>83</v>
      </c>
      <c r="BK849" s="248">
        <f>ROUND(I849*H849,2)</f>
        <v>0</v>
      </c>
      <c r="BL849" s="25" t="s">
        <v>314</v>
      </c>
      <c r="BM849" s="25" t="s">
        <v>1370</v>
      </c>
    </row>
    <row r="850" s="1" customFormat="1">
      <c r="B850" s="47"/>
      <c r="C850" s="75"/>
      <c r="D850" s="249" t="s">
        <v>186</v>
      </c>
      <c r="E850" s="75"/>
      <c r="F850" s="250" t="s">
        <v>1371</v>
      </c>
      <c r="G850" s="75"/>
      <c r="H850" s="75"/>
      <c r="I850" s="205"/>
      <c r="J850" s="75"/>
      <c r="K850" s="75"/>
      <c r="L850" s="73"/>
      <c r="M850" s="251"/>
      <c r="N850" s="48"/>
      <c r="O850" s="48"/>
      <c r="P850" s="48"/>
      <c r="Q850" s="48"/>
      <c r="R850" s="48"/>
      <c r="S850" s="48"/>
      <c r="T850" s="96"/>
      <c r="AT850" s="25" t="s">
        <v>186</v>
      </c>
      <c r="AU850" s="25" t="s">
        <v>85</v>
      </c>
    </row>
    <row r="851" s="12" customFormat="1">
      <c r="B851" s="256"/>
      <c r="C851" s="257"/>
      <c r="D851" s="249" t="s">
        <v>238</v>
      </c>
      <c r="E851" s="258" t="s">
        <v>21</v>
      </c>
      <c r="F851" s="259" t="s">
        <v>1364</v>
      </c>
      <c r="G851" s="257"/>
      <c r="H851" s="258" t="s">
        <v>21</v>
      </c>
      <c r="I851" s="260"/>
      <c r="J851" s="257"/>
      <c r="K851" s="257"/>
      <c r="L851" s="261"/>
      <c r="M851" s="262"/>
      <c r="N851" s="263"/>
      <c r="O851" s="263"/>
      <c r="P851" s="263"/>
      <c r="Q851" s="263"/>
      <c r="R851" s="263"/>
      <c r="S851" s="263"/>
      <c r="T851" s="264"/>
      <c r="AT851" s="265" t="s">
        <v>238</v>
      </c>
      <c r="AU851" s="265" t="s">
        <v>85</v>
      </c>
      <c r="AV851" s="12" t="s">
        <v>83</v>
      </c>
      <c r="AW851" s="12" t="s">
        <v>39</v>
      </c>
      <c r="AX851" s="12" t="s">
        <v>76</v>
      </c>
      <c r="AY851" s="265" t="s">
        <v>171</v>
      </c>
    </row>
    <row r="852" s="13" customFormat="1">
      <c r="B852" s="266"/>
      <c r="C852" s="267"/>
      <c r="D852" s="249" t="s">
        <v>238</v>
      </c>
      <c r="E852" s="268" t="s">
        <v>21</v>
      </c>
      <c r="F852" s="269" t="s">
        <v>1365</v>
      </c>
      <c r="G852" s="267"/>
      <c r="H852" s="270">
        <v>10</v>
      </c>
      <c r="I852" s="271"/>
      <c r="J852" s="267"/>
      <c r="K852" s="267"/>
      <c r="L852" s="272"/>
      <c r="M852" s="273"/>
      <c r="N852" s="274"/>
      <c r="O852" s="274"/>
      <c r="P852" s="274"/>
      <c r="Q852" s="274"/>
      <c r="R852" s="274"/>
      <c r="S852" s="274"/>
      <c r="T852" s="275"/>
      <c r="AT852" s="276" t="s">
        <v>238</v>
      </c>
      <c r="AU852" s="276" t="s">
        <v>85</v>
      </c>
      <c r="AV852" s="13" t="s">
        <v>85</v>
      </c>
      <c r="AW852" s="13" t="s">
        <v>39</v>
      </c>
      <c r="AX852" s="13" t="s">
        <v>76</v>
      </c>
      <c r="AY852" s="276" t="s">
        <v>171</v>
      </c>
    </row>
    <row r="853" s="14" customFormat="1">
      <c r="B853" s="277"/>
      <c r="C853" s="278"/>
      <c r="D853" s="249" t="s">
        <v>238</v>
      </c>
      <c r="E853" s="279" t="s">
        <v>21</v>
      </c>
      <c r="F853" s="280" t="s">
        <v>242</v>
      </c>
      <c r="G853" s="278"/>
      <c r="H853" s="281">
        <v>10</v>
      </c>
      <c r="I853" s="282"/>
      <c r="J853" s="278"/>
      <c r="K853" s="278"/>
      <c r="L853" s="283"/>
      <c r="M853" s="284"/>
      <c r="N853" s="285"/>
      <c r="O853" s="285"/>
      <c r="P853" s="285"/>
      <c r="Q853" s="285"/>
      <c r="R853" s="285"/>
      <c r="S853" s="285"/>
      <c r="T853" s="286"/>
      <c r="AT853" s="287" t="s">
        <v>238</v>
      </c>
      <c r="AU853" s="287" t="s">
        <v>85</v>
      </c>
      <c r="AV853" s="14" t="s">
        <v>194</v>
      </c>
      <c r="AW853" s="14" t="s">
        <v>39</v>
      </c>
      <c r="AX853" s="14" t="s">
        <v>83</v>
      </c>
      <c r="AY853" s="287" t="s">
        <v>171</v>
      </c>
    </row>
    <row r="854" s="1" customFormat="1" ht="25.5" customHeight="1">
      <c r="B854" s="47"/>
      <c r="C854" s="299" t="s">
        <v>1372</v>
      </c>
      <c r="D854" s="299" t="s">
        <v>288</v>
      </c>
      <c r="E854" s="300" t="s">
        <v>1373</v>
      </c>
      <c r="F854" s="301" t="s">
        <v>1374</v>
      </c>
      <c r="G854" s="302" t="s">
        <v>367</v>
      </c>
      <c r="H854" s="303">
        <v>1</v>
      </c>
      <c r="I854" s="304"/>
      <c r="J854" s="305">
        <f>ROUND(I854*H854,2)</f>
        <v>0</v>
      </c>
      <c r="K854" s="301" t="s">
        <v>21</v>
      </c>
      <c r="L854" s="306"/>
      <c r="M854" s="307" t="s">
        <v>21</v>
      </c>
      <c r="N854" s="308" t="s">
        <v>47</v>
      </c>
      <c r="O854" s="48"/>
      <c r="P854" s="246">
        <f>O854*H854</f>
        <v>0</v>
      </c>
      <c r="Q854" s="246">
        <v>0.0011000000000000001</v>
      </c>
      <c r="R854" s="246">
        <f>Q854*H854</f>
        <v>0.0011000000000000001</v>
      </c>
      <c r="S854" s="246">
        <v>0</v>
      </c>
      <c r="T854" s="247">
        <f>S854*H854</f>
        <v>0</v>
      </c>
      <c r="AR854" s="25" t="s">
        <v>414</v>
      </c>
      <c r="AT854" s="25" t="s">
        <v>288</v>
      </c>
      <c r="AU854" s="25" t="s">
        <v>85</v>
      </c>
      <c r="AY854" s="25" t="s">
        <v>171</v>
      </c>
      <c r="BE854" s="248">
        <f>IF(N854="základní",J854,0)</f>
        <v>0</v>
      </c>
      <c r="BF854" s="248">
        <f>IF(N854="snížená",J854,0)</f>
        <v>0</v>
      </c>
      <c r="BG854" s="248">
        <f>IF(N854="zákl. přenesená",J854,0)</f>
        <v>0</v>
      </c>
      <c r="BH854" s="248">
        <f>IF(N854="sníž. přenesená",J854,0)</f>
        <v>0</v>
      </c>
      <c r="BI854" s="248">
        <f>IF(N854="nulová",J854,0)</f>
        <v>0</v>
      </c>
      <c r="BJ854" s="25" t="s">
        <v>83</v>
      </c>
      <c r="BK854" s="248">
        <f>ROUND(I854*H854,2)</f>
        <v>0</v>
      </c>
      <c r="BL854" s="25" t="s">
        <v>314</v>
      </c>
      <c r="BM854" s="25" t="s">
        <v>1375</v>
      </c>
    </row>
    <row r="855" s="1" customFormat="1">
      <c r="B855" s="47"/>
      <c r="C855" s="75"/>
      <c r="D855" s="249" t="s">
        <v>186</v>
      </c>
      <c r="E855" s="75"/>
      <c r="F855" s="250" t="s">
        <v>1371</v>
      </c>
      <c r="G855" s="75"/>
      <c r="H855" s="75"/>
      <c r="I855" s="205"/>
      <c r="J855" s="75"/>
      <c r="K855" s="75"/>
      <c r="L855" s="73"/>
      <c r="M855" s="251"/>
      <c r="N855" s="48"/>
      <c r="O855" s="48"/>
      <c r="P855" s="48"/>
      <c r="Q855" s="48"/>
      <c r="R855" s="48"/>
      <c r="S855" s="48"/>
      <c r="T855" s="96"/>
      <c r="AT855" s="25" t="s">
        <v>186</v>
      </c>
      <c r="AU855" s="25" t="s">
        <v>85</v>
      </c>
    </row>
    <row r="856" s="12" customFormat="1">
      <c r="B856" s="256"/>
      <c r="C856" s="257"/>
      <c r="D856" s="249" t="s">
        <v>238</v>
      </c>
      <c r="E856" s="258" t="s">
        <v>21</v>
      </c>
      <c r="F856" s="259" t="s">
        <v>1364</v>
      </c>
      <c r="G856" s="257"/>
      <c r="H856" s="258" t="s">
        <v>21</v>
      </c>
      <c r="I856" s="260"/>
      <c r="J856" s="257"/>
      <c r="K856" s="257"/>
      <c r="L856" s="261"/>
      <c r="M856" s="262"/>
      <c r="N856" s="263"/>
      <c r="O856" s="263"/>
      <c r="P856" s="263"/>
      <c r="Q856" s="263"/>
      <c r="R856" s="263"/>
      <c r="S856" s="263"/>
      <c r="T856" s="264"/>
      <c r="AT856" s="265" t="s">
        <v>238</v>
      </c>
      <c r="AU856" s="265" t="s">
        <v>85</v>
      </c>
      <c r="AV856" s="12" t="s">
        <v>83</v>
      </c>
      <c r="AW856" s="12" t="s">
        <v>39</v>
      </c>
      <c r="AX856" s="12" t="s">
        <v>76</v>
      </c>
      <c r="AY856" s="265" t="s">
        <v>171</v>
      </c>
    </row>
    <row r="857" s="13" customFormat="1">
      <c r="B857" s="266"/>
      <c r="C857" s="267"/>
      <c r="D857" s="249" t="s">
        <v>238</v>
      </c>
      <c r="E857" s="268" t="s">
        <v>21</v>
      </c>
      <c r="F857" s="269" t="s">
        <v>1376</v>
      </c>
      <c r="G857" s="267"/>
      <c r="H857" s="270">
        <v>1</v>
      </c>
      <c r="I857" s="271"/>
      <c r="J857" s="267"/>
      <c r="K857" s="267"/>
      <c r="L857" s="272"/>
      <c r="M857" s="273"/>
      <c r="N857" s="274"/>
      <c r="O857" s="274"/>
      <c r="P857" s="274"/>
      <c r="Q857" s="274"/>
      <c r="R857" s="274"/>
      <c r="S857" s="274"/>
      <c r="T857" s="275"/>
      <c r="AT857" s="276" t="s">
        <v>238</v>
      </c>
      <c r="AU857" s="276" t="s">
        <v>85</v>
      </c>
      <c r="AV857" s="13" t="s">
        <v>85</v>
      </c>
      <c r="AW857" s="13" t="s">
        <v>39</v>
      </c>
      <c r="AX857" s="13" t="s">
        <v>76</v>
      </c>
      <c r="AY857" s="276" t="s">
        <v>171</v>
      </c>
    </row>
    <row r="858" s="14" customFormat="1">
      <c r="B858" s="277"/>
      <c r="C858" s="278"/>
      <c r="D858" s="249" t="s">
        <v>238</v>
      </c>
      <c r="E858" s="279" t="s">
        <v>21</v>
      </c>
      <c r="F858" s="280" t="s">
        <v>242</v>
      </c>
      <c r="G858" s="278"/>
      <c r="H858" s="281">
        <v>1</v>
      </c>
      <c r="I858" s="282"/>
      <c r="J858" s="278"/>
      <c r="K858" s="278"/>
      <c r="L858" s="283"/>
      <c r="M858" s="284"/>
      <c r="N858" s="285"/>
      <c r="O858" s="285"/>
      <c r="P858" s="285"/>
      <c r="Q858" s="285"/>
      <c r="R858" s="285"/>
      <c r="S858" s="285"/>
      <c r="T858" s="286"/>
      <c r="AT858" s="287" t="s">
        <v>238</v>
      </c>
      <c r="AU858" s="287" t="s">
        <v>85</v>
      </c>
      <c r="AV858" s="14" t="s">
        <v>194</v>
      </c>
      <c r="AW858" s="14" t="s">
        <v>39</v>
      </c>
      <c r="AX858" s="14" t="s">
        <v>83</v>
      </c>
      <c r="AY858" s="287" t="s">
        <v>171</v>
      </c>
    </row>
    <row r="859" s="1" customFormat="1" ht="38.25" customHeight="1">
      <c r="B859" s="47"/>
      <c r="C859" s="237" t="s">
        <v>1377</v>
      </c>
      <c r="D859" s="237" t="s">
        <v>174</v>
      </c>
      <c r="E859" s="238" t="s">
        <v>1378</v>
      </c>
      <c r="F859" s="239" t="s">
        <v>1379</v>
      </c>
      <c r="G859" s="240" t="s">
        <v>235</v>
      </c>
      <c r="H859" s="241">
        <v>20.734999999999999</v>
      </c>
      <c r="I859" s="242"/>
      <c r="J859" s="243">
        <f>ROUND(I859*H859,2)</f>
        <v>0</v>
      </c>
      <c r="K859" s="239" t="s">
        <v>236</v>
      </c>
      <c r="L859" s="73"/>
      <c r="M859" s="244" t="s">
        <v>21</v>
      </c>
      <c r="N859" s="245" t="s">
        <v>47</v>
      </c>
      <c r="O859" s="48"/>
      <c r="P859" s="246">
        <f>O859*H859</f>
        <v>0</v>
      </c>
      <c r="Q859" s="246">
        <v>0.046199999999999998</v>
      </c>
      <c r="R859" s="246">
        <f>Q859*H859</f>
        <v>0.95795699999999995</v>
      </c>
      <c r="S859" s="246">
        <v>0</v>
      </c>
      <c r="T859" s="247">
        <f>S859*H859</f>
        <v>0</v>
      </c>
      <c r="AR859" s="25" t="s">
        <v>314</v>
      </c>
      <c r="AT859" s="25" t="s">
        <v>174</v>
      </c>
      <c r="AU859" s="25" t="s">
        <v>85</v>
      </c>
      <c r="AY859" s="25" t="s">
        <v>171</v>
      </c>
      <c r="BE859" s="248">
        <f>IF(N859="základní",J859,0)</f>
        <v>0</v>
      </c>
      <c r="BF859" s="248">
        <f>IF(N859="snížená",J859,0)</f>
        <v>0</v>
      </c>
      <c r="BG859" s="248">
        <f>IF(N859="zákl. přenesená",J859,0)</f>
        <v>0</v>
      </c>
      <c r="BH859" s="248">
        <f>IF(N859="sníž. přenesená",J859,0)</f>
        <v>0</v>
      </c>
      <c r="BI859" s="248">
        <f>IF(N859="nulová",J859,0)</f>
        <v>0</v>
      </c>
      <c r="BJ859" s="25" t="s">
        <v>83</v>
      </c>
      <c r="BK859" s="248">
        <f>ROUND(I859*H859,2)</f>
        <v>0</v>
      </c>
      <c r="BL859" s="25" t="s">
        <v>314</v>
      </c>
      <c r="BM859" s="25" t="s">
        <v>1380</v>
      </c>
    </row>
    <row r="860" s="12" customFormat="1">
      <c r="B860" s="256"/>
      <c r="C860" s="257"/>
      <c r="D860" s="249" t="s">
        <v>238</v>
      </c>
      <c r="E860" s="258" t="s">
        <v>21</v>
      </c>
      <c r="F860" s="259" t="s">
        <v>820</v>
      </c>
      <c r="G860" s="257"/>
      <c r="H860" s="258" t="s">
        <v>21</v>
      </c>
      <c r="I860" s="260"/>
      <c r="J860" s="257"/>
      <c r="K860" s="257"/>
      <c r="L860" s="261"/>
      <c r="M860" s="262"/>
      <c r="N860" s="263"/>
      <c r="O860" s="263"/>
      <c r="P860" s="263"/>
      <c r="Q860" s="263"/>
      <c r="R860" s="263"/>
      <c r="S860" s="263"/>
      <c r="T860" s="264"/>
      <c r="AT860" s="265" t="s">
        <v>238</v>
      </c>
      <c r="AU860" s="265" t="s">
        <v>85</v>
      </c>
      <c r="AV860" s="12" t="s">
        <v>83</v>
      </c>
      <c r="AW860" s="12" t="s">
        <v>39</v>
      </c>
      <c r="AX860" s="12" t="s">
        <v>76</v>
      </c>
      <c r="AY860" s="265" t="s">
        <v>171</v>
      </c>
    </row>
    <row r="861" s="12" customFormat="1">
      <c r="B861" s="256"/>
      <c r="C861" s="257"/>
      <c r="D861" s="249" t="s">
        <v>238</v>
      </c>
      <c r="E861" s="258" t="s">
        <v>21</v>
      </c>
      <c r="F861" s="259" t="s">
        <v>339</v>
      </c>
      <c r="G861" s="257"/>
      <c r="H861" s="258" t="s">
        <v>21</v>
      </c>
      <c r="I861" s="260"/>
      <c r="J861" s="257"/>
      <c r="K861" s="257"/>
      <c r="L861" s="261"/>
      <c r="M861" s="262"/>
      <c r="N861" s="263"/>
      <c r="O861" s="263"/>
      <c r="P861" s="263"/>
      <c r="Q861" s="263"/>
      <c r="R861" s="263"/>
      <c r="S861" s="263"/>
      <c r="T861" s="264"/>
      <c r="AT861" s="265" t="s">
        <v>238</v>
      </c>
      <c r="AU861" s="265" t="s">
        <v>85</v>
      </c>
      <c r="AV861" s="12" t="s">
        <v>83</v>
      </c>
      <c r="AW861" s="12" t="s">
        <v>39</v>
      </c>
      <c r="AX861" s="12" t="s">
        <v>76</v>
      </c>
      <c r="AY861" s="265" t="s">
        <v>171</v>
      </c>
    </row>
    <row r="862" s="13" customFormat="1">
      <c r="B862" s="266"/>
      <c r="C862" s="267"/>
      <c r="D862" s="249" t="s">
        <v>238</v>
      </c>
      <c r="E862" s="268" t="s">
        <v>21</v>
      </c>
      <c r="F862" s="269" t="s">
        <v>1381</v>
      </c>
      <c r="G862" s="267"/>
      <c r="H862" s="270">
        <v>6.6699999999999999</v>
      </c>
      <c r="I862" s="271"/>
      <c r="J862" s="267"/>
      <c r="K862" s="267"/>
      <c r="L862" s="272"/>
      <c r="M862" s="273"/>
      <c r="N862" s="274"/>
      <c r="O862" s="274"/>
      <c r="P862" s="274"/>
      <c r="Q862" s="274"/>
      <c r="R862" s="274"/>
      <c r="S862" s="274"/>
      <c r="T862" s="275"/>
      <c r="AT862" s="276" t="s">
        <v>238</v>
      </c>
      <c r="AU862" s="276" t="s">
        <v>85</v>
      </c>
      <c r="AV862" s="13" t="s">
        <v>85</v>
      </c>
      <c r="AW862" s="13" t="s">
        <v>39</v>
      </c>
      <c r="AX862" s="13" t="s">
        <v>76</v>
      </c>
      <c r="AY862" s="276" t="s">
        <v>171</v>
      </c>
    </row>
    <row r="863" s="13" customFormat="1">
      <c r="B863" s="266"/>
      <c r="C863" s="267"/>
      <c r="D863" s="249" t="s">
        <v>238</v>
      </c>
      <c r="E863" s="268" t="s">
        <v>21</v>
      </c>
      <c r="F863" s="269" t="s">
        <v>1381</v>
      </c>
      <c r="G863" s="267"/>
      <c r="H863" s="270">
        <v>6.6699999999999999</v>
      </c>
      <c r="I863" s="271"/>
      <c r="J863" s="267"/>
      <c r="K863" s="267"/>
      <c r="L863" s="272"/>
      <c r="M863" s="273"/>
      <c r="N863" s="274"/>
      <c r="O863" s="274"/>
      <c r="P863" s="274"/>
      <c r="Q863" s="274"/>
      <c r="R863" s="274"/>
      <c r="S863" s="274"/>
      <c r="T863" s="275"/>
      <c r="AT863" s="276" t="s">
        <v>238</v>
      </c>
      <c r="AU863" s="276" t="s">
        <v>85</v>
      </c>
      <c r="AV863" s="13" t="s">
        <v>85</v>
      </c>
      <c r="AW863" s="13" t="s">
        <v>39</v>
      </c>
      <c r="AX863" s="13" t="s">
        <v>76</v>
      </c>
      <c r="AY863" s="276" t="s">
        <v>171</v>
      </c>
    </row>
    <row r="864" s="13" customFormat="1">
      <c r="B864" s="266"/>
      <c r="C864" s="267"/>
      <c r="D864" s="249" t="s">
        <v>238</v>
      </c>
      <c r="E864" s="268" t="s">
        <v>21</v>
      </c>
      <c r="F864" s="269" t="s">
        <v>1382</v>
      </c>
      <c r="G864" s="267"/>
      <c r="H864" s="270">
        <v>7.3949999999999996</v>
      </c>
      <c r="I864" s="271"/>
      <c r="J864" s="267"/>
      <c r="K864" s="267"/>
      <c r="L864" s="272"/>
      <c r="M864" s="273"/>
      <c r="N864" s="274"/>
      <c r="O864" s="274"/>
      <c r="P864" s="274"/>
      <c r="Q864" s="274"/>
      <c r="R864" s="274"/>
      <c r="S864" s="274"/>
      <c r="T864" s="275"/>
      <c r="AT864" s="276" t="s">
        <v>238</v>
      </c>
      <c r="AU864" s="276" t="s">
        <v>85</v>
      </c>
      <c r="AV864" s="13" t="s">
        <v>85</v>
      </c>
      <c r="AW864" s="13" t="s">
        <v>39</v>
      </c>
      <c r="AX864" s="13" t="s">
        <v>76</v>
      </c>
      <c r="AY864" s="276" t="s">
        <v>171</v>
      </c>
    </row>
    <row r="865" s="14" customFormat="1">
      <c r="B865" s="277"/>
      <c r="C865" s="278"/>
      <c r="D865" s="249" t="s">
        <v>238</v>
      </c>
      <c r="E865" s="279" t="s">
        <v>21</v>
      </c>
      <c r="F865" s="280" t="s">
        <v>242</v>
      </c>
      <c r="G865" s="278"/>
      <c r="H865" s="281">
        <v>20.734999999999999</v>
      </c>
      <c r="I865" s="282"/>
      <c r="J865" s="278"/>
      <c r="K865" s="278"/>
      <c r="L865" s="283"/>
      <c r="M865" s="284"/>
      <c r="N865" s="285"/>
      <c r="O865" s="285"/>
      <c r="P865" s="285"/>
      <c r="Q865" s="285"/>
      <c r="R865" s="285"/>
      <c r="S865" s="285"/>
      <c r="T865" s="286"/>
      <c r="AT865" s="287" t="s">
        <v>238</v>
      </c>
      <c r="AU865" s="287" t="s">
        <v>85</v>
      </c>
      <c r="AV865" s="14" t="s">
        <v>194</v>
      </c>
      <c r="AW865" s="14" t="s">
        <v>39</v>
      </c>
      <c r="AX865" s="14" t="s">
        <v>83</v>
      </c>
      <c r="AY865" s="287" t="s">
        <v>171</v>
      </c>
    </row>
    <row r="866" s="1" customFormat="1" ht="25.5" customHeight="1">
      <c r="B866" s="47"/>
      <c r="C866" s="237" t="s">
        <v>1383</v>
      </c>
      <c r="D866" s="237" t="s">
        <v>174</v>
      </c>
      <c r="E866" s="238" t="s">
        <v>1384</v>
      </c>
      <c r="F866" s="239" t="s">
        <v>1385</v>
      </c>
      <c r="G866" s="240" t="s">
        <v>235</v>
      </c>
      <c r="H866" s="241">
        <v>56.509999999999998</v>
      </c>
      <c r="I866" s="242"/>
      <c r="J866" s="243">
        <f>ROUND(I866*H866,2)</f>
        <v>0</v>
      </c>
      <c r="K866" s="239" t="s">
        <v>236</v>
      </c>
      <c r="L866" s="73"/>
      <c r="M866" s="244" t="s">
        <v>21</v>
      </c>
      <c r="N866" s="245" t="s">
        <v>47</v>
      </c>
      <c r="O866" s="48"/>
      <c r="P866" s="246">
        <f>O866*H866</f>
        <v>0</v>
      </c>
      <c r="Q866" s="246">
        <v>0.00020000000000000001</v>
      </c>
      <c r="R866" s="246">
        <f>Q866*H866</f>
        <v>0.011302</v>
      </c>
      <c r="S866" s="246">
        <v>0</v>
      </c>
      <c r="T866" s="247">
        <f>S866*H866</f>
        <v>0</v>
      </c>
      <c r="AR866" s="25" t="s">
        <v>314</v>
      </c>
      <c r="AT866" s="25" t="s">
        <v>174</v>
      </c>
      <c r="AU866" s="25" t="s">
        <v>85</v>
      </c>
      <c r="AY866" s="25" t="s">
        <v>171</v>
      </c>
      <c r="BE866" s="248">
        <f>IF(N866="základní",J866,0)</f>
        <v>0</v>
      </c>
      <c r="BF866" s="248">
        <f>IF(N866="snížená",J866,0)</f>
        <v>0</v>
      </c>
      <c r="BG866" s="248">
        <f>IF(N866="zákl. přenesená",J866,0)</f>
        <v>0</v>
      </c>
      <c r="BH866" s="248">
        <f>IF(N866="sníž. přenesená",J866,0)</f>
        <v>0</v>
      </c>
      <c r="BI866" s="248">
        <f>IF(N866="nulová",J866,0)</f>
        <v>0</v>
      </c>
      <c r="BJ866" s="25" t="s">
        <v>83</v>
      </c>
      <c r="BK866" s="248">
        <f>ROUND(I866*H866,2)</f>
        <v>0</v>
      </c>
      <c r="BL866" s="25" t="s">
        <v>314</v>
      </c>
      <c r="BM866" s="25" t="s">
        <v>1386</v>
      </c>
    </row>
    <row r="867" s="12" customFormat="1">
      <c r="B867" s="256"/>
      <c r="C867" s="257"/>
      <c r="D867" s="249" t="s">
        <v>238</v>
      </c>
      <c r="E867" s="258" t="s">
        <v>21</v>
      </c>
      <c r="F867" s="259" t="s">
        <v>820</v>
      </c>
      <c r="G867" s="257"/>
      <c r="H867" s="258" t="s">
        <v>21</v>
      </c>
      <c r="I867" s="260"/>
      <c r="J867" s="257"/>
      <c r="K867" s="257"/>
      <c r="L867" s="261"/>
      <c r="M867" s="262"/>
      <c r="N867" s="263"/>
      <c r="O867" s="263"/>
      <c r="P867" s="263"/>
      <c r="Q867" s="263"/>
      <c r="R867" s="263"/>
      <c r="S867" s="263"/>
      <c r="T867" s="264"/>
      <c r="AT867" s="265" t="s">
        <v>238</v>
      </c>
      <c r="AU867" s="265" t="s">
        <v>85</v>
      </c>
      <c r="AV867" s="12" t="s">
        <v>83</v>
      </c>
      <c r="AW867" s="12" t="s">
        <v>39</v>
      </c>
      <c r="AX867" s="12" t="s">
        <v>76</v>
      </c>
      <c r="AY867" s="265" t="s">
        <v>171</v>
      </c>
    </row>
    <row r="868" s="12" customFormat="1">
      <c r="B868" s="256"/>
      <c r="C868" s="257"/>
      <c r="D868" s="249" t="s">
        <v>238</v>
      </c>
      <c r="E868" s="258" t="s">
        <v>21</v>
      </c>
      <c r="F868" s="259" t="s">
        <v>339</v>
      </c>
      <c r="G868" s="257"/>
      <c r="H868" s="258" t="s">
        <v>21</v>
      </c>
      <c r="I868" s="260"/>
      <c r="J868" s="257"/>
      <c r="K868" s="257"/>
      <c r="L868" s="261"/>
      <c r="M868" s="262"/>
      <c r="N868" s="263"/>
      <c r="O868" s="263"/>
      <c r="P868" s="263"/>
      <c r="Q868" s="263"/>
      <c r="R868" s="263"/>
      <c r="S868" s="263"/>
      <c r="T868" s="264"/>
      <c r="AT868" s="265" t="s">
        <v>238</v>
      </c>
      <c r="AU868" s="265" t="s">
        <v>85</v>
      </c>
      <c r="AV868" s="12" t="s">
        <v>83</v>
      </c>
      <c r="AW868" s="12" t="s">
        <v>39</v>
      </c>
      <c r="AX868" s="12" t="s">
        <v>76</v>
      </c>
      <c r="AY868" s="265" t="s">
        <v>171</v>
      </c>
    </row>
    <row r="869" s="13" customFormat="1">
      <c r="B869" s="266"/>
      <c r="C869" s="267"/>
      <c r="D869" s="249" t="s">
        <v>238</v>
      </c>
      <c r="E869" s="268" t="s">
        <v>21</v>
      </c>
      <c r="F869" s="269" t="s">
        <v>1387</v>
      </c>
      <c r="G869" s="267"/>
      <c r="H869" s="270">
        <v>13.34</v>
      </c>
      <c r="I869" s="271"/>
      <c r="J869" s="267"/>
      <c r="K869" s="267"/>
      <c r="L869" s="272"/>
      <c r="M869" s="273"/>
      <c r="N869" s="274"/>
      <c r="O869" s="274"/>
      <c r="P869" s="274"/>
      <c r="Q869" s="274"/>
      <c r="R869" s="274"/>
      <c r="S869" s="274"/>
      <c r="T869" s="275"/>
      <c r="AT869" s="276" t="s">
        <v>238</v>
      </c>
      <c r="AU869" s="276" t="s">
        <v>85</v>
      </c>
      <c r="AV869" s="13" t="s">
        <v>85</v>
      </c>
      <c r="AW869" s="13" t="s">
        <v>39</v>
      </c>
      <c r="AX869" s="13" t="s">
        <v>76</v>
      </c>
      <c r="AY869" s="276" t="s">
        <v>171</v>
      </c>
    </row>
    <row r="870" s="13" customFormat="1">
      <c r="B870" s="266"/>
      <c r="C870" s="267"/>
      <c r="D870" s="249" t="s">
        <v>238</v>
      </c>
      <c r="E870" s="268" t="s">
        <v>21</v>
      </c>
      <c r="F870" s="269" t="s">
        <v>1387</v>
      </c>
      <c r="G870" s="267"/>
      <c r="H870" s="270">
        <v>13.34</v>
      </c>
      <c r="I870" s="271"/>
      <c r="J870" s="267"/>
      <c r="K870" s="267"/>
      <c r="L870" s="272"/>
      <c r="M870" s="273"/>
      <c r="N870" s="274"/>
      <c r="O870" s="274"/>
      <c r="P870" s="274"/>
      <c r="Q870" s="274"/>
      <c r="R870" s="274"/>
      <c r="S870" s="274"/>
      <c r="T870" s="275"/>
      <c r="AT870" s="276" t="s">
        <v>238</v>
      </c>
      <c r="AU870" s="276" t="s">
        <v>85</v>
      </c>
      <c r="AV870" s="13" t="s">
        <v>85</v>
      </c>
      <c r="AW870" s="13" t="s">
        <v>39</v>
      </c>
      <c r="AX870" s="13" t="s">
        <v>76</v>
      </c>
      <c r="AY870" s="276" t="s">
        <v>171</v>
      </c>
    </row>
    <row r="871" s="13" customFormat="1">
      <c r="B871" s="266"/>
      <c r="C871" s="267"/>
      <c r="D871" s="249" t="s">
        <v>238</v>
      </c>
      <c r="E871" s="268" t="s">
        <v>21</v>
      </c>
      <c r="F871" s="269" t="s">
        <v>1388</v>
      </c>
      <c r="G871" s="267"/>
      <c r="H871" s="270">
        <v>14.789999999999999</v>
      </c>
      <c r="I871" s="271"/>
      <c r="J871" s="267"/>
      <c r="K871" s="267"/>
      <c r="L871" s="272"/>
      <c r="M871" s="273"/>
      <c r="N871" s="274"/>
      <c r="O871" s="274"/>
      <c r="P871" s="274"/>
      <c r="Q871" s="274"/>
      <c r="R871" s="274"/>
      <c r="S871" s="274"/>
      <c r="T871" s="275"/>
      <c r="AT871" s="276" t="s">
        <v>238</v>
      </c>
      <c r="AU871" s="276" t="s">
        <v>85</v>
      </c>
      <c r="AV871" s="13" t="s">
        <v>85</v>
      </c>
      <c r="AW871" s="13" t="s">
        <v>39</v>
      </c>
      <c r="AX871" s="13" t="s">
        <v>76</v>
      </c>
      <c r="AY871" s="276" t="s">
        <v>171</v>
      </c>
    </row>
    <row r="872" s="13" customFormat="1">
      <c r="B872" s="266"/>
      <c r="C872" s="267"/>
      <c r="D872" s="249" t="s">
        <v>238</v>
      </c>
      <c r="E872" s="268" t="s">
        <v>21</v>
      </c>
      <c r="F872" s="269" t="s">
        <v>1389</v>
      </c>
      <c r="G872" s="267"/>
      <c r="H872" s="270">
        <v>15.039999999999999</v>
      </c>
      <c r="I872" s="271"/>
      <c r="J872" s="267"/>
      <c r="K872" s="267"/>
      <c r="L872" s="272"/>
      <c r="M872" s="273"/>
      <c r="N872" s="274"/>
      <c r="O872" s="274"/>
      <c r="P872" s="274"/>
      <c r="Q872" s="274"/>
      <c r="R872" s="274"/>
      <c r="S872" s="274"/>
      <c r="T872" s="275"/>
      <c r="AT872" s="276" t="s">
        <v>238</v>
      </c>
      <c r="AU872" s="276" t="s">
        <v>85</v>
      </c>
      <c r="AV872" s="13" t="s">
        <v>85</v>
      </c>
      <c r="AW872" s="13" t="s">
        <v>39</v>
      </c>
      <c r="AX872" s="13" t="s">
        <v>76</v>
      </c>
      <c r="AY872" s="276" t="s">
        <v>171</v>
      </c>
    </row>
    <row r="873" s="14" customFormat="1">
      <c r="B873" s="277"/>
      <c r="C873" s="278"/>
      <c r="D873" s="249" t="s">
        <v>238</v>
      </c>
      <c r="E873" s="279" t="s">
        <v>21</v>
      </c>
      <c r="F873" s="280" t="s">
        <v>242</v>
      </c>
      <c r="G873" s="278"/>
      <c r="H873" s="281">
        <v>56.509999999999998</v>
      </c>
      <c r="I873" s="282"/>
      <c r="J873" s="278"/>
      <c r="K873" s="278"/>
      <c r="L873" s="283"/>
      <c r="M873" s="284"/>
      <c r="N873" s="285"/>
      <c r="O873" s="285"/>
      <c r="P873" s="285"/>
      <c r="Q873" s="285"/>
      <c r="R873" s="285"/>
      <c r="S873" s="285"/>
      <c r="T873" s="286"/>
      <c r="AT873" s="287" t="s">
        <v>238</v>
      </c>
      <c r="AU873" s="287" t="s">
        <v>85</v>
      </c>
      <c r="AV873" s="14" t="s">
        <v>194</v>
      </c>
      <c r="AW873" s="14" t="s">
        <v>39</v>
      </c>
      <c r="AX873" s="14" t="s">
        <v>83</v>
      </c>
      <c r="AY873" s="287" t="s">
        <v>171</v>
      </c>
    </row>
    <row r="874" s="1" customFormat="1" ht="38.25" customHeight="1">
      <c r="B874" s="47"/>
      <c r="C874" s="237" t="s">
        <v>1390</v>
      </c>
      <c r="D874" s="237" t="s">
        <v>174</v>
      </c>
      <c r="E874" s="238" t="s">
        <v>1391</v>
      </c>
      <c r="F874" s="239" t="s">
        <v>1392</v>
      </c>
      <c r="G874" s="240" t="s">
        <v>256</v>
      </c>
      <c r="H874" s="241">
        <v>14.300000000000001</v>
      </c>
      <c r="I874" s="242"/>
      <c r="J874" s="243">
        <f>ROUND(I874*H874,2)</f>
        <v>0</v>
      </c>
      <c r="K874" s="239" t="s">
        <v>236</v>
      </c>
      <c r="L874" s="73"/>
      <c r="M874" s="244" t="s">
        <v>21</v>
      </c>
      <c r="N874" s="245" t="s">
        <v>47</v>
      </c>
      <c r="O874" s="48"/>
      <c r="P874" s="246">
        <f>O874*H874</f>
        <v>0</v>
      </c>
      <c r="Q874" s="246">
        <v>4.0000000000000003E-05</v>
      </c>
      <c r="R874" s="246">
        <f>Q874*H874</f>
        <v>0.00057200000000000003</v>
      </c>
      <c r="S874" s="246">
        <v>0</v>
      </c>
      <c r="T874" s="247">
        <f>S874*H874</f>
        <v>0</v>
      </c>
      <c r="AR874" s="25" t="s">
        <v>314</v>
      </c>
      <c r="AT874" s="25" t="s">
        <v>174</v>
      </c>
      <c r="AU874" s="25" t="s">
        <v>85</v>
      </c>
      <c r="AY874" s="25" t="s">
        <v>171</v>
      </c>
      <c r="BE874" s="248">
        <f>IF(N874="základní",J874,0)</f>
        <v>0</v>
      </c>
      <c r="BF874" s="248">
        <f>IF(N874="snížená",J874,0)</f>
        <v>0</v>
      </c>
      <c r="BG874" s="248">
        <f>IF(N874="zákl. přenesená",J874,0)</f>
        <v>0</v>
      </c>
      <c r="BH874" s="248">
        <f>IF(N874="sníž. přenesená",J874,0)</f>
        <v>0</v>
      </c>
      <c r="BI874" s="248">
        <f>IF(N874="nulová",J874,0)</f>
        <v>0</v>
      </c>
      <c r="BJ874" s="25" t="s">
        <v>83</v>
      </c>
      <c r="BK874" s="248">
        <f>ROUND(I874*H874,2)</f>
        <v>0</v>
      </c>
      <c r="BL874" s="25" t="s">
        <v>314</v>
      </c>
      <c r="BM874" s="25" t="s">
        <v>1393</v>
      </c>
    </row>
    <row r="875" s="12" customFormat="1">
      <c r="B875" s="256"/>
      <c r="C875" s="257"/>
      <c r="D875" s="249" t="s">
        <v>238</v>
      </c>
      <c r="E875" s="258" t="s">
        <v>21</v>
      </c>
      <c r="F875" s="259" t="s">
        <v>820</v>
      </c>
      <c r="G875" s="257"/>
      <c r="H875" s="258" t="s">
        <v>21</v>
      </c>
      <c r="I875" s="260"/>
      <c r="J875" s="257"/>
      <c r="K875" s="257"/>
      <c r="L875" s="261"/>
      <c r="M875" s="262"/>
      <c r="N875" s="263"/>
      <c r="O875" s="263"/>
      <c r="P875" s="263"/>
      <c r="Q875" s="263"/>
      <c r="R875" s="263"/>
      <c r="S875" s="263"/>
      <c r="T875" s="264"/>
      <c r="AT875" s="265" t="s">
        <v>238</v>
      </c>
      <c r="AU875" s="265" t="s">
        <v>85</v>
      </c>
      <c r="AV875" s="12" t="s">
        <v>83</v>
      </c>
      <c r="AW875" s="12" t="s">
        <v>39</v>
      </c>
      <c r="AX875" s="12" t="s">
        <v>76</v>
      </c>
      <c r="AY875" s="265" t="s">
        <v>171</v>
      </c>
    </row>
    <row r="876" s="12" customFormat="1">
      <c r="B876" s="256"/>
      <c r="C876" s="257"/>
      <c r="D876" s="249" t="s">
        <v>238</v>
      </c>
      <c r="E876" s="258" t="s">
        <v>21</v>
      </c>
      <c r="F876" s="259" t="s">
        <v>339</v>
      </c>
      <c r="G876" s="257"/>
      <c r="H876" s="258" t="s">
        <v>21</v>
      </c>
      <c r="I876" s="260"/>
      <c r="J876" s="257"/>
      <c r="K876" s="257"/>
      <c r="L876" s="261"/>
      <c r="M876" s="262"/>
      <c r="N876" s="263"/>
      <c r="O876" s="263"/>
      <c r="P876" s="263"/>
      <c r="Q876" s="263"/>
      <c r="R876" s="263"/>
      <c r="S876" s="263"/>
      <c r="T876" s="264"/>
      <c r="AT876" s="265" t="s">
        <v>238</v>
      </c>
      <c r="AU876" s="265" t="s">
        <v>85</v>
      </c>
      <c r="AV876" s="12" t="s">
        <v>83</v>
      </c>
      <c r="AW876" s="12" t="s">
        <v>39</v>
      </c>
      <c r="AX876" s="12" t="s">
        <v>76</v>
      </c>
      <c r="AY876" s="265" t="s">
        <v>171</v>
      </c>
    </row>
    <row r="877" s="13" customFormat="1">
      <c r="B877" s="266"/>
      <c r="C877" s="267"/>
      <c r="D877" s="249" t="s">
        <v>238</v>
      </c>
      <c r="E877" s="268" t="s">
        <v>21</v>
      </c>
      <c r="F877" s="269" t="s">
        <v>1394</v>
      </c>
      <c r="G877" s="267"/>
      <c r="H877" s="270">
        <v>4.5999999999999996</v>
      </c>
      <c r="I877" s="271"/>
      <c r="J877" s="267"/>
      <c r="K877" s="267"/>
      <c r="L877" s="272"/>
      <c r="M877" s="273"/>
      <c r="N877" s="274"/>
      <c r="O877" s="274"/>
      <c r="P877" s="274"/>
      <c r="Q877" s="274"/>
      <c r="R877" s="274"/>
      <c r="S877" s="274"/>
      <c r="T877" s="275"/>
      <c r="AT877" s="276" t="s">
        <v>238</v>
      </c>
      <c r="AU877" s="276" t="s">
        <v>85</v>
      </c>
      <c r="AV877" s="13" t="s">
        <v>85</v>
      </c>
      <c r="AW877" s="13" t="s">
        <v>39</v>
      </c>
      <c r="AX877" s="13" t="s">
        <v>76</v>
      </c>
      <c r="AY877" s="276" t="s">
        <v>171</v>
      </c>
    </row>
    <row r="878" s="13" customFormat="1">
      <c r="B878" s="266"/>
      <c r="C878" s="267"/>
      <c r="D878" s="249" t="s">
        <v>238</v>
      </c>
      <c r="E878" s="268" t="s">
        <v>21</v>
      </c>
      <c r="F878" s="269" t="s">
        <v>1394</v>
      </c>
      <c r="G878" s="267"/>
      <c r="H878" s="270">
        <v>4.5999999999999996</v>
      </c>
      <c r="I878" s="271"/>
      <c r="J878" s="267"/>
      <c r="K878" s="267"/>
      <c r="L878" s="272"/>
      <c r="M878" s="273"/>
      <c r="N878" s="274"/>
      <c r="O878" s="274"/>
      <c r="P878" s="274"/>
      <c r="Q878" s="274"/>
      <c r="R878" s="274"/>
      <c r="S878" s="274"/>
      <c r="T878" s="275"/>
      <c r="AT878" s="276" t="s">
        <v>238</v>
      </c>
      <c r="AU878" s="276" t="s">
        <v>85</v>
      </c>
      <c r="AV878" s="13" t="s">
        <v>85</v>
      </c>
      <c r="AW878" s="13" t="s">
        <v>39</v>
      </c>
      <c r="AX878" s="13" t="s">
        <v>76</v>
      </c>
      <c r="AY878" s="276" t="s">
        <v>171</v>
      </c>
    </row>
    <row r="879" s="13" customFormat="1">
      <c r="B879" s="266"/>
      <c r="C879" s="267"/>
      <c r="D879" s="249" t="s">
        <v>238</v>
      </c>
      <c r="E879" s="268" t="s">
        <v>21</v>
      </c>
      <c r="F879" s="269" t="s">
        <v>1395</v>
      </c>
      <c r="G879" s="267"/>
      <c r="H879" s="270">
        <v>5.0999999999999996</v>
      </c>
      <c r="I879" s="271"/>
      <c r="J879" s="267"/>
      <c r="K879" s="267"/>
      <c r="L879" s="272"/>
      <c r="M879" s="273"/>
      <c r="N879" s="274"/>
      <c r="O879" s="274"/>
      <c r="P879" s="274"/>
      <c r="Q879" s="274"/>
      <c r="R879" s="274"/>
      <c r="S879" s="274"/>
      <c r="T879" s="275"/>
      <c r="AT879" s="276" t="s">
        <v>238</v>
      </c>
      <c r="AU879" s="276" t="s">
        <v>85</v>
      </c>
      <c r="AV879" s="13" t="s">
        <v>85</v>
      </c>
      <c r="AW879" s="13" t="s">
        <v>39</v>
      </c>
      <c r="AX879" s="13" t="s">
        <v>76</v>
      </c>
      <c r="AY879" s="276" t="s">
        <v>171</v>
      </c>
    </row>
    <row r="880" s="14" customFormat="1">
      <c r="B880" s="277"/>
      <c r="C880" s="278"/>
      <c r="D880" s="249" t="s">
        <v>238</v>
      </c>
      <c r="E880" s="279" t="s">
        <v>21</v>
      </c>
      <c r="F880" s="280" t="s">
        <v>242</v>
      </c>
      <c r="G880" s="278"/>
      <c r="H880" s="281">
        <v>14.300000000000001</v>
      </c>
      <c r="I880" s="282"/>
      <c r="J880" s="278"/>
      <c r="K880" s="278"/>
      <c r="L880" s="283"/>
      <c r="M880" s="284"/>
      <c r="N880" s="285"/>
      <c r="O880" s="285"/>
      <c r="P880" s="285"/>
      <c r="Q880" s="285"/>
      <c r="R880" s="285"/>
      <c r="S880" s="285"/>
      <c r="T880" s="286"/>
      <c r="AT880" s="287" t="s">
        <v>238</v>
      </c>
      <c r="AU880" s="287" t="s">
        <v>85</v>
      </c>
      <c r="AV880" s="14" t="s">
        <v>194</v>
      </c>
      <c r="AW880" s="14" t="s">
        <v>39</v>
      </c>
      <c r="AX880" s="14" t="s">
        <v>83</v>
      </c>
      <c r="AY880" s="287" t="s">
        <v>171</v>
      </c>
    </row>
    <row r="881" s="1" customFormat="1" ht="25.5" customHeight="1">
      <c r="B881" s="47"/>
      <c r="C881" s="237" t="s">
        <v>1396</v>
      </c>
      <c r="D881" s="237" t="s">
        <v>174</v>
      </c>
      <c r="E881" s="238" t="s">
        <v>1397</v>
      </c>
      <c r="F881" s="239" t="s">
        <v>1398</v>
      </c>
      <c r="G881" s="240" t="s">
        <v>235</v>
      </c>
      <c r="H881" s="241">
        <v>20.734999999999999</v>
      </c>
      <c r="I881" s="242"/>
      <c r="J881" s="243">
        <f>ROUND(I881*H881,2)</f>
        <v>0</v>
      </c>
      <c r="K881" s="239" t="s">
        <v>236</v>
      </c>
      <c r="L881" s="73"/>
      <c r="M881" s="244" t="s">
        <v>21</v>
      </c>
      <c r="N881" s="245" t="s">
        <v>47</v>
      </c>
      <c r="O881" s="48"/>
      <c r="P881" s="246">
        <f>O881*H881</f>
        <v>0</v>
      </c>
      <c r="Q881" s="246">
        <v>0</v>
      </c>
      <c r="R881" s="246">
        <f>Q881*H881</f>
        <v>0</v>
      </c>
      <c r="S881" s="246">
        <v>0</v>
      </c>
      <c r="T881" s="247">
        <f>S881*H881</f>
        <v>0</v>
      </c>
      <c r="AR881" s="25" t="s">
        <v>314</v>
      </c>
      <c r="AT881" s="25" t="s">
        <v>174</v>
      </c>
      <c r="AU881" s="25" t="s">
        <v>85</v>
      </c>
      <c r="AY881" s="25" t="s">
        <v>171</v>
      </c>
      <c r="BE881" s="248">
        <f>IF(N881="základní",J881,0)</f>
        <v>0</v>
      </c>
      <c r="BF881" s="248">
        <f>IF(N881="snížená",J881,0)</f>
        <v>0</v>
      </c>
      <c r="BG881" s="248">
        <f>IF(N881="zákl. přenesená",J881,0)</f>
        <v>0</v>
      </c>
      <c r="BH881" s="248">
        <f>IF(N881="sníž. přenesená",J881,0)</f>
        <v>0</v>
      </c>
      <c r="BI881" s="248">
        <f>IF(N881="nulová",J881,0)</f>
        <v>0</v>
      </c>
      <c r="BJ881" s="25" t="s">
        <v>83</v>
      </c>
      <c r="BK881" s="248">
        <f>ROUND(I881*H881,2)</f>
        <v>0</v>
      </c>
      <c r="BL881" s="25" t="s">
        <v>314</v>
      </c>
      <c r="BM881" s="25" t="s">
        <v>1399</v>
      </c>
    </row>
    <row r="882" s="12" customFormat="1">
      <c r="B882" s="256"/>
      <c r="C882" s="257"/>
      <c r="D882" s="249" t="s">
        <v>238</v>
      </c>
      <c r="E882" s="258" t="s">
        <v>21</v>
      </c>
      <c r="F882" s="259" t="s">
        <v>820</v>
      </c>
      <c r="G882" s="257"/>
      <c r="H882" s="258" t="s">
        <v>21</v>
      </c>
      <c r="I882" s="260"/>
      <c r="J882" s="257"/>
      <c r="K882" s="257"/>
      <c r="L882" s="261"/>
      <c r="M882" s="262"/>
      <c r="N882" s="263"/>
      <c r="O882" s="263"/>
      <c r="P882" s="263"/>
      <c r="Q882" s="263"/>
      <c r="R882" s="263"/>
      <c r="S882" s="263"/>
      <c r="T882" s="264"/>
      <c r="AT882" s="265" t="s">
        <v>238</v>
      </c>
      <c r="AU882" s="265" t="s">
        <v>85</v>
      </c>
      <c r="AV882" s="12" t="s">
        <v>83</v>
      </c>
      <c r="AW882" s="12" t="s">
        <v>39</v>
      </c>
      <c r="AX882" s="12" t="s">
        <v>76</v>
      </c>
      <c r="AY882" s="265" t="s">
        <v>171</v>
      </c>
    </row>
    <row r="883" s="12" customFormat="1">
      <c r="B883" s="256"/>
      <c r="C883" s="257"/>
      <c r="D883" s="249" t="s">
        <v>238</v>
      </c>
      <c r="E883" s="258" t="s">
        <v>21</v>
      </c>
      <c r="F883" s="259" t="s">
        <v>339</v>
      </c>
      <c r="G883" s="257"/>
      <c r="H883" s="258" t="s">
        <v>21</v>
      </c>
      <c r="I883" s="260"/>
      <c r="J883" s="257"/>
      <c r="K883" s="257"/>
      <c r="L883" s="261"/>
      <c r="M883" s="262"/>
      <c r="N883" s="263"/>
      <c r="O883" s="263"/>
      <c r="P883" s="263"/>
      <c r="Q883" s="263"/>
      <c r="R883" s="263"/>
      <c r="S883" s="263"/>
      <c r="T883" s="264"/>
      <c r="AT883" s="265" t="s">
        <v>238</v>
      </c>
      <c r="AU883" s="265" t="s">
        <v>85</v>
      </c>
      <c r="AV883" s="12" t="s">
        <v>83</v>
      </c>
      <c r="AW883" s="12" t="s">
        <v>39</v>
      </c>
      <c r="AX883" s="12" t="s">
        <v>76</v>
      </c>
      <c r="AY883" s="265" t="s">
        <v>171</v>
      </c>
    </row>
    <row r="884" s="13" customFormat="1">
      <c r="B884" s="266"/>
      <c r="C884" s="267"/>
      <c r="D884" s="249" t="s">
        <v>238</v>
      </c>
      <c r="E884" s="268" t="s">
        <v>21</v>
      </c>
      <c r="F884" s="269" t="s">
        <v>1381</v>
      </c>
      <c r="G884" s="267"/>
      <c r="H884" s="270">
        <v>6.6699999999999999</v>
      </c>
      <c r="I884" s="271"/>
      <c r="J884" s="267"/>
      <c r="K884" s="267"/>
      <c r="L884" s="272"/>
      <c r="M884" s="273"/>
      <c r="N884" s="274"/>
      <c r="O884" s="274"/>
      <c r="P884" s="274"/>
      <c r="Q884" s="274"/>
      <c r="R884" s="274"/>
      <c r="S884" s="274"/>
      <c r="T884" s="275"/>
      <c r="AT884" s="276" t="s">
        <v>238</v>
      </c>
      <c r="AU884" s="276" t="s">
        <v>85</v>
      </c>
      <c r="AV884" s="13" t="s">
        <v>85</v>
      </c>
      <c r="AW884" s="13" t="s">
        <v>39</v>
      </c>
      <c r="AX884" s="13" t="s">
        <v>76</v>
      </c>
      <c r="AY884" s="276" t="s">
        <v>171</v>
      </c>
    </row>
    <row r="885" s="13" customFormat="1">
      <c r="B885" s="266"/>
      <c r="C885" s="267"/>
      <c r="D885" s="249" t="s">
        <v>238</v>
      </c>
      <c r="E885" s="268" t="s">
        <v>21</v>
      </c>
      <c r="F885" s="269" t="s">
        <v>1381</v>
      </c>
      <c r="G885" s="267"/>
      <c r="H885" s="270">
        <v>6.6699999999999999</v>
      </c>
      <c r="I885" s="271"/>
      <c r="J885" s="267"/>
      <c r="K885" s="267"/>
      <c r="L885" s="272"/>
      <c r="M885" s="273"/>
      <c r="N885" s="274"/>
      <c r="O885" s="274"/>
      <c r="P885" s="274"/>
      <c r="Q885" s="274"/>
      <c r="R885" s="274"/>
      <c r="S885" s="274"/>
      <c r="T885" s="275"/>
      <c r="AT885" s="276" t="s">
        <v>238</v>
      </c>
      <c r="AU885" s="276" t="s">
        <v>85</v>
      </c>
      <c r="AV885" s="13" t="s">
        <v>85</v>
      </c>
      <c r="AW885" s="13" t="s">
        <v>39</v>
      </c>
      <c r="AX885" s="13" t="s">
        <v>76</v>
      </c>
      <c r="AY885" s="276" t="s">
        <v>171</v>
      </c>
    </row>
    <row r="886" s="13" customFormat="1">
      <c r="B886" s="266"/>
      <c r="C886" s="267"/>
      <c r="D886" s="249" t="s">
        <v>238</v>
      </c>
      <c r="E886" s="268" t="s">
        <v>21</v>
      </c>
      <c r="F886" s="269" t="s">
        <v>1382</v>
      </c>
      <c r="G886" s="267"/>
      <c r="H886" s="270">
        <v>7.3949999999999996</v>
      </c>
      <c r="I886" s="271"/>
      <c r="J886" s="267"/>
      <c r="K886" s="267"/>
      <c r="L886" s="272"/>
      <c r="M886" s="273"/>
      <c r="N886" s="274"/>
      <c r="O886" s="274"/>
      <c r="P886" s="274"/>
      <c r="Q886" s="274"/>
      <c r="R886" s="274"/>
      <c r="S886" s="274"/>
      <c r="T886" s="275"/>
      <c r="AT886" s="276" t="s">
        <v>238</v>
      </c>
      <c r="AU886" s="276" t="s">
        <v>85</v>
      </c>
      <c r="AV886" s="13" t="s">
        <v>85</v>
      </c>
      <c r="AW886" s="13" t="s">
        <v>39</v>
      </c>
      <c r="AX886" s="13" t="s">
        <v>76</v>
      </c>
      <c r="AY886" s="276" t="s">
        <v>171</v>
      </c>
    </row>
    <row r="887" s="14" customFormat="1">
      <c r="B887" s="277"/>
      <c r="C887" s="278"/>
      <c r="D887" s="249" t="s">
        <v>238</v>
      </c>
      <c r="E887" s="279" t="s">
        <v>21</v>
      </c>
      <c r="F887" s="280" t="s">
        <v>242</v>
      </c>
      <c r="G887" s="278"/>
      <c r="H887" s="281">
        <v>20.734999999999999</v>
      </c>
      <c r="I887" s="282"/>
      <c r="J887" s="278"/>
      <c r="K887" s="278"/>
      <c r="L887" s="283"/>
      <c r="M887" s="284"/>
      <c r="N887" s="285"/>
      <c r="O887" s="285"/>
      <c r="P887" s="285"/>
      <c r="Q887" s="285"/>
      <c r="R887" s="285"/>
      <c r="S887" s="285"/>
      <c r="T887" s="286"/>
      <c r="AT887" s="287" t="s">
        <v>238</v>
      </c>
      <c r="AU887" s="287" t="s">
        <v>85</v>
      </c>
      <c r="AV887" s="14" t="s">
        <v>194</v>
      </c>
      <c r="AW887" s="14" t="s">
        <v>39</v>
      </c>
      <c r="AX887" s="14" t="s">
        <v>83</v>
      </c>
      <c r="AY887" s="287" t="s">
        <v>171</v>
      </c>
    </row>
    <row r="888" s="1" customFormat="1" ht="38.25" customHeight="1">
      <c r="B888" s="47"/>
      <c r="C888" s="237" t="s">
        <v>1400</v>
      </c>
      <c r="D888" s="237" t="s">
        <v>174</v>
      </c>
      <c r="E888" s="238" t="s">
        <v>1401</v>
      </c>
      <c r="F888" s="239" t="s">
        <v>1402</v>
      </c>
      <c r="G888" s="240" t="s">
        <v>235</v>
      </c>
      <c r="H888" s="241">
        <v>15.039999999999999</v>
      </c>
      <c r="I888" s="242"/>
      <c r="J888" s="243">
        <f>ROUND(I888*H888,2)</f>
        <v>0</v>
      </c>
      <c r="K888" s="239" t="s">
        <v>236</v>
      </c>
      <c r="L888" s="73"/>
      <c r="M888" s="244" t="s">
        <v>21</v>
      </c>
      <c r="N888" s="245" t="s">
        <v>47</v>
      </c>
      <c r="O888" s="48"/>
      <c r="P888" s="246">
        <f>O888*H888</f>
        <v>0</v>
      </c>
      <c r="Q888" s="246">
        <v>0.01213</v>
      </c>
      <c r="R888" s="246">
        <f>Q888*H888</f>
        <v>0.18243519999999999</v>
      </c>
      <c r="S888" s="246">
        <v>0</v>
      </c>
      <c r="T888" s="247">
        <f>S888*H888</f>
        <v>0</v>
      </c>
      <c r="AR888" s="25" t="s">
        <v>314</v>
      </c>
      <c r="AT888" s="25" t="s">
        <v>174</v>
      </c>
      <c r="AU888" s="25" t="s">
        <v>85</v>
      </c>
      <c r="AY888" s="25" t="s">
        <v>171</v>
      </c>
      <c r="BE888" s="248">
        <f>IF(N888="základní",J888,0)</f>
        <v>0</v>
      </c>
      <c r="BF888" s="248">
        <f>IF(N888="snížená",J888,0)</f>
        <v>0</v>
      </c>
      <c r="BG888" s="248">
        <f>IF(N888="zákl. přenesená",J888,0)</f>
        <v>0</v>
      </c>
      <c r="BH888" s="248">
        <f>IF(N888="sníž. přenesená",J888,0)</f>
        <v>0</v>
      </c>
      <c r="BI888" s="248">
        <f>IF(N888="nulová",J888,0)</f>
        <v>0</v>
      </c>
      <c r="BJ888" s="25" t="s">
        <v>83</v>
      </c>
      <c r="BK888" s="248">
        <f>ROUND(I888*H888,2)</f>
        <v>0</v>
      </c>
      <c r="BL888" s="25" t="s">
        <v>314</v>
      </c>
      <c r="BM888" s="25" t="s">
        <v>1403</v>
      </c>
    </row>
    <row r="889" s="12" customFormat="1">
      <c r="B889" s="256"/>
      <c r="C889" s="257"/>
      <c r="D889" s="249" t="s">
        <v>238</v>
      </c>
      <c r="E889" s="258" t="s">
        <v>21</v>
      </c>
      <c r="F889" s="259" t="s">
        <v>820</v>
      </c>
      <c r="G889" s="257"/>
      <c r="H889" s="258" t="s">
        <v>21</v>
      </c>
      <c r="I889" s="260"/>
      <c r="J889" s="257"/>
      <c r="K889" s="257"/>
      <c r="L889" s="261"/>
      <c r="M889" s="262"/>
      <c r="N889" s="263"/>
      <c r="O889" s="263"/>
      <c r="P889" s="263"/>
      <c r="Q889" s="263"/>
      <c r="R889" s="263"/>
      <c r="S889" s="263"/>
      <c r="T889" s="264"/>
      <c r="AT889" s="265" t="s">
        <v>238</v>
      </c>
      <c r="AU889" s="265" t="s">
        <v>85</v>
      </c>
      <c r="AV889" s="12" t="s">
        <v>83</v>
      </c>
      <c r="AW889" s="12" t="s">
        <v>39</v>
      </c>
      <c r="AX889" s="12" t="s">
        <v>76</v>
      </c>
      <c r="AY889" s="265" t="s">
        <v>171</v>
      </c>
    </row>
    <row r="890" s="12" customFormat="1">
      <c r="B890" s="256"/>
      <c r="C890" s="257"/>
      <c r="D890" s="249" t="s">
        <v>238</v>
      </c>
      <c r="E890" s="258" t="s">
        <v>21</v>
      </c>
      <c r="F890" s="259" t="s">
        <v>1404</v>
      </c>
      <c r="G890" s="257"/>
      <c r="H890" s="258" t="s">
        <v>21</v>
      </c>
      <c r="I890" s="260"/>
      <c r="J890" s="257"/>
      <c r="K890" s="257"/>
      <c r="L890" s="261"/>
      <c r="M890" s="262"/>
      <c r="N890" s="263"/>
      <c r="O890" s="263"/>
      <c r="P890" s="263"/>
      <c r="Q890" s="263"/>
      <c r="R890" s="263"/>
      <c r="S890" s="263"/>
      <c r="T890" s="264"/>
      <c r="AT890" s="265" t="s">
        <v>238</v>
      </c>
      <c r="AU890" s="265" t="s">
        <v>85</v>
      </c>
      <c r="AV890" s="12" t="s">
        <v>83</v>
      </c>
      <c r="AW890" s="12" t="s">
        <v>39</v>
      </c>
      <c r="AX890" s="12" t="s">
        <v>76</v>
      </c>
      <c r="AY890" s="265" t="s">
        <v>171</v>
      </c>
    </row>
    <row r="891" s="13" customFormat="1">
      <c r="B891" s="266"/>
      <c r="C891" s="267"/>
      <c r="D891" s="249" t="s">
        <v>238</v>
      </c>
      <c r="E891" s="268" t="s">
        <v>21</v>
      </c>
      <c r="F891" s="269" t="s">
        <v>1389</v>
      </c>
      <c r="G891" s="267"/>
      <c r="H891" s="270">
        <v>15.039999999999999</v>
      </c>
      <c r="I891" s="271"/>
      <c r="J891" s="267"/>
      <c r="K891" s="267"/>
      <c r="L891" s="272"/>
      <c r="M891" s="273"/>
      <c r="N891" s="274"/>
      <c r="O891" s="274"/>
      <c r="P891" s="274"/>
      <c r="Q891" s="274"/>
      <c r="R891" s="274"/>
      <c r="S891" s="274"/>
      <c r="T891" s="275"/>
      <c r="AT891" s="276" t="s">
        <v>238</v>
      </c>
      <c r="AU891" s="276" t="s">
        <v>85</v>
      </c>
      <c r="AV891" s="13" t="s">
        <v>85</v>
      </c>
      <c r="AW891" s="13" t="s">
        <v>39</v>
      </c>
      <c r="AX891" s="13" t="s">
        <v>76</v>
      </c>
      <c r="AY891" s="276" t="s">
        <v>171</v>
      </c>
    </row>
    <row r="892" s="14" customFormat="1">
      <c r="B892" s="277"/>
      <c r="C892" s="278"/>
      <c r="D892" s="249" t="s">
        <v>238</v>
      </c>
      <c r="E892" s="279" t="s">
        <v>21</v>
      </c>
      <c r="F892" s="280" t="s">
        <v>242</v>
      </c>
      <c r="G892" s="278"/>
      <c r="H892" s="281">
        <v>15.039999999999999</v>
      </c>
      <c r="I892" s="282"/>
      <c r="J892" s="278"/>
      <c r="K892" s="278"/>
      <c r="L892" s="283"/>
      <c r="M892" s="284"/>
      <c r="N892" s="285"/>
      <c r="O892" s="285"/>
      <c r="P892" s="285"/>
      <c r="Q892" s="285"/>
      <c r="R892" s="285"/>
      <c r="S892" s="285"/>
      <c r="T892" s="286"/>
      <c r="AT892" s="287" t="s">
        <v>238</v>
      </c>
      <c r="AU892" s="287" t="s">
        <v>85</v>
      </c>
      <c r="AV892" s="14" t="s">
        <v>194</v>
      </c>
      <c r="AW892" s="14" t="s">
        <v>39</v>
      </c>
      <c r="AX892" s="14" t="s">
        <v>83</v>
      </c>
      <c r="AY892" s="287" t="s">
        <v>171</v>
      </c>
    </row>
    <row r="893" s="1" customFormat="1" ht="38.25" customHeight="1">
      <c r="B893" s="47"/>
      <c r="C893" s="237" t="s">
        <v>1405</v>
      </c>
      <c r="D893" s="237" t="s">
        <v>174</v>
      </c>
      <c r="E893" s="238" t="s">
        <v>1406</v>
      </c>
      <c r="F893" s="239" t="s">
        <v>1407</v>
      </c>
      <c r="G893" s="240" t="s">
        <v>235</v>
      </c>
      <c r="H893" s="241">
        <v>7.6600000000000001</v>
      </c>
      <c r="I893" s="242"/>
      <c r="J893" s="243">
        <f>ROUND(I893*H893,2)</f>
        <v>0</v>
      </c>
      <c r="K893" s="239" t="s">
        <v>236</v>
      </c>
      <c r="L893" s="73"/>
      <c r="M893" s="244" t="s">
        <v>21</v>
      </c>
      <c r="N893" s="245" t="s">
        <v>47</v>
      </c>
      <c r="O893" s="48"/>
      <c r="P893" s="246">
        <f>O893*H893</f>
        <v>0</v>
      </c>
      <c r="Q893" s="246">
        <v>0.017309999999999999</v>
      </c>
      <c r="R893" s="246">
        <f>Q893*H893</f>
        <v>0.13259460000000001</v>
      </c>
      <c r="S893" s="246">
        <v>0</v>
      </c>
      <c r="T893" s="247">
        <f>S893*H893</f>
        <v>0</v>
      </c>
      <c r="AR893" s="25" t="s">
        <v>314</v>
      </c>
      <c r="AT893" s="25" t="s">
        <v>174</v>
      </c>
      <c r="AU893" s="25" t="s">
        <v>85</v>
      </c>
      <c r="AY893" s="25" t="s">
        <v>171</v>
      </c>
      <c r="BE893" s="248">
        <f>IF(N893="základní",J893,0)</f>
        <v>0</v>
      </c>
      <c r="BF893" s="248">
        <f>IF(N893="snížená",J893,0)</f>
        <v>0</v>
      </c>
      <c r="BG893" s="248">
        <f>IF(N893="zákl. přenesená",J893,0)</f>
        <v>0</v>
      </c>
      <c r="BH893" s="248">
        <f>IF(N893="sníž. přenesená",J893,0)</f>
        <v>0</v>
      </c>
      <c r="BI893" s="248">
        <f>IF(N893="nulová",J893,0)</f>
        <v>0</v>
      </c>
      <c r="BJ893" s="25" t="s">
        <v>83</v>
      </c>
      <c r="BK893" s="248">
        <f>ROUND(I893*H893,2)</f>
        <v>0</v>
      </c>
      <c r="BL893" s="25" t="s">
        <v>314</v>
      </c>
      <c r="BM893" s="25" t="s">
        <v>1408</v>
      </c>
    </row>
    <row r="894" s="12" customFormat="1">
      <c r="B894" s="256"/>
      <c r="C894" s="257"/>
      <c r="D894" s="249" t="s">
        <v>238</v>
      </c>
      <c r="E894" s="258" t="s">
        <v>21</v>
      </c>
      <c r="F894" s="259" t="s">
        <v>1409</v>
      </c>
      <c r="G894" s="257"/>
      <c r="H894" s="258" t="s">
        <v>21</v>
      </c>
      <c r="I894" s="260"/>
      <c r="J894" s="257"/>
      <c r="K894" s="257"/>
      <c r="L894" s="261"/>
      <c r="M894" s="262"/>
      <c r="N894" s="263"/>
      <c r="O894" s="263"/>
      <c r="P894" s="263"/>
      <c r="Q894" s="263"/>
      <c r="R894" s="263"/>
      <c r="S894" s="263"/>
      <c r="T894" s="264"/>
      <c r="AT894" s="265" t="s">
        <v>238</v>
      </c>
      <c r="AU894" s="265" t="s">
        <v>85</v>
      </c>
      <c r="AV894" s="12" t="s">
        <v>83</v>
      </c>
      <c r="AW894" s="12" t="s">
        <v>39</v>
      </c>
      <c r="AX894" s="12" t="s">
        <v>76</v>
      </c>
      <c r="AY894" s="265" t="s">
        <v>171</v>
      </c>
    </row>
    <row r="895" s="12" customFormat="1">
      <c r="B895" s="256"/>
      <c r="C895" s="257"/>
      <c r="D895" s="249" t="s">
        <v>238</v>
      </c>
      <c r="E895" s="258" t="s">
        <v>21</v>
      </c>
      <c r="F895" s="259" t="s">
        <v>1286</v>
      </c>
      <c r="G895" s="257"/>
      <c r="H895" s="258" t="s">
        <v>21</v>
      </c>
      <c r="I895" s="260"/>
      <c r="J895" s="257"/>
      <c r="K895" s="257"/>
      <c r="L895" s="261"/>
      <c r="M895" s="262"/>
      <c r="N895" s="263"/>
      <c r="O895" s="263"/>
      <c r="P895" s="263"/>
      <c r="Q895" s="263"/>
      <c r="R895" s="263"/>
      <c r="S895" s="263"/>
      <c r="T895" s="264"/>
      <c r="AT895" s="265" t="s">
        <v>238</v>
      </c>
      <c r="AU895" s="265" t="s">
        <v>85</v>
      </c>
      <c r="AV895" s="12" t="s">
        <v>83</v>
      </c>
      <c r="AW895" s="12" t="s">
        <v>39</v>
      </c>
      <c r="AX895" s="12" t="s">
        <v>76</v>
      </c>
      <c r="AY895" s="265" t="s">
        <v>171</v>
      </c>
    </row>
    <row r="896" s="13" customFormat="1">
      <c r="B896" s="266"/>
      <c r="C896" s="267"/>
      <c r="D896" s="249" t="s">
        <v>238</v>
      </c>
      <c r="E896" s="268" t="s">
        <v>21</v>
      </c>
      <c r="F896" s="269" t="s">
        <v>1410</v>
      </c>
      <c r="G896" s="267"/>
      <c r="H896" s="270">
        <v>7</v>
      </c>
      <c r="I896" s="271"/>
      <c r="J896" s="267"/>
      <c r="K896" s="267"/>
      <c r="L896" s="272"/>
      <c r="M896" s="273"/>
      <c r="N896" s="274"/>
      <c r="O896" s="274"/>
      <c r="P896" s="274"/>
      <c r="Q896" s="274"/>
      <c r="R896" s="274"/>
      <c r="S896" s="274"/>
      <c r="T896" s="275"/>
      <c r="AT896" s="276" t="s">
        <v>238</v>
      </c>
      <c r="AU896" s="276" t="s">
        <v>85</v>
      </c>
      <c r="AV896" s="13" t="s">
        <v>85</v>
      </c>
      <c r="AW896" s="13" t="s">
        <v>39</v>
      </c>
      <c r="AX896" s="13" t="s">
        <v>76</v>
      </c>
      <c r="AY896" s="276" t="s">
        <v>171</v>
      </c>
    </row>
    <row r="897" s="13" customFormat="1">
      <c r="B897" s="266"/>
      <c r="C897" s="267"/>
      <c r="D897" s="249" t="s">
        <v>238</v>
      </c>
      <c r="E897" s="268" t="s">
        <v>21</v>
      </c>
      <c r="F897" s="269" t="s">
        <v>1411</v>
      </c>
      <c r="G897" s="267"/>
      <c r="H897" s="270">
        <v>0.66000000000000003</v>
      </c>
      <c r="I897" s="271"/>
      <c r="J897" s="267"/>
      <c r="K897" s="267"/>
      <c r="L897" s="272"/>
      <c r="M897" s="273"/>
      <c r="N897" s="274"/>
      <c r="O897" s="274"/>
      <c r="P897" s="274"/>
      <c r="Q897" s="274"/>
      <c r="R897" s="274"/>
      <c r="S897" s="274"/>
      <c r="T897" s="275"/>
      <c r="AT897" s="276" t="s">
        <v>238</v>
      </c>
      <c r="AU897" s="276" t="s">
        <v>85</v>
      </c>
      <c r="AV897" s="13" t="s">
        <v>85</v>
      </c>
      <c r="AW897" s="13" t="s">
        <v>39</v>
      </c>
      <c r="AX897" s="13" t="s">
        <v>76</v>
      </c>
      <c r="AY897" s="276" t="s">
        <v>171</v>
      </c>
    </row>
    <row r="898" s="14" customFormat="1">
      <c r="B898" s="277"/>
      <c r="C898" s="278"/>
      <c r="D898" s="249" t="s">
        <v>238</v>
      </c>
      <c r="E898" s="279" t="s">
        <v>21</v>
      </c>
      <c r="F898" s="280" t="s">
        <v>242</v>
      </c>
      <c r="G898" s="278"/>
      <c r="H898" s="281">
        <v>7.6600000000000001</v>
      </c>
      <c r="I898" s="282"/>
      <c r="J898" s="278"/>
      <c r="K898" s="278"/>
      <c r="L898" s="283"/>
      <c r="M898" s="284"/>
      <c r="N898" s="285"/>
      <c r="O898" s="285"/>
      <c r="P898" s="285"/>
      <c r="Q898" s="285"/>
      <c r="R898" s="285"/>
      <c r="S898" s="285"/>
      <c r="T898" s="286"/>
      <c r="AT898" s="287" t="s">
        <v>238</v>
      </c>
      <c r="AU898" s="287" t="s">
        <v>85</v>
      </c>
      <c r="AV898" s="14" t="s">
        <v>194</v>
      </c>
      <c r="AW898" s="14" t="s">
        <v>39</v>
      </c>
      <c r="AX898" s="14" t="s">
        <v>83</v>
      </c>
      <c r="AY898" s="287" t="s">
        <v>171</v>
      </c>
    </row>
    <row r="899" s="1" customFormat="1" ht="38.25" customHeight="1">
      <c r="B899" s="47"/>
      <c r="C899" s="237" t="s">
        <v>1412</v>
      </c>
      <c r="D899" s="237" t="s">
        <v>174</v>
      </c>
      <c r="E899" s="238" t="s">
        <v>1413</v>
      </c>
      <c r="F899" s="239" t="s">
        <v>1414</v>
      </c>
      <c r="G899" s="240" t="s">
        <v>367</v>
      </c>
      <c r="H899" s="241">
        <v>1</v>
      </c>
      <c r="I899" s="242"/>
      <c r="J899" s="243">
        <f>ROUND(I899*H899,2)</f>
        <v>0</v>
      </c>
      <c r="K899" s="239" t="s">
        <v>236</v>
      </c>
      <c r="L899" s="73"/>
      <c r="M899" s="244" t="s">
        <v>21</v>
      </c>
      <c r="N899" s="245" t="s">
        <v>47</v>
      </c>
      <c r="O899" s="48"/>
      <c r="P899" s="246">
        <f>O899*H899</f>
        <v>0</v>
      </c>
      <c r="Q899" s="246">
        <v>0.00022000000000000001</v>
      </c>
      <c r="R899" s="246">
        <f>Q899*H899</f>
        <v>0.00022000000000000001</v>
      </c>
      <c r="S899" s="246">
        <v>0</v>
      </c>
      <c r="T899" s="247">
        <f>S899*H899</f>
        <v>0</v>
      </c>
      <c r="AR899" s="25" t="s">
        <v>314</v>
      </c>
      <c r="AT899" s="25" t="s">
        <v>174</v>
      </c>
      <c r="AU899" s="25" t="s">
        <v>85</v>
      </c>
      <c r="AY899" s="25" t="s">
        <v>171</v>
      </c>
      <c r="BE899" s="248">
        <f>IF(N899="základní",J899,0)</f>
        <v>0</v>
      </c>
      <c r="BF899" s="248">
        <f>IF(N899="snížená",J899,0)</f>
        <v>0</v>
      </c>
      <c r="BG899" s="248">
        <f>IF(N899="zákl. přenesená",J899,0)</f>
        <v>0</v>
      </c>
      <c r="BH899" s="248">
        <f>IF(N899="sníž. přenesená",J899,0)</f>
        <v>0</v>
      </c>
      <c r="BI899" s="248">
        <f>IF(N899="nulová",J899,0)</f>
        <v>0</v>
      </c>
      <c r="BJ899" s="25" t="s">
        <v>83</v>
      </c>
      <c r="BK899" s="248">
        <f>ROUND(I899*H899,2)</f>
        <v>0</v>
      </c>
      <c r="BL899" s="25" t="s">
        <v>314</v>
      </c>
      <c r="BM899" s="25" t="s">
        <v>1415</v>
      </c>
    </row>
    <row r="900" s="12" customFormat="1">
      <c r="B900" s="256"/>
      <c r="C900" s="257"/>
      <c r="D900" s="249" t="s">
        <v>238</v>
      </c>
      <c r="E900" s="258" t="s">
        <v>21</v>
      </c>
      <c r="F900" s="259" t="s">
        <v>820</v>
      </c>
      <c r="G900" s="257"/>
      <c r="H900" s="258" t="s">
        <v>21</v>
      </c>
      <c r="I900" s="260"/>
      <c r="J900" s="257"/>
      <c r="K900" s="257"/>
      <c r="L900" s="261"/>
      <c r="M900" s="262"/>
      <c r="N900" s="263"/>
      <c r="O900" s="263"/>
      <c r="P900" s="263"/>
      <c r="Q900" s="263"/>
      <c r="R900" s="263"/>
      <c r="S900" s="263"/>
      <c r="T900" s="264"/>
      <c r="AT900" s="265" t="s">
        <v>238</v>
      </c>
      <c r="AU900" s="265" t="s">
        <v>85</v>
      </c>
      <c r="AV900" s="12" t="s">
        <v>83</v>
      </c>
      <c r="AW900" s="12" t="s">
        <v>39</v>
      </c>
      <c r="AX900" s="12" t="s">
        <v>76</v>
      </c>
      <c r="AY900" s="265" t="s">
        <v>171</v>
      </c>
    </row>
    <row r="901" s="12" customFormat="1">
      <c r="B901" s="256"/>
      <c r="C901" s="257"/>
      <c r="D901" s="249" t="s">
        <v>238</v>
      </c>
      <c r="E901" s="258" t="s">
        <v>21</v>
      </c>
      <c r="F901" s="259" t="s">
        <v>339</v>
      </c>
      <c r="G901" s="257"/>
      <c r="H901" s="258" t="s">
        <v>21</v>
      </c>
      <c r="I901" s="260"/>
      <c r="J901" s="257"/>
      <c r="K901" s="257"/>
      <c r="L901" s="261"/>
      <c r="M901" s="262"/>
      <c r="N901" s="263"/>
      <c r="O901" s="263"/>
      <c r="P901" s="263"/>
      <c r="Q901" s="263"/>
      <c r="R901" s="263"/>
      <c r="S901" s="263"/>
      <c r="T901" s="264"/>
      <c r="AT901" s="265" t="s">
        <v>238</v>
      </c>
      <c r="AU901" s="265" t="s">
        <v>85</v>
      </c>
      <c r="AV901" s="12" t="s">
        <v>83</v>
      </c>
      <c r="AW901" s="12" t="s">
        <v>39</v>
      </c>
      <c r="AX901" s="12" t="s">
        <v>76</v>
      </c>
      <c r="AY901" s="265" t="s">
        <v>171</v>
      </c>
    </row>
    <row r="902" s="13" customFormat="1">
      <c r="B902" s="266"/>
      <c r="C902" s="267"/>
      <c r="D902" s="249" t="s">
        <v>238</v>
      </c>
      <c r="E902" s="268" t="s">
        <v>21</v>
      </c>
      <c r="F902" s="269" t="s">
        <v>1416</v>
      </c>
      <c r="G902" s="267"/>
      <c r="H902" s="270">
        <v>1</v>
      </c>
      <c r="I902" s="271"/>
      <c r="J902" s="267"/>
      <c r="K902" s="267"/>
      <c r="L902" s="272"/>
      <c r="M902" s="273"/>
      <c r="N902" s="274"/>
      <c r="O902" s="274"/>
      <c r="P902" s="274"/>
      <c r="Q902" s="274"/>
      <c r="R902" s="274"/>
      <c r="S902" s="274"/>
      <c r="T902" s="275"/>
      <c r="AT902" s="276" t="s">
        <v>238</v>
      </c>
      <c r="AU902" s="276" t="s">
        <v>85</v>
      </c>
      <c r="AV902" s="13" t="s">
        <v>85</v>
      </c>
      <c r="AW902" s="13" t="s">
        <v>39</v>
      </c>
      <c r="AX902" s="13" t="s">
        <v>76</v>
      </c>
      <c r="AY902" s="276" t="s">
        <v>171</v>
      </c>
    </row>
    <row r="903" s="14" customFormat="1">
      <c r="B903" s="277"/>
      <c r="C903" s="278"/>
      <c r="D903" s="249" t="s">
        <v>238</v>
      </c>
      <c r="E903" s="279" t="s">
        <v>21</v>
      </c>
      <c r="F903" s="280" t="s">
        <v>242</v>
      </c>
      <c r="G903" s="278"/>
      <c r="H903" s="281">
        <v>1</v>
      </c>
      <c r="I903" s="282"/>
      <c r="J903" s="278"/>
      <c r="K903" s="278"/>
      <c r="L903" s="283"/>
      <c r="M903" s="284"/>
      <c r="N903" s="285"/>
      <c r="O903" s="285"/>
      <c r="P903" s="285"/>
      <c r="Q903" s="285"/>
      <c r="R903" s="285"/>
      <c r="S903" s="285"/>
      <c r="T903" s="286"/>
      <c r="AT903" s="287" t="s">
        <v>238</v>
      </c>
      <c r="AU903" s="287" t="s">
        <v>85</v>
      </c>
      <c r="AV903" s="14" t="s">
        <v>194</v>
      </c>
      <c r="AW903" s="14" t="s">
        <v>39</v>
      </c>
      <c r="AX903" s="14" t="s">
        <v>83</v>
      </c>
      <c r="AY903" s="287" t="s">
        <v>171</v>
      </c>
    </row>
    <row r="904" s="1" customFormat="1" ht="16.5" customHeight="1">
      <c r="B904" s="47"/>
      <c r="C904" s="299" t="s">
        <v>1417</v>
      </c>
      <c r="D904" s="299" t="s">
        <v>288</v>
      </c>
      <c r="E904" s="300" t="s">
        <v>1418</v>
      </c>
      <c r="F904" s="301" t="s">
        <v>1419</v>
      </c>
      <c r="G904" s="302" t="s">
        <v>367</v>
      </c>
      <c r="H904" s="303">
        <v>1</v>
      </c>
      <c r="I904" s="304"/>
      <c r="J904" s="305">
        <f>ROUND(I904*H904,2)</f>
        <v>0</v>
      </c>
      <c r="K904" s="301" t="s">
        <v>236</v>
      </c>
      <c r="L904" s="306"/>
      <c r="M904" s="307" t="s">
        <v>21</v>
      </c>
      <c r="N904" s="308" t="s">
        <v>47</v>
      </c>
      <c r="O904" s="48"/>
      <c r="P904" s="246">
        <f>O904*H904</f>
        <v>0</v>
      </c>
      <c r="Q904" s="246">
        <v>0.025420000000000002</v>
      </c>
      <c r="R904" s="246">
        <f>Q904*H904</f>
        <v>0.025420000000000002</v>
      </c>
      <c r="S904" s="246">
        <v>0</v>
      </c>
      <c r="T904" s="247">
        <f>S904*H904</f>
        <v>0</v>
      </c>
      <c r="AR904" s="25" t="s">
        <v>414</v>
      </c>
      <c r="AT904" s="25" t="s">
        <v>288</v>
      </c>
      <c r="AU904" s="25" t="s">
        <v>85</v>
      </c>
      <c r="AY904" s="25" t="s">
        <v>171</v>
      </c>
      <c r="BE904" s="248">
        <f>IF(N904="základní",J904,0)</f>
        <v>0</v>
      </c>
      <c r="BF904" s="248">
        <f>IF(N904="snížená",J904,0)</f>
        <v>0</v>
      </c>
      <c r="BG904" s="248">
        <f>IF(N904="zákl. přenesená",J904,0)</f>
        <v>0</v>
      </c>
      <c r="BH904" s="248">
        <f>IF(N904="sníž. přenesená",J904,0)</f>
        <v>0</v>
      </c>
      <c r="BI904" s="248">
        <f>IF(N904="nulová",J904,0)</f>
        <v>0</v>
      </c>
      <c r="BJ904" s="25" t="s">
        <v>83</v>
      </c>
      <c r="BK904" s="248">
        <f>ROUND(I904*H904,2)</f>
        <v>0</v>
      </c>
      <c r="BL904" s="25" t="s">
        <v>314</v>
      </c>
      <c r="BM904" s="25" t="s">
        <v>1420</v>
      </c>
    </row>
    <row r="905" s="1" customFormat="1" ht="16.5" customHeight="1">
      <c r="B905" s="47"/>
      <c r="C905" s="299" t="s">
        <v>1421</v>
      </c>
      <c r="D905" s="299" t="s">
        <v>288</v>
      </c>
      <c r="E905" s="300" t="s">
        <v>1422</v>
      </c>
      <c r="F905" s="301" t="s">
        <v>1423</v>
      </c>
      <c r="G905" s="302" t="s">
        <v>256</v>
      </c>
      <c r="H905" s="303">
        <v>6</v>
      </c>
      <c r="I905" s="304"/>
      <c r="J905" s="305">
        <f>ROUND(I905*H905,2)</f>
        <v>0</v>
      </c>
      <c r="K905" s="301" t="s">
        <v>236</v>
      </c>
      <c r="L905" s="306"/>
      <c r="M905" s="307" t="s">
        <v>21</v>
      </c>
      <c r="N905" s="308" t="s">
        <v>47</v>
      </c>
      <c r="O905" s="48"/>
      <c r="P905" s="246">
        <f>O905*H905</f>
        <v>0</v>
      </c>
      <c r="Q905" s="246">
        <v>0.00076000000000000004</v>
      </c>
      <c r="R905" s="246">
        <f>Q905*H905</f>
        <v>0.0045599999999999998</v>
      </c>
      <c r="S905" s="246">
        <v>0</v>
      </c>
      <c r="T905" s="247">
        <f>S905*H905</f>
        <v>0</v>
      </c>
      <c r="AR905" s="25" t="s">
        <v>414</v>
      </c>
      <c r="AT905" s="25" t="s">
        <v>288</v>
      </c>
      <c r="AU905" s="25" t="s">
        <v>85</v>
      </c>
      <c r="AY905" s="25" t="s">
        <v>171</v>
      </c>
      <c r="BE905" s="248">
        <f>IF(N905="základní",J905,0)</f>
        <v>0</v>
      </c>
      <c r="BF905" s="248">
        <f>IF(N905="snížená",J905,0)</f>
        <v>0</v>
      </c>
      <c r="BG905" s="248">
        <f>IF(N905="zákl. přenesená",J905,0)</f>
        <v>0</v>
      </c>
      <c r="BH905" s="248">
        <f>IF(N905="sníž. přenesená",J905,0)</f>
        <v>0</v>
      </c>
      <c r="BI905" s="248">
        <f>IF(N905="nulová",J905,0)</f>
        <v>0</v>
      </c>
      <c r="BJ905" s="25" t="s">
        <v>83</v>
      </c>
      <c r="BK905" s="248">
        <f>ROUND(I905*H905,2)</f>
        <v>0</v>
      </c>
      <c r="BL905" s="25" t="s">
        <v>314</v>
      </c>
      <c r="BM905" s="25" t="s">
        <v>1424</v>
      </c>
    </row>
    <row r="906" s="13" customFormat="1">
      <c r="B906" s="266"/>
      <c r="C906" s="267"/>
      <c r="D906" s="249" t="s">
        <v>238</v>
      </c>
      <c r="E906" s="268" t="s">
        <v>21</v>
      </c>
      <c r="F906" s="269" t="s">
        <v>1425</v>
      </c>
      <c r="G906" s="267"/>
      <c r="H906" s="270">
        <v>6</v>
      </c>
      <c r="I906" s="271"/>
      <c r="J906" s="267"/>
      <c r="K906" s="267"/>
      <c r="L906" s="272"/>
      <c r="M906" s="273"/>
      <c r="N906" s="274"/>
      <c r="O906" s="274"/>
      <c r="P906" s="274"/>
      <c r="Q906" s="274"/>
      <c r="R906" s="274"/>
      <c r="S906" s="274"/>
      <c r="T906" s="275"/>
      <c r="AT906" s="276" t="s">
        <v>238</v>
      </c>
      <c r="AU906" s="276" t="s">
        <v>85</v>
      </c>
      <c r="AV906" s="13" t="s">
        <v>85</v>
      </c>
      <c r="AW906" s="13" t="s">
        <v>39</v>
      </c>
      <c r="AX906" s="13" t="s">
        <v>76</v>
      </c>
      <c r="AY906" s="276" t="s">
        <v>171</v>
      </c>
    </row>
    <row r="907" s="14" customFormat="1">
      <c r="B907" s="277"/>
      <c r="C907" s="278"/>
      <c r="D907" s="249" t="s">
        <v>238</v>
      </c>
      <c r="E907" s="279" t="s">
        <v>21</v>
      </c>
      <c r="F907" s="280" t="s">
        <v>242</v>
      </c>
      <c r="G907" s="278"/>
      <c r="H907" s="281">
        <v>6</v>
      </c>
      <c r="I907" s="282"/>
      <c r="J907" s="278"/>
      <c r="K907" s="278"/>
      <c r="L907" s="283"/>
      <c r="M907" s="284"/>
      <c r="N907" s="285"/>
      <c r="O907" s="285"/>
      <c r="P907" s="285"/>
      <c r="Q907" s="285"/>
      <c r="R907" s="285"/>
      <c r="S907" s="285"/>
      <c r="T907" s="286"/>
      <c r="AT907" s="287" t="s">
        <v>238</v>
      </c>
      <c r="AU907" s="287" t="s">
        <v>85</v>
      </c>
      <c r="AV907" s="14" t="s">
        <v>194</v>
      </c>
      <c r="AW907" s="14" t="s">
        <v>39</v>
      </c>
      <c r="AX907" s="14" t="s">
        <v>83</v>
      </c>
      <c r="AY907" s="287" t="s">
        <v>171</v>
      </c>
    </row>
    <row r="908" s="1" customFormat="1" ht="16.5" customHeight="1">
      <c r="B908" s="47"/>
      <c r="C908" s="299" t="s">
        <v>1426</v>
      </c>
      <c r="D908" s="299" t="s">
        <v>288</v>
      </c>
      <c r="E908" s="300" t="s">
        <v>1427</v>
      </c>
      <c r="F908" s="301" t="s">
        <v>1428</v>
      </c>
      <c r="G908" s="302" t="s">
        <v>256</v>
      </c>
      <c r="H908" s="303">
        <v>7.0999999999999996</v>
      </c>
      <c r="I908" s="304"/>
      <c r="J908" s="305">
        <f>ROUND(I908*H908,2)</f>
        <v>0</v>
      </c>
      <c r="K908" s="301" t="s">
        <v>236</v>
      </c>
      <c r="L908" s="306"/>
      <c r="M908" s="307" t="s">
        <v>21</v>
      </c>
      <c r="N908" s="308" t="s">
        <v>47</v>
      </c>
      <c r="O908" s="48"/>
      <c r="P908" s="246">
        <f>O908*H908</f>
        <v>0</v>
      </c>
      <c r="Q908" s="246">
        <v>0.00089999999999999998</v>
      </c>
      <c r="R908" s="246">
        <f>Q908*H908</f>
        <v>0.0063899999999999998</v>
      </c>
      <c r="S908" s="246">
        <v>0</v>
      </c>
      <c r="T908" s="247">
        <f>S908*H908</f>
        <v>0</v>
      </c>
      <c r="AR908" s="25" t="s">
        <v>414</v>
      </c>
      <c r="AT908" s="25" t="s">
        <v>288</v>
      </c>
      <c r="AU908" s="25" t="s">
        <v>85</v>
      </c>
      <c r="AY908" s="25" t="s">
        <v>171</v>
      </c>
      <c r="BE908" s="248">
        <f>IF(N908="základní",J908,0)</f>
        <v>0</v>
      </c>
      <c r="BF908" s="248">
        <f>IF(N908="snížená",J908,0)</f>
        <v>0</v>
      </c>
      <c r="BG908" s="248">
        <f>IF(N908="zákl. přenesená",J908,0)</f>
        <v>0</v>
      </c>
      <c r="BH908" s="248">
        <f>IF(N908="sníž. přenesená",J908,0)</f>
        <v>0</v>
      </c>
      <c r="BI908" s="248">
        <f>IF(N908="nulová",J908,0)</f>
        <v>0</v>
      </c>
      <c r="BJ908" s="25" t="s">
        <v>83</v>
      </c>
      <c r="BK908" s="248">
        <f>ROUND(I908*H908,2)</f>
        <v>0</v>
      </c>
      <c r="BL908" s="25" t="s">
        <v>314</v>
      </c>
      <c r="BM908" s="25" t="s">
        <v>1429</v>
      </c>
    </row>
    <row r="909" s="12" customFormat="1">
      <c r="B909" s="256"/>
      <c r="C909" s="257"/>
      <c r="D909" s="249" t="s">
        <v>238</v>
      </c>
      <c r="E909" s="258" t="s">
        <v>21</v>
      </c>
      <c r="F909" s="259" t="s">
        <v>1430</v>
      </c>
      <c r="G909" s="257"/>
      <c r="H909" s="258" t="s">
        <v>21</v>
      </c>
      <c r="I909" s="260"/>
      <c r="J909" s="257"/>
      <c r="K909" s="257"/>
      <c r="L909" s="261"/>
      <c r="M909" s="262"/>
      <c r="N909" s="263"/>
      <c r="O909" s="263"/>
      <c r="P909" s="263"/>
      <c r="Q909" s="263"/>
      <c r="R909" s="263"/>
      <c r="S909" s="263"/>
      <c r="T909" s="264"/>
      <c r="AT909" s="265" t="s">
        <v>238</v>
      </c>
      <c r="AU909" s="265" t="s">
        <v>85</v>
      </c>
      <c r="AV909" s="12" t="s">
        <v>83</v>
      </c>
      <c r="AW909" s="12" t="s">
        <v>39</v>
      </c>
      <c r="AX909" s="12" t="s">
        <v>76</v>
      </c>
      <c r="AY909" s="265" t="s">
        <v>171</v>
      </c>
    </row>
    <row r="910" s="13" customFormat="1">
      <c r="B910" s="266"/>
      <c r="C910" s="267"/>
      <c r="D910" s="249" t="s">
        <v>238</v>
      </c>
      <c r="E910" s="268" t="s">
        <v>21</v>
      </c>
      <c r="F910" s="269" t="s">
        <v>1431</v>
      </c>
      <c r="G910" s="267"/>
      <c r="H910" s="270">
        <v>7.0999999999999996</v>
      </c>
      <c r="I910" s="271"/>
      <c r="J910" s="267"/>
      <c r="K910" s="267"/>
      <c r="L910" s="272"/>
      <c r="M910" s="273"/>
      <c r="N910" s="274"/>
      <c r="O910" s="274"/>
      <c r="P910" s="274"/>
      <c r="Q910" s="274"/>
      <c r="R910" s="274"/>
      <c r="S910" s="274"/>
      <c r="T910" s="275"/>
      <c r="AT910" s="276" t="s">
        <v>238</v>
      </c>
      <c r="AU910" s="276" t="s">
        <v>85</v>
      </c>
      <c r="AV910" s="13" t="s">
        <v>85</v>
      </c>
      <c r="AW910" s="13" t="s">
        <v>39</v>
      </c>
      <c r="AX910" s="13" t="s">
        <v>76</v>
      </c>
      <c r="AY910" s="276" t="s">
        <v>171</v>
      </c>
    </row>
    <row r="911" s="14" customFormat="1">
      <c r="B911" s="277"/>
      <c r="C911" s="278"/>
      <c r="D911" s="249" t="s">
        <v>238</v>
      </c>
      <c r="E911" s="279" t="s">
        <v>21</v>
      </c>
      <c r="F911" s="280" t="s">
        <v>242</v>
      </c>
      <c r="G911" s="278"/>
      <c r="H911" s="281">
        <v>7.0999999999999996</v>
      </c>
      <c r="I911" s="282"/>
      <c r="J911" s="278"/>
      <c r="K911" s="278"/>
      <c r="L911" s="283"/>
      <c r="M911" s="284"/>
      <c r="N911" s="285"/>
      <c r="O911" s="285"/>
      <c r="P911" s="285"/>
      <c r="Q911" s="285"/>
      <c r="R911" s="285"/>
      <c r="S911" s="285"/>
      <c r="T911" s="286"/>
      <c r="AT911" s="287" t="s">
        <v>238</v>
      </c>
      <c r="AU911" s="287" t="s">
        <v>85</v>
      </c>
      <c r="AV911" s="14" t="s">
        <v>194</v>
      </c>
      <c r="AW911" s="14" t="s">
        <v>39</v>
      </c>
      <c r="AX911" s="14" t="s">
        <v>83</v>
      </c>
      <c r="AY911" s="287" t="s">
        <v>171</v>
      </c>
    </row>
    <row r="912" s="1" customFormat="1" ht="25.5" customHeight="1">
      <c r="B912" s="47"/>
      <c r="C912" s="237" t="s">
        <v>1432</v>
      </c>
      <c r="D912" s="237" t="s">
        <v>174</v>
      </c>
      <c r="E912" s="238" t="s">
        <v>1433</v>
      </c>
      <c r="F912" s="239" t="s">
        <v>1434</v>
      </c>
      <c r="G912" s="240" t="s">
        <v>256</v>
      </c>
      <c r="H912" s="241">
        <v>5.9500000000000002</v>
      </c>
      <c r="I912" s="242"/>
      <c r="J912" s="243">
        <f>ROUND(I912*H912,2)</f>
        <v>0</v>
      </c>
      <c r="K912" s="239" t="s">
        <v>236</v>
      </c>
      <c r="L912" s="73"/>
      <c r="M912" s="244" t="s">
        <v>21</v>
      </c>
      <c r="N912" s="245" t="s">
        <v>47</v>
      </c>
      <c r="O912" s="48"/>
      <c r="P912" s="246">
        <f>O912*H912</f>
        <v>0</v>
      </c>
      <c r="Q912" s="246">
        <v>0.0013500000000000001</v>
      </c>
      <c r="R912" s="246">
        <f>Q912*H912</f>
        <v>0.0080325000000000014</v>
      </c>
      <c r="S912" s="246">
        <v>0</v>
      </c>
      <c r="T912" s="247">
        <f>S912*H912</f>
        <v>0</v>
      </c>
      <c r="AR912" s="25" t="s">
        <v>314</v>
      </c>
      <c r="AT912" s="25" t="s">
        <v>174</v>
      </c>
      <c r="AU912" s="25" t="s">
        <v>85</v>
      </c>
      <c r="AY912" s="25" t="s">
        <v>171</v>
      </c>
      <c r="BE912" s="248">
        <f>IF(N912="základní",J912,0)</f>
        <v>0</v>
      </c>
      <c r="BF912" s="248">
        <f>IF(N912="snížená",J912,0)</f>
        <v>0</v>
      </c>
      <c r="BG912" s="248">
        <f>IF(N912="zákl. přenesená",J912,0)</f>
        <v>0</v>
      </c>
      <c r="BH912" s="248">
        <f>IF(N912="sníž. přenesená",J912,0)</f>
        <v>0</v>
      </c>
      <c r="BI912" s="248">
        <f>IF(N912="nulová",J912,0)</f>
        <v>0</v>
      </c>
      <c r="BJ912" s="25" t="s">
        <v>83</v>
      </c>
      <c r="BK912" s="248">
        <f>ROUND(I912*H912,2)</f>
        <v>0</v>
      </c>
      <c r="BL912" s="25" t="s">
        <v>314</v>
      </c>
      <c r="BM912" s="25" t="s">
        <v>1435</v>
      </c>
    </row>
    <row r="913" s="12" customFormat="1">
      <c r="B913" s="256"/>
      <c r="C913" s="257"/>
      <c r="D913" s="249" t="s">
        <v>238</v>
      </c>
      <c r="E913" s="258" t="s">
        <v>21</v>
      </c>
      <c r="F913" s="259" t="s">
        <v>820</v>
      </c>
      <c r="G913" s="257"/>
      <c r="H913" s="258" t="s">
        <v>21</v>
      </c>
      <c r="I913" s="260"/>
      <c r="J913" s="257"/>
      <c r="K913" s="257"/>
      <c r="L913" s="261"/>
      <c r="M913" s="262"/>
      <c r="N913" s="263"/>
      <c r="O913" s="263"/>
      <c r="P913" s="263"/>
      <c r="Q913" s="263"/>
      <c r="R913" s="263"/>
      <c r="S913" s="263"/>
      <c r="T913" s="264"/>
      <c r="AT913" s="265" t="s">
        <v>238</v>
      </c>
      <c r="AU913" s="265" t="s">
        <v>85</v>
      </c>
      <c r="AV913" s="12" t="s">
        <v>83</v>
      </c>
      <c r="AW913" s="12" t="s">
        <v>39</v>
      </c>
      <c r="AX913" s="12" t="s">
        <v>76</v>
      </c>
      <c r="AY913" s="265" t="s">
        <v>171</v>
      </c>
    </row>
    <row r="914" s="12" customFormat="1">
      <c r="B914" s="256"/>
      <c r="C914" s="257"/>
      <c r="D914" s="249" t="s">
        <v>238</v>
      </c>
      <c r="E914" s="258" t="s">
        <v>21</v>
      </c>
      <c r="F914" s="259" t="s">
        <v>339</v>
      </c>
      <c r="G914" s="257"/>
      <c r="H914" s="258" t="s">
        <v>21</v>
      </c>
      <c r="I914" s="260"/>
      <c r="J914" s="257"/>
      <c r="K914" s="257"/>
      <c r="L914" s="261"/>
      <c r="M914" s="262"/>
      <c r="N914" s="263"/>
      <c r="O914" s="263"/>
      <c r="P914" s="263"/>
      <c r="Q914" s="263"/>
      <c r="R914" s="263"/>
      <c r="S914" s="263"/>
      <c r="T914" s="264"/>
      <c r="AT914" s="265" t="s">
        <v>238</v>
      </c>
      <c r="AU914" s="265" t="s">
        <v>85</v>
      </c>
      <c r="AV914" s="12" t="s">
        <v>83</v>
      </c>
      <c r="AW914" s="12" t="s">
        <v>39</v>
      </c>
      <c r="AX914" s="12" t="s">
        <v>76</v>
      </c>
      <c r="AY914" s="265" t="s">
        <v>171</v>
      </c>
    </row>
    <row r="915" s="13" customFormat="1">
      <c r="B915" s="266"/>
      <c r="C915" s="267"/>
      <c r="D915" s="249" t="s">
        <v>238</v>
      </c>
      <c r="E915" s="268" t="s">
        <v>21</v>
      </c>
      <c r="F915" s="269" t="s">
        <v>1436</v>
      </c>
      <c r="G915" s="267"/>
      <c r="H915" s="270">
        <v>5.9500000000000002</v>
      </c>
      <c r="I915" s="271"/>
      <c r="J915" s="267"/>
      <c r="K915" s="267"/>
      <c r="L915" s="272"/>
      <c r="M915" s="273"/>
      <c r="N915" s="274"/>
      <c r="O915" s="274"/>
      <c r="P915" s="274"/>
      <c r="Q915" s="274"/>
      <c r="R915" s="274"/>
      <c r="S915" s="274"/>
      <c r="T915" s="275"/>
      <c r="AT915" s="276" t="s">
        <v>238</v>
      </c>
      <c r="AU915" s="276" t="s">
        <v>85</v>
      </c>
      <c r="AV915" s="13" t="s">
        <v>85</v>
      </c>
      <c r="AW915" s="13" t="s">
        <v>39</v>
      </c>
      <c r="AX915" s="13" t="s">
        <v>76</v>
      </c>
      <c r="AY915" s="276" t="s">
        <v>171</v>
      </c>
    </row>
    <row r="916" s="14" customFormat="1">
      <c r="B916" s="277"/>
      <c r="C916" s="278"/>
      <c r="D916" s="249" t="s">
        <v>238</v>
      </c>
      <c r="E916" s="279" t="s">
        <v>21</v>
      </c>
      <c r="F916" s="280" t="s">
        <v>242</v>
      </c>
      <c r="G916" s="278"/>
      <c r="H916" s="281">
        <v>5.9500000000000002</v>
      </c>
      <c r="I916" s="282"/>
      <c r="J916" s="278"/>
      <c r="K916" s="278"/>
      <c r="L916" s="283"/>
      <c r="M916" s="284"/>
      <c r="N916" s="285"/>
      <c r="O916" s="285"/>
      <c r="P916" s="285"/>
      <c r="Q916" s="285"/>
      <c r="R916" s="285"/>
      <c r="S916" s="285"/>
      <c r="T916" s="286"/>
      <c r="AT916" s="287" t="s">
        <v>238</v>
      </c>
      <c r="AU916" s="287" t="s">
        <v>85</v>
      </c>
      <c r="AV916" s="14" t="s">
        <v>194</v>
      </c>
      <c r="AW916" s="14" t="s">
        <v>39</v>
      </c>
      <c r="AX916" s="14" t="s">
        <v>83</v>
      </c>
      <c r="AY916" s="287" t="s">
        <v>171</v>
      </c>
    </row>
    <row r="917" s="1" customFormat="1" ht="25.5" customHeight="1">
      <c r="B917" s="47"/>
      <c r="C917" s="237" t="s">
        <v>1437</v>
      </c>
      <c r="D917" s="237" t="s">
        <v>174</v>
      </c>
      <c r="E917" s="238" t="s">
        <v>1438</v>
      </c>
      <c r="F917" s="239" t="s">
        <v>1439</v>
      </c>
      <c r="G917" s="240" t="s">
        <v>235</v>
      </c>
      <c r="H917" s="241">
        <v>103.86</v>
      </c>
      <c r="I917" s="242"/>
      <c r="J917" s="243">
        <f>ROUND(I917*H917,2)</f>
        <v>0</v>
      </c>
      <c r="K917" s="239" t="s">
        <v>236</v>
      </c>
      <c r="L917" s="73"/>
      <c r="M917" s="244" t="s">
        <v>21</v>
      </c>
      <c r="N917" s="245" t="s">
        <v>47</v>
      </c>
      <c r="O917" s="48"/>
      <c r="P917" s="246">
        <f>O917*H917</f>
        <v>0</v>
      </c>
      <c r="Q917" s="246">
        <v>0.00117</v>
      </c>
      <c r="R917" s="246">
        <f>Q917*H917</f>
        <v>0.12151620000000001</v>
      </c>
      <c r="S917" s="246">
        <v>0</v>
      </c>
      <c r="T917" s="247">
        <f>S917*H917</f>
        <v>0</v>
      </c>
      <c r="AR917" s="25" t="s">
        <v>194</v>
      </c>
      <c r="AT917" s="25" t="s">
        <v>174</v>
      </c>
      <c r="AU917" s="25" t="s">
        <v>85</v>
      </c>
      <c r="AY917" s="25" t="s">
        <v>171</v>
      </c>
      <c r="BE917" s="248">
        <f>IF(N917="základní",J917,0)</f>
        <v>0</v>
      </c>
      <c r="BF917" s="248">
        <f>IF(N917="snížená",J917,0)</f>
        <v>0</v>
      </c>
      <c r="BG917" s="248">
        <f>IF(N917="zákl. přenesená",J917,0)</f>
        <v>0</v>
      </c>
      <c r="BH917" s="248">
        <f>IF(N917="sníž. přenesená",J917,0)</f>
        <v>0</v>
      </c>
      <c r="BI917" s="248">
        <f>IF(N917="nulová",J917,0)</f>
        <v>0</v>
      </c>
      <c r="BJ917" s="25" t="s">
        <v>83</v>
      </c>
      <c r="BK917" s="248">
        <f>ROUND(I917*H917,2)</f>
        <v>0</v>
      </c>
      <c r="BL917" s="25" t="s">
        <v>194</v>
      </c>
      <c r="BM917" s="25" t="s">
        <v>1440</v>
      </c>
    </row>
    <row r="918" s="12" customFormat="1">
      <c r="B918" s="256"/>
      <c r="C918" s="257"/>
      <c r="D918" s="249" t="s">
        <v>238</v>
      </c>
      <c r="E918" s="258" t="s">
        <v>21</v>
      </c>
      <c r="F918" s="259" t="s">
        <v>820</v>
      </c>
      <c r="G918" s="257"/>
      <c r="H918" s="258" t="s">
        <v>21</v>
      </c>
      <c r="I918" s="260"/>
      <c r="J918" s="257"/>
      <c r="K918" s="257"/>
      <c r="L918" s="261"/>
      <c r="M918" s="262"/>
      <c r="N918" s="263"/>
      <c r="O918" s="263"/>
      <c r="P918" s="263"/>
      <c r="Q918" s="263"/>
      <c r="R918" s="263"/>
      <c r="S918" s="263"/>
      <c r="T918" s="264"/>
      <c r="AT918" s="265" t="s">
        <v>238</v>
      </c>
      <c r="AU918" s="265" t="s">
        <v>85</v>
      </c>
      <c r="AV918" s="12" t="s">
        <v>83</v>
      </c>
      <c r="AW918" s="12" t="s">
        <v>39</v>
      </c>
      <c r="AX918" s="12" t="s">
        <v>76</v>
      </c>
      <c r="AY918" s="265" t="s">
        <v>171</v>
      </c>
    </row>
    <row r="919" s="12" customFormat="1">
      <c r="B919" s="256"/>
      <c r="C919" s="257"/>
      <c r="D919" s="249" t="s">
        <v>238</v>
      </c>
      <c r="E919" s="258" t="s">
        <v>21</v>
      </c>
      <c r="F919" s="259" t="s">
        <v>339</v>
      </c>
      <c r="G919" s="257"/>
      <c r="H919" s="258" t="s">
        <v>21</v>
      </c>
      <c r="I919" s="260"/>
      <c r="J919" s="257"/>
      <c r="K919" s="257"/>
      <c r="L919" s="261"/>
      <c r="M919" s="262"/>
      <c r="N919" s="263"/>
      <c r="O919" s="263"/>
      <c r="P919" s="263"/>
      <c r="Q919" s="263"/>
      <c r="R919" s="263"/>
      <c r="S919" s="263"/>
      <c r="T919" s="264"/>
      <c r="AT919" s="265" t="s">
        <v>238</v>
      </c>
      <c r="AU919" s="265" t="s">
        <v>85</v>
      </c>
      <c r="AV919" s="12" t="s">
        <v>83</v>
      </c>
      <c r="AW919" s="12" t="s">
        <v>39</v>
      </c>
      <c r="AX919" s="12" t="s">
        <v>76</v>
      </c>
      <c r="AY919" s="265" t="s">
        <v>171</v>
      </c>
    </row>
    <row r="920" s="13" customFormat="1">
      <c r="B920" s="266"/>
      <c r="C920" s="267"/>
      <c r="D920" s="249" t="s">
        <v>238</v>
      </c>
      <c r="E920" s="268" t="s">
        <v>21</v>
      </c>
      <c r="F920" s="269" t="s">
        <v>1182</v>
      </c>
      <c r="G920" s="267"/>
      <c r="H920" s="270">
        <v>28.149999999999999</v>
      </c>
      <c r="I920" s="271"/>
      <c r="J920" s="267"/>
      <c r="K920" s="267"/>
      <c r="L920" s="272"/>
      <c r="M920" s="273"/>
      <c r="N920" s="274"/>
      <c r="O920" s="274"/>
      <c r="P920" s="274"/>
      <c r="Q920" s="274"/>
      <c r="R920" s="274"/>
      <c r="S920" s="274"/>
      <c r="T920" s="275"/>
      <c r="AT920" s="276" t="s">
        <v>238</v>
      </c>
      <c r="AU920" s="276" t="s">
        <v>85</v>
      </c>
      <c r="AV920" s="13" t="s">
        <v>85</v>
      </c>
      <c r="AW920" s="13" t="s">
        <v>39</v>
      </c>
      <c r="AX920" s="13" t="s">
        <v>76</v>
      </c>
      <c r="AY920" s="276" t="s">
        <v>171</v>
      </c>
    </row>
    <row r="921" s="13" customFormat="1">
      <c r="B921" s="266"/>
      <c r="C921" s="267"/>
      <c r="D921" s="249" t="s">
        <v>238</v>
      </c>
      <c r="E921" s="268" t="s">
        <v>21</v>
      </c>
      <c r="F921" s="269" t="s">
        <v>1254</v>
      </c>
      <c r="G921" s="267"/>
      <c r="H921" s="270">
        <v>3.8799999999999999</v>
      </c>
      <c r="I921" s="271"/>
      <c r="J921" s="267"/>
      <c r="K921" s="267"/>
      <c r="L921" s="272"/>
      <c r="M921" s="273"/>
      <c r="N921" s="274"/>
      <c r="O921" s="274"/>
      <c r="P921" s="274"/>
      <c r="Q921" s="274"/>
      <c r="R921" s="274"/>
      <c r="S921" s="274"/>
      <c r="T921" s="275"/>
      <c r="AT921" s="276" t="s">
        <v>238</v>
      </c>
      <c r="AU921" s="276" t="s">
        <v>85</v>
      </c>
      <c r="AV921" s="13" t="s">
        <v>85</v>
      </c>
      <c r="AW921" s="13" t="s">
        <v>39</v>
      </c>
      <c r="AX921" s="13" t="s">
        <v>76</v>
      </c>
      <c r="AY921" s="276" t="s">
        <v>171</v>
      </c>
    </row>
    <row r="922" s="13" customFormat="1">
      <c r="B922" s="266"/>
      <c r="C922" s="267"/>
      <c r="D922" s="249" t="s">
        <v>238</v>
      </c>
      <c r="E922" s="268" t="s">
        <v>21</v>
      </c>
      <c r="F922" s="269" t="s">
        <v>1255</v>
      </c>
      <c r="G922" s="267"/>
      <c r="H922" s="270">
        <v>2.6400000000000001</v>
      </c>
      <c r="I922" s="271"/>
      <c r="J922" s="267"/>
      <c r="K922" s="267"/>
      <c r="L922" s="272"/>
      <c r="M922" s="273"/>
      <c r="N922" s="274"/>
      <c r="O922" s="274"/>
      <c r="P922" s="274"/>
      <c r="Q922" s="274"/>
      <c r="R922" s="274"/>
      <c r="S922" s="274"/>
      <c r="T922" s="275"/>
      <c r="AT922" s="276" t="s">
        <v>238</v>
      </c>
      <c r="AU922" s="276" t="s">
        <v>85</v>
      </c>
      <c r="AV922" s="13" t="s">
        <v>85</v>
      </c>
      <c r="AW922" s="13" t="s">
        <v>39</v>
      </c>
      <c r="AX922" s="13" t="s">
        <v>76</v>
      </c>
      <c r="AY922" s="276" t="s">
        <v>171</v>
      </c>
    </row>
    <row r="923" s="13" customFormat="1">
      <c r="B923" s="266"/>
      <c r="C923" s="267"/>
      <c r="D923" s="249" t="s">
        <v>238</v>
      </c>
      <c r="E923" s="268" t="s">
        <v>21</v>
      </c>
      <c r="F923" s="269" t="s">
        <v>1256</v>
      </c>
      <c r="G923" s="267"/>
      <c r="H923" s="270">
        <v>3.7799999999999998</v>
      </c>
      <c r="I923" s="271"/>
      <c r="J923" s="267"/>
      <c r="K923" s="267"/>
      <c r="L923" s="272"/>
      <c r="M923" s="273"/>
      <c r="N923" s="274"/>
      <c r="O923" s="274"/>
      <c r="P923" s="274"/>
      <c r="Q923" s="274"/>
      <c r="R923" s="274"/>
      <c r="S923" s="274"/>
      <c r="T923" s="275"/>
      <c r="AT923" s="276" t="s">
        <v>238</v>
      </c>
      <c r="AU923" s="276" t="s">
        <v>85</v>
      </c>
      <c r="AV923" s="13" t="s">
        <v>85</v>
      </c>
      <c r="AW923" s="13" t="s">
        <v>39</v>
      </c>
      <c r="AX923" s="13" t="s">
        <v>76</v>
      </c>
      <c r="AY923" s="276" t="s">
        <v>171</v>
      </c>
    </row>
    <row r="924" s="13" customFormat="1">
      <c r="B924" s="266"/>
      <c r="C924" s="267"/>
      <c r="D924" s="249" t="s">
        <v>238</v>
      </c>
      <c r="E924" s="268" t="s">
        <v>21</v>
      </c>
      <c r="F924" s="269" t="s">
        <v>1183</v>
      </c>
      <c r="G924" s="267"/>
      <c r="H924" s="270">
        <v>2.1400000000000001</v>
      </c>
      <c r="I924" s="271"/>
      <c r="J924" s="267"/>
      <c r="K924" s="267"/>
      <c r="L924" s="272"/>
      <c r="M924" s="273"/>
      <c r="N924" s="274"/>
      <c r="O924" s="274"/>
      <c r="P924" s="274"/>
      <c r="Q924" s="274"/>
      <c r="R924" s="274"/>
      <c r="S924" s="274"/>
      <c r="T924" s="275"/>
      <c r="AT924" s="276" t="s">
        <v>238</v>
      </c>
      <c r="AU924" s="276" t="s">
        <v>85</v>
      </c>
      <c r="AV924" s="13" t="s">
        <v>85</v>
      </c>
      <c r="AW924" s="13" t="s">
        <v>39</v>
      </c>
      <c r="AX924" s="13" t="s">
        <v>76</v>
      </c>
      <c r="AY924" s="276" t="s">
        <v>171</v>
      </c>
    </row>
    <row r="925" s="13" customFormat="1">
      <c r="B925" s="266"/>
      <c r="C925" s="267"/>
      <c r="D925" s="249" t="s">
        <v>238</v>
      </c>
      <c r="E925" s="268" t="s">
        <v>21</v>
      </c>
      <c r="F925" s="269" t="s">
        <v>1184</v>
      </c>
      <c r="G925" s="267"/>
      <c r="H925" s="270">
        <v>3.04</v>
      </c>
      <c r="I925" s="271"/>
      <c r="J925" s="267"/>
      <c r="K925" s="267"/>
      <c r="L925" s="272"/>
      <c r="M925" s="273"/>
      <c r="N925" s="274"/>
      <c r="O925" s="274"/>
      <c r="P925" s="274"/>
      <c r="Q925" s="274"/>
      <c r="R925" s="274"/>
      <c r="S925" s="274"/>
      <c r="T925" s="275"/>
      <c r="AT925" s="276" t="s">
        <v>238</v>
      </c>
      <c r="AU925" s="276" t="s">
        <v>85</v>
      </c>
      <c r="AV925" s="13" t="s">
        <v>85</v>
      </c>
      <c r="AW925" s="13" t="s">
        <v>39</v>
      </c>
      <c r="AX925" s="13" t="s">
        <v>76</v>
      </c>
      <c r="AY925" s="276" t="s">
        <v>171</v>
      </c>
    </row>
    <row r="926" s="13" customFormat="1">
      <c r="B926" s="266"/>
      <c r="C926" s="267"/>
      <c r="D926" s="249" t="s">
        <v>238</v>
      </c>
      <c r="E926" s="268" t="s">
        <v>21</v>
      </c>
      <c r="F926" s="269" t="s">
        <v>1187</v>
      </c>
      <c r="G926" s="267"/>
      <c r="H926" s="270">
        <v>35.950000000000003</v>
      </c>
      <c r="I926" s="271"/>
      <c r="J926" s="267"/>
      <c r="K926" s="267"/>
      <c r="L926" s="272"/>
      <c r="M926" s="273"/>
      <c r="N926" s="274"/>
      <c r="O926" s="274"/>
      <c r="P926" s="274"/>
      <c r="Q926" s="274"/>
      <c r="R926" s="274"/>
      <c r="S926" s="274"/>
      <c r="T926" s="275"/>
      <c r="AT926" s="276" t="s">
        <v>238</v>
      </c>
      <c r="AU926" s="276" t="s">
        <v>85</v>
      </c>
      <c r="AV926" s="13" t="s">
        <v>85</v>
      </c>
      <c r="AW926" s="13" t="s">
        <v>39</v>
      </c>
      <c r="AX926" s="13" t="s">
        <v>76</v>
      </c>
      <c r="AY926" s="276" t="s">
        <v>171</v>
      </c>
    </row>
    <row r="927" s="13" customFormat="1">
      <c r="B927" s="266"/>
      <c r="C927" s="267"/>
      <c r="D927" s="249" t="s">
        <v>238</v>
      </c>
      <c r="E927" s="268" t="s">
        <v>21</v>
      </c>
      <c r="F927" s="269" t="s">
        <v>1188</v>
      </c>
      <c r="G927" s="267"/>
      <c r="H927" s="270">
        <v>24.280000000000001</v>
      </c>
      <c r="I927" s="271"/>
      <c r="J927" s="267"/>
      <c r="K927" s="267"/>
      <c r="L927" s="272"/>
      <c r="M927" s="273"/>
      <c r="N927" s="274"/>
      <c r="O927" s="274"/>
      <c r="P927" s="274"/>
      <c r="Q927" s="274"/>
      <c r="R927" s="274"/>
      <c r="S927" s="274"/>
      <c r="T927" s="275"/>
      <c r="AT927" s="276" t="s">
        <v>238</v>
      </c>
      <c r="AU927" s="276" t="s">
        <v>85</v>
      </c>
      <c r="AV927" s="13" t="s">
        <v>85</v>
      </c>
      <c r="AW927" s="13" t="s">
        <v>39</v>
      </c>
      <c r="AX927" s="13" t="s">
        <v>76</v>
      </c>
      <c r="AY927" s="276" t="s">
        <v>171</v>
      </c>
    </row>
    <row r="928" s="14" customFormat="1">
      <c r="B928" s="277"/>
      <c r="C928" s="278"/>
      <c r="D928" s="249" t="s">
        <v>238</v>
      </c>
      <c r="E928" s="279" t="s">
        <v>21</v>
      </c>
      <c r="F928" s="280" t="s">
        <v>242</v>
      </c>
      <c r="G928" s="278"/>
      <c r="H928" s="281">
        <v>103.86</v>
      </c>
      <c r="I928" s="282"/>
      <c r="J928" s="278"/>
      <c r="K928" s="278"/>
      <c r="L928" s="283"/>
      <c r="M928" s="284"/>
      <c r="N928" s="285"/>
      <c r="O928" s="285"/>
      <c r="P928" s="285"/>
      <c r="Q928" s="285"/>
      <c r="R928" s="285"/>
      <c r="S928" s="285"/>
      <c r="T928" s="286"/>
      <c r="AT928" s="287" t="s">
        <v>238</v>
      </c>
      <c r="AU928" s="287" t="s">
        <v>85</v>
      </c>
      <c r="AV928" s="14" t="s">
        <v>194</v>
      </c>
      <c r="AW928" s="14" t="s">
        <v>39</v>
      </c>
      <c r="AX928" s="14" t="s">
        <v>83</v>
      </c>
      <c r="AY928" s="287" t="s">
        <v>171</v>
      </c>
    </row>
    <row r="929" s="1" customFormat="1" ht="16.5" customHeight="1">
      <c r="B929" s="47"/>
      <c r="C929" s="299" t="s">
        <v>1441</v>
      </c>
      <c r="D929" s="299" t="s">
        <v>288</v>
      </c>
      <c r="E929" s="300" t="s">
        <v>1442</v>
      </c>
      <c r="F929" s="301" t="s">
        <v>1443</v>
      </c>
      <c r="G929" s="302" t="s">
        <v>235</v>
      </c>
      <c r="H929" s="303">
        <v>109.053</v>
      </c>
      <c r="I929" s="304"/>
      <c r="J929" s="305">
        <f>ROUND(I929*H929,2)</f>
        <v>0</v>
      </c>
      <c r="K929" s="301" t="s">
        <v>236</v>
      </c>
      <c r="L929" s="306"/>
      <c r="M929" s="307" t="s">
        <v>21</v>
      </c>
      <c r="N929" s="308" t="s">
        <v>47</v>
      </c>
      <c r="O929" s="48"/>
      <c r="P929" s="246">
        <f>O929*H929</f>
        <v>0</v>
      </c>
      <c r="Q929" s="246">
        <v>0.0012099999999999999</v>
      </c>
      <c r="R929" s="246">
        <f>Q929*H929</f>
        <v>0.13195412999999998</v>
      </c>
      <c r="S929" s="246">
        <v>0</v>
      </c>
      <c r="T929" s="247">
        <f>S929*H929</f>
        <v>0</v>
      </c>
      <c r="AR929" s="25" t="s">
        <v>271</v>
      </c>
      <c r="AT929" s="25" t="s">
        <v>288</v>
      </c>
      <c r="AU929" s="25" t="s">
        <v>85</v>
      </c>
      <c r="AY929" s="25" t="s">
        <v>171</v>
      </c>
      <c r="BE929" s="248">
        <f>IF(N929="základní",J929,0)</f>
        <v>0</v>
      </c>
      <c r="BF929" s="248">
        <f>IF(N929="snížená",J929,0)</f>
        <v>0</v>
      </c>
      <c r="BG929" s="248">
        <f>IF(N929="zákl. přenesená",J929,0)</f>
        <v>0</v>
      </c>
      <c r="BH929" s="248">
        <f>IF(N929="sníž. přenesená",J929,0)</f>
        <v>0</v>
      </c>
      <c r="BI929" s="248">
        <f>IF(N929="nulová",J929,0)</f>
        <v>0</v>
      </c>
      <c r="BJ929" s="25" t="s">
        <v>83</v>
      </c>
      <c r="BK929" s="248">
        <f>ROUND(I929*H929,2)</f>
        <v>0</v>
      </c>
      <c r="BL929" s="25" t="s">
        <v>194</v>
      </c>
      <c r="BM929" s="25" t="s">
        <v>1444</v>
      </c>
    </row>
    <row r="930" s="13" customFormat="1">
      <c r="B930" s="266"/>
      <c r="C930" s="267"/>
      <c r="D930" s="249" t="s">
        <v>238</v>
      </c>
      <c r="E930" s="267"/>
      <c r="F930" s="269" t="s">
        <v>1445</v>
      </c>
      <c r="G930" s="267"/>
      <c r="H930" s="270">
        <v>109.053</v>
      </c>
      <c r="I930" s="271"/>
      <c r="J930" s="267"/>
      <c r="K930" s="267"/>
      <c r="L930" s="272"/>
      <c r="M930" s="273"/>
      <c r="N930" s="274"/>
      <c r="O930" s="274"/>
      <c r="P930" s="274"/>
      <c r="Q930" s="274"/>
      <c r="R930" s="274"/>
      <c r="S930" s="274"/>
      <c r="T930" s="275"/>
      <c r="AT930" s="276" t="s">
        <v>238</v>
      </c>
      <c r="AU930" s="276" t="s">
        <v>85</v>
      </c>
      <c r="AV930" s="13" t="s">
        <v>85</v>
      </c>
      <c r="AW930" s="13" t="s">
        <v>6</v>
      </c>
      <c r="AX930" s="13" t="s">
        <v>83</v>
      </c>
      <c r="AY930" s="276" t="s">
        <v>171</v>
      </c>
    </row>
    <row r="931" s="1" customFormat="1" ht="16.5" customHeight="1">
      <c r="B931" s="47"/>
      <c r="C931" s="237" t="s">
        <v>1446</v>
      </c>
      <c r="D931" s="237" t="s">
        <v>174</v>
      </c>
      <c r="E931" s="238" t="s">
        <v>1447</v>
      </c>
      <c r="F931" s="239" t="s">
        <v>1448</v>
      </c>
      <c r="G931" s="240" t="s">
        <v>256</v>
      </c>
      <c r="H931" s="241">
        <v>130.80000000000001</v>
      </c>
      <c r="I931" s="242"/>
      <c r="J931" s="243">
        <f>ROUND(I931*H931,2)</f>
        <v>0</v>
      </c>
      <c r="K931" s="239" t="s">
        <v>236</v>
      </c>
      <c r="L931" s="73"/>
      <c r="M931" s="244" t="s">
        <v>21</v>
      </c>
      <c r="N931" s="245" t="s">
        <v>47</v>
      </c>
      <c r="O931" s="48"/>
      <c r="P931" s="246">
        <f>O931*H931</f>
        <v>0</v>
      </c>
      <c r="Q931" s="246">
        <v>0.00020000000000000001</v>
      </c>
      <c r="R931" s="246">
        <f>Q931*H931</f>
        <v>0.026160000000000003</v>
      </c>
      <c r="S931" s="246">
        <v>0</v>
      </c>
      <c r="T931" s="247">
        <f>S931*H931</f>
        <v>0</v>
      </c>
      <c r="AR931" s="25" t="s">
        <v>314</v>
      </c>
      <c r="AT931" s="25" t="s">
        <v>174</v>
      </c>
      <c r="AU931" s="25" t="s">
        <v>85</v>
      </c>
      <c r="AY931" s="25" t="s">
        <v>171</v>
      </c>
      <c r="BE931" s="248">
        <f>IF(N931="základní",J931,0)</f>
        <v>0</v>
      </c>
      <c r="BF931" s="248">
        <f>IF(N931="snížená",J931,0)</f>
        <v>0</v>
      </c>
      <c r="BG931" s="248">
        <f>IF(N931="zákl. přenesená",J931,0)</f>
        <v>0</v>
      </c>
      <c r="BH931" s="248">
        <f>IF(N931="sníž. přenesená",J931,0)</f>
        <v>0</v>
      </c>
      <c r="BI931" s="248">
        <f>IF(N931="nulová",J931,0)</f>
        <v>0</v>
      </c>
      <c r="BJ931" s="25" t="s">
        <v>83</v>
      </c>
      <c r="BK931" s="248">
        <f>ROUND(I931*H931,2)</f>
        <v>0</v>
      </c>
      <c r="BL931" s="25" t="s">
        <v>314</v>
      </c>
      <c r="BM931" s="25" t="s">
        <v>1449</v>
      </c>
    </row>
    <row r="932" s="12" customFormat="1">
      <c r="B932" s="256"/>
      <c r="C932" s="257"/>
      <c r="D932" s="249" t="s">
        <v>238</v>
      </c>
      <c r="E932" s="258" t="s">
        <v>21</v>
      </c>
      <c r="F932" s="259" t="s">
        <v>820</v>
      </c>
      <c r="G932" s="257"/>
      <c r="H932" s="258" t="s">
        <v>21</v>
      </c>
      <c r="I932" s="260"/>
      <c r="J932" s="257"/>
      <c r="K932" s="257"/>
      <c r="L932" s="261"/>
      <c r="M932" s="262"/>
      <c r="N932" s="263"/>
      <c r="O932" s="263"/>
      <c r="P932" s="263"/>
      <c r="Q932" s="263"/>
      <c r="R932" s="263"/>
      <c r="S932" s="263"/>
      <c r="T932" s="264"/>
      <c r="AT932" s="265" t="s">
        <v>238</v>
      </c>
      <c r="AU932" s="265" t="s">
        <v>85</v>
      </c>
      <c r="AV932" s="12" t="s">
        <v>83</v>
      </c>
      <c r="AW932" s="12" t="s">
        <v>39</v>
      </c>
      <c r="AX932" s="12" t="s">
        <v>76</v>
      </c>
      <c r="AY932" s="265" t="s">
        <v>171</v>
      </c>
    </row>
    <row r="933" s="12" customFormat="1">
      <c r="B933" s="256"/>
      <c r="C933" s="257"/>
      <c r="D933" s="249" t="s">
        <v>238</v>
      </c>
      <c r="E933" s="258" t="s">
        <v>21</v>
      </c>
      <c r="F933" s="259" t="s">
        <v>339</v>
      </c>
      <c r="G933" s="257"/>
      <c r="H933" s="258" t="s">
        <v>21</v>
      </c>
      <c r="I933" s="260"/>
      <c r="J933" s="257"/>
      <c r="K933" s="257"/>
      <c r="L933" s="261"/>
      <c r="M933" s="262"/>
      <c r="N933" s="263"/>
      <c r="O933" s="263"/>
      <c r="P933" s="263"/>
      <c r="Q933" s="263"/>
      <c r="R933" s="263"/>
      <c r="S933" s="263"/>
      <c r="T933" s="264"/>
      <c r="AT933" s="265" t="s">
        <v>238</v>
      </c>
      <c r="AU933" s="265" t="s">
        <v>85</v>
      </c>
      <c r="AV933" s="12" t="s">
        <v>83</v>
      </c>
      <c r="AW933" s="12" t="s">
        <v>39</v>
      </c>
      <c r="AX933" s="12" t="s">
        <v>76</v>
      </c>
      <c r="AY933" s="265" t="s">
        <v>171</v>
      </c>
    </row>
    <row r="934" s="13" customFormat="1">
      <c r="B934" s="266"/>
      <c r="C934" s="267"/>
      <c r="D934" s="249" t="s">
        <v>238</v>
      </c>
      <c r="E934" s="268" t="s">
        <v>21</v>
      </c>
      <c r="F934" s="269" t="s">
        <v>1450</v>
      </c>
      <c r="G934" s="267"/>
      <c r="H934" s="270">
        <v>29.399999999999999</v>
      </c>
      <c r="I934" s="271"/>
      <c r="J934" s="267"/>
      <c r="K934" s="267"/>
      <c r="L934" s="272"/>
      <c r="M934" s="273"/>
      <c r="N934" s="274"/>
      <c r="O934" s="274"/>
      <c r="P934" s="274"/>
      <c r="Q934" s="274"/>
      <c r="R934" s="274"/>
      <c r="S934" s="274"/>
      <c r="T934" s="275"/>
      <c r="AT934" s="276" t="s">
        <v>238</v>
      </c>
      <c r="AU934" s="276" t="s">
        <v>85</v>
      </c>
      <c r="AV934" s="13" t="s">
        <v>85</v>
      </c>
      <c r="AW934" s="13" t="s">
        <v>39</v>
      </c>
      <c r="AX934" s="13" t="s">
        <v>76</v>
      </c>
      <c r="AY934" s="276" t="s">
        <v>171</v>
      </c>
    </row>
    <row r="935" s="13" customFormat="1">
      <c r="B935" s="266"/>
      <c r="C935" s="267"/>
      <c r="D935" s="249" t="s">
        <v>238</v>
      </c>
      <c r="E935" s="268" t="s">
        <v>21</v>
      </c>
      <c r="F935" s="269" t="s">
        <v>1451</v>
      </c>
      <c r="G935" s="267"/>
      <c r="H935" s="270">
        <v>11.199999999999999</v>
      </c>
      <c r="I935" s="271"/>
      <c r="J935" s="267"/>
      <c r="K935" s="267"/>
      <c r="L935" s="272"/>
      <c r="M935" s="273"/>
      <c r="N935" s="274"/>
      <c r="O935" s="274"/>
      <c r="P935" s="274"/>
      <c r="Q935" s="274"/>
      <c r="R935" s="274"/>
      <c r="S935" s="274"/>
      <c r="T935" s="275"/>
      <c r="AT935" s="276" t="s">
        <v>238</v>
      </c>
      <c r="AU935" s="276" t="s">
        <v>85</v>
      </c>
      <c r="AV935" s="13" t="s">
        <v>85</v>
      </c>
      <c r="AW935" s="13" t="s">
        <v>39</v>
      </c>
      <c r="AX935" s="13" t="s">
        <v>76</v>
      </c>
      <c r="AY935" s="276" t="s">
        <v>171</v>
      </c>
    </row>
    <row r="936" s="13" customFormat="1">
      <c r="B936" s="266"/>
      <c r="C936" s="267"/>
      <c r="D936" s="249" t="s">
        <v>238</v>
      </c>
      <c r="E936" s="268" t="s">
        <v>21</v>
      </c>
      <c r="F936" s="269" t="s">
        <v>1452</v>
      </c>
      <c r="G936" s="267"/>
      <c r="H936" s="270">
        <v>6.4000000000000004</v>
      </c>
      <c r="I936" s="271"/>
      <c r="J936" s="267"/>
      <c r="K936" s="267"/>
      <c r="L936" s="272"/>
      <c r="M936" s="273"/>
      <c r="N936" s="274"/>
      <c r="O936" s="274"/>
      <c r="P936" s="274"/>
      <c r="Q936" s="274"/>
      <c r="R936" s="274"/>
      <c r="S936" s="274"/>
      <c r="T936" s="275"/>
      <c r="AT936" s="276" t="s">
        <v>238</v>
      </c>
      <c r="AU936" s="276" t="s">
        <v>85</v>
      </c>
      <c r="AV936" s="13" t="s">
        <v>85</v>
      </c>
      <c r="AW936" s="13" t="s">
        <v>39</v>
      </c>
      <c r="AX936" s="13" t="s">
        <v>76</v>
      </c>
      <c r="AY936" s="276" t="s">
        <v>171</v>
      </c>
    </row>
    <row r="937" s="13" customFormat="1">
      <c r="B937" s="266"/>
      <c r="C937" s="267"/>
      <c r="D937" s="249" t="s">
        <v>238</v>
      </c>
      <c r="E937" s="268" t="s">
        <v>21</v>
      </c>
      <c r="F937" s="269" t="s">
        <v>1453</v>
      </c>
      <c r="G937" s="267"/>
      <c r="H937" s="270">
        <v>11.300000000000001</v>
      </c>
      <c r="I937" s="271"/>
      <c r="J937" s="267"/>
      <c r="K937" s="267"/>
      <c r="L937" s="272"/>
      <c r="M937" s="273"/>
      <c r="N937" s="274"/>
      <c r="O937" s="274"/>
      <c r="P937" s="274"/>
      <c r="Q937" s="274"/>
      <c r="R937" s="274"/>
      <c r="S937" s="274"/>
      <c r="T937" s="275"/>
      <c r="AT937" s="276" t="s">
        <v>238</v>
      </c>
      <c r="AU937" s="276" t="s">
        <v>85</v>
      </c>
      <c r="AV937" s="13" t="s">
        <v>85</v>
      </c>
      <c r="AW937" s="13" t="s">
        <v>39</v>
      </c>
      <c r="AX937" s="13" t="s">
        <v>76</v>
      </c>
      <c r="AY937" s="276" t="s">
        <v>171</v>
      </c>
    </row>
    <row r="938" s="13" customFormat="1">
      <c r="B938" s="266"/>
      <c r="C938" s="267"/>
      <c r="D938" s="249" t="s">
        <v>238</v>
      </c>
      <c r="E938" s="268" t="s">
        <v>21</v>
      </c>
      <c r="F938" s="269" t="s">
        <v>1454</v>
      </c>
      <c r="G938" s="267"/>
      <c r="H938" s="270">
        <v>5.7999999999999998</v>
      </c>
      <c r="I938" s="271"/>
      <c r="J938" s="267"/>
      <c r="K938" s="267"/>
      <c r="L938" s="272"/>
      <c r="M938" s="273"/>
      <c r="N938" s="274"/>
      <c r="O938" s="274"/>
      <c r="P938" s="274"/>
      <c r="Q938" s="274"/>
      <c r="R938" s="274"/>
      <c r="S938" s="274"/>
      <c r="T938" s="275"/>
      <c r="AT938" s="276" t="s">
        <v>238</v>
      </c>
      <c r="AU938" s="276" t="s">
        <v>85</v>
      </c>
      <c r="AV938" s="13" t="s">
        <v>85</v>
      </c>
      <c r="AW938" s="13" t="s">
        <v>39</v>
      </c>
      <c r="AX938" s="13" t="s">
        <v>76</v>
      </c>
      <c r="AY938" s="276" t="s">
        <v>171</v>
      </c>
    </row>
    <row r="939" s="13" customFormat="1">
      <c r="B939" s="266"/>
      <c r="C939" s="267"/>
      <c r="D939" s="249" t="s">
        <v>238</v>
      </c>
      <c r="E939" s="268" t="s">
        <v>21</v>
      </c>
      <c r="F939" s="269" t="s">
        <v>1455</v>
      </c>
      <c r="G939" s="267"/>
      <c r="H939" s="270">
        <v>6.7999999999999998</v>
      </c>
      <c r="I939" s="271"/>
      <c r="J939" s="267"/>
      <c r="K939" s="267"/>
      <c r="L939" s="272"/>
      <c r="M939" s="273"/>
      <c r="N939" s="274"/>
      <c r="O939" s="274"/>
      <c r="P939" s="274"/>
      <c r="Q939" s="274"/>
      <c r="R939" s="274"/>
      <c r="S939" s="274"/>
      <c r="T939" s="275"/>
      <c r="AT939" s="276" t="s">
        <v>238</v>
      </c>
      <c r="AU939" s="276" t="s">
        <v>85</v>
      </c>
      <c r="AV939" s="13" t="s">
        <v>85</v>
      </c>
      <c r="AW939" s="13" t="s">
        <v>39</v>
      </c>
      <c r="AX939" s="13" t="s">
        <v>76</v>
      </c>
      <c r="AY939" s="276" t="s">
        <v>171</v>
      </c>
    </row>
    <row r="940" s="13" customFormat="1">
      <c r="B940" s="266"/>
      <c r="C940" s="267"/>
      <c r="D940" s="249" t="s">
        <v>238</v>
      </c>
      <c r="E940" s="268" t="s">
        <v>21</v>
      </c>
      <c r="F940" s="269" t="s">
        <v>1456</v>
      </c>
      <c r="G940" s="267"/>
      <c r="H940" s="270">
        <v>34.700000000000003</v>
      </c>
      <c r="I940" s="271"/>
      <c r="J940" s="267"/>
      <c r="K940" s="267"/>
      <c r="L940" s="272"/>
      <c r="M940" s="273"/>
      <c r="N940" s="274"/>
      <c r="O940" s="274"/>
      <c r="P940" s="274"/>
      <c r="Q940" s="274"/>
      <c r="R940" s="274"/>
      <c r="S940" s="274"/>
      <c r="T940" s="275"/>
      <c r="AT940" s="276" t="s">
        <v>238</v>
      </c>
      <c r="AU940" s="276" t="s">
        <v>85</v>
      </c>
      <c r="AV940" s="13" t="s">
        <v>85</v>
      </c>
      <c r="AW940" s="13" t="s">
        <v>39</v>
      </c>
      <c r="AX940" s="13" t="s">
        <v>76</v>
      </c>
      <c r="AY940" s="276" t="s">
        <v>171</v>
      </c>
    </row>
    <row r="941" s="13" customFormat="1">
      <c r="B941" s="266"/>
      <c r="C941" s="267"/>
      <c r="D941" s="249" t="s">
        <v>238</v>
      </c>
      <c r="E941" s="268" t="s">
        <v>21</v>
      </c>
      <c r="F941" s="269" t="s">
        <v>1457</v>
      </c>
      <c r="G941" s="267"/>
      <c r="H941" s="270">
        <v>25.199999999999999</v>
      </c>
      <c r="I941" s="271"/>
      <c r="J941" s="267"/>
      <c r="K941" s="267"/>
      <c r="L941" s="272"/>
      <c r="M941" s="273"/>
      <c r="N941" s="274"/>
      <c r="O941" s="274"/>
      <c r="P941" s="274"/>
      <c r="Q941" s="274"/>
      <c r="R941" s="274"/>
      <c r="S941" s="274"/>
      <c r="T941" s="275"/>
      <c r="AT941" s="276" t="s">
        <v>238</v>
      </c>
      <c r="AU941" s="276" t="s">
        <v>85</v>
      </c>
      <c r="AV941" s="13" t="s">
        <v>85</v>
      </c>
      <c r="AW941" s="13" t="s">
        <v>39</v>
      </c>
      <c r="AX941" s="13" t="s">
        <v>76</v>
      </c>
      <c r="AY941" s="276" t="s">
        <v>171</v>
      </c>
    </row>
    <row r="942" s="14" customFormat="1">
      <c r="B942" s="277"/>
      <c r="C942" s="278"/>
      <c r="D942" s="249" t="s">
        <v>238</v>
      </c>
      <c r="E942" s="279" t="s">
        <v>21</v>
      </c>
      <c r="F942" s="280" t="s">
        <v>242</v>
      </c>
      <c r="G942" s="278"/>
      <c r="H942" s="281">
        <v>130.80000000000001</v>
      </c>
      <c r="I942" s="282"/>
      <c r="J942" s="278"/>
      <c r="K942" s="278"/>
      <c r="L942" s="283"/>
      <c r="M942" s="284"/>
      <c r="N942" s="285"/>
      <c r="O942" s="285"/>
      <c r="P942" s="285"/>
      <c r="Q942" s="285"/>
      <c r="R942" s="285"/>
      <c r="S942" s="285"/>
      <c r="T942" s="286"/>
      <c r="AT942" s="287" t="s">
        <v>238</v>
      </c>
      <c r="AU942" s="287" t="s">
        <v>85</v>
      </c>
      <c r="AV942" s="14" t="s">
        <v>194</v>
      </c>
      <c r="AW942" s="14" t="s">
        <v>39</v>
      </c>
      <c r="AX942" s="14" t="s">
        <v>83</v>
      </c>
      <c r="AY942" s="287" t="s">
        <v>171</v>
      </c>
    </row>
    <row r="943" s="1" customFormat="1" ht="38.25" customHeight="1">
      <c r="B943" s="47"/>
      <c r="C943" s="237" t="s">
        <v>1458</v>
      </c>
      <c r="D943" s="237" t="s">
        <v>174</v>
      </c>
      <c r="E943" s="238" t="s">
        <v>1459</v>
      </c>
      <c r="F943" s="239" t="s">
        <v>1460</v>
      </c>
      <c r="G943" s="240" t="s">
        <v>1354</v>
      </c>
      <c r="H943" s="312"/>
      <c r="I943" s="242"/>
      <c r="J943" s="243">
        <f>ROUND(I943*H943,2)</f>
        <v>0</v>
      </c>
      <c r="K943" s="239" t="s">
        <v>236</v>
      </c>
      <c r="L943" s="73"/>
      <c r="M943" s="244" t="s">
        <v>21</v>
      </c>
      <c r="N943" s="245" t="s">
        <v>47</v>
      </c>
      <c r="O943" s="48"/>
      <c r="P943" s="246">
        <f>O943*H943</f>
        <v>0</v>
      </c>
      <c r="Q943" s="246">
        <v>0</v>
      </c>
      <c r="R943" s="246">
        <f>Q943*H943</f>
        <v>0</v>
      </c>
      <c r="S943" s="246">
        <v>0</v>
      </c>
      <c r="T943" s="247">
        <f>S943*H943</f>
        <v>0</v>
      </c>
      <c r="AR943" s="25" t="s">
        <v>314</v>
      </c>
      <c r="AT943" s="25" t="s">
        <v>174</v>
      </c>
      <c r="AU943" s="25" t="s">
        <v>85</v>
      </c>
      <c r="AY943" s="25" t="s">
        <v>171</v>
      </c>
      <c r="BE943" s="248">
        <f>IF(N943="základní",J943,0)</f>
        <v>0</v>
      </c>
      <c r="BF943" s="248">
        <f>IF(N943="snížená",J943,0)</f>
        <v>0</v>
      </c>
      <c r="BG943" s="248">
        <f>IF(N943="zákl. přenesená",J943,0)</f>
        <v>0</v>
      </c>
      <c r="BH943" s="248">
        <f>IF(N943="sníž. přenesená",J943,0)</f>
        <v>0</v>
      </c>
      <c r="BI943" s="248">
        <f>IF(N943="nulová",J943,0)</f>
        <v>0</v>
      </c>
      <c r="BJ943" s="25" t="s">
        <v>83</v>
      </c>
      <c r="BK943" s="248">
        <f>ROUND(I943*H943,2)</f>
        <v>0</v>
      </c>
      <c r="BL943" s="25" t="s">
        <v>314</v>
      </c>
      <c r="BM943" s="25" t="s">
        <v>1461</v>
      </c>
    </row>
    <row r="944" s="1" customFormat="1" ht="38.25" customHeight="1">
      <c r="B944" s="47"/>
      <c r="C944" s="237" t="s">
        <v>1462</v>
      </c>
      <c r="D944" s="237" t="s">
        <v>174</v>
      </c>
      <c r="E944" s="238" t="s">
        <v>1463</v>
      </c>
      <c r="F944" s="239" t="s">
        <v>1464</v>
      </c>
      <c r="G944" s="240" t="s">
        <v>1354</v>
      </c>
      <c r="H944" s="312"/>
      <c r="I944" s="242"/>
      <c r="J944" s="243">
        <f>ROUND(I944*H944,2)</f>
        <v>0</v>
      </c>
      <c r="K944" s="239" t="s">
        <v>236</v>
      </c>
      <c r="L944" s="73"/>
      <c r="M944" s="244" t="s">
        <v>21</v>
      </c>
      <c r="N944" s="245" t="s">
        <v>47</v>
      </c>
      <c r="O944" s="48"/>
      <c r="P944" s="246">
        <f>O944*H944</f>
        <v>0</v>
      </c>
      <c r="Q944" s="246">
        <v>0</v>
      </c>
      <c r="R944" s="246">
        <f>Q944*H944</f>
        <v>0</v>
      </c>
      <c r="S944" s="246">
        <v>0</v>
      </c>
      <c r="T944" s="247">
        <f>S944*H944</f>
        <v>0</v>
      </c>
      <c r="AR944" s="25" t="s">
        <v>314</v>
      </c>
      <c r="AT944" s="25" t="s">
        <v>174</v>
      </c>
      <c r="AU944" s="25" t="s">
        <v>85</v>
      </c>
      <c r="AY944" s="25" t="s">
        <v>171</v>
      </c>
      <c r="BE944" s="248">
        <f>IF(N944="základní",J944,0)</f>
        <v>0</v>
      </c>
      <c r="BF944" s="248">
        <f>IF(N944="snížená",J944,0)</f>
        <v>0</v>
      </c>
      <c r="BG944" s="248">
        <f>IF(N944="zákl. přenesená",J944,0)</f>
        <v>0</v>
      </c>
      <c r="BH944" s="248">
        <f>IF(N944="sníž. přenesená",J944,0)</f>
        <v>0</v>
      </c>
      <c r="BI944" s="248">
        <f>IF(N944="nulová",J944,0)</f>
        <v>0</v>
      </c>
      <c r="BJ944" s="25" t="s">
        <v>83</v>
      </c>
      <c r="BK944" s="248">
        <f>ROUND(I944*H944,2)</f>
        <v>0</v>
      </c>
      <c r="BL944" s="25" t="s">
        <v>314</v>
      </c>
      <c r="BM944" s="25" t="s">
        <v>1465</v>
      </c>
    </row>
    <row r="945" s="11" customFormat="1" ht="29.88" customHeight="1">
      <c r="B945" s="221"/>
      <c r="C945" s="222"/>
      <c r="D945" s="223" t="s">
        <v>75</v>
      </c>
      <c r="E945" s="235" t="s">
        <v>1466</v>
      </c>
      <c r="F945" s="235" t="s">
        <v>1467</v>
      </c>
      <c r="G945" s="222"/>
      <c r="H945" s="222"/>
      <c r="I945" s="225"/>
      <c r="J945" s="236">
        <f>BK945</f>
        <v>0</v>
      </c>
      <c r="K945" s="222"/>
      <c r="L945" s="227"/>
      <c r="M945" s="228"/>
      <c r="N945" s="229"/>
      <c r="O945" s="229"/>
      <c r="P945" s="230">
        <f>SUM(P946:P951)</f>
        <v>0</v>
      </c>
      <c r="Q945" s="229"/>
      <c r="R945" s="230">
        <f>SUM(R946:R951)</f>
        <v>0.037720000000000004</v>
      </c>
      <c r="S945" s="229"/>
      <c r="T945" s="231">
        <f>SUM(T946:T951)</f>
        <v>0</v>
      </c>
      <c r="AR945" s="232" t="s">
        <v>85</v>
      </c>
      <c r="AT945" s="233" t="s">
        <v>75</v>
      </c>
      <c r="AU945" s="233" t="s">
        <v>83</v>
      </c>
      <c r="AY945" s="232" t="s">
        <v>171</v>
      </c>
      <c r="BK945" s="234">
        <f>SUM(BK946:BK951)</f>
        <v>0</v>
      </c>
    </row>
    <row r="946" s="1" customFormat="1" ht="25.5" customHeight="1">
      <c r="B946" s="47"/>
      <c r="C946" s="237" t="s">
        <v>1468</v>
      </c>
      <c r="D946" s="237" t="s">
        <v>174</v>
      </c>
      <c r="E946" s="238" t="s">
        <v>1469</v>
      </c>
      <c r="F946" s="239" t="s">
        <v>1470</v>
      </c>
      <c r="G946" s="240" t="s">
        <v>256</v>
      </c>
      <c r="H946" s="241">
        <v>20.5</v>
      </c>
      <c r="I946" s="242"/>
      <c r="J946" s="243">
        <f>ROUND(I946*H946,2)</f>
        <v>0</v>
      </c>
      <c r="K946" s="239" t="s">
        <v>236</v>
      </c>
      <c r="L946" s="73"/>
      <c r="M946" s="244" t="s">
        <v>21</v>
      </c>
      <c r="N946" s="245" t="s">
        <v>47</v>
      </c>
      <c r="O946" s="48"/>
      <c r="P946" s="246">
        <f>O946*H946</f>
        <v>0</v>
      </c>
      <c r="Q946" s="246">
        <v>0.0018400000000000001</v>
      </c>
      <c r="R946" s="246">
        <f>Q946*H946</f>
        <v>0.037720000000000004</v>
      </c>
      <c r="S946" s="246">
        <v>0</v>
      </c>
      <c r="T946" s="247">
        <f>S946*H946</f>
        <v>0</v>
      </c>
      <c r="AR946" s="25" t="s">
        <v>314</v>
      </c>
      <c r="AT946" s="25" t="s">
        <v>174</v>
      </c>
      <c r="AU946" s="25" t="s">
        <v>85</v>
      </c>
      <c r="AY946" s="25" t="s">
        <v>171</v>
      </c>
      <c r="BE946" s="248">
        <f>IF(N946="základní",J946,0)</f>
        <v>0</v>
      </c>
      <c r="BF946" s="248">
        <f>IF(N946="snížená",J946,0)</f>
        <v>0</v>
      </c>
      <c r="BG946" s="248">
        <f>IF(N946="zákl. přenesená",J946,0)</f>
        <v>0</v>
      </c>
      <c r="BH946" s="248">
        <f>IF(N946="sníž. přenesená",J946,0)</f>
        <v>0</v>
      </c>
      <c r="BI946" s="248">
        <f>IF(N946="nulová",J946,0)</f>
        <v>0</v>
      </c>
      <c r="BJ946" s="25" t="s">
        <v>83</v>
      </c>
      <c r="BK946" s="248">
        <f>ROUND(I946*H946,2)</f>
        <v>0</v>
      </c>
      <c r="BL946" s="25" t="s">
        <v>314</v>
      </c>
      <c r="BM946" s="25" t="s">
        <v>1471</v>
      </c>
    </row>
    <row r="947" s="12" customFormat="1">
      <c r="B947" s="256"/>
      <c r="C947" s="257"/>
      <c r="D947" s="249" t="s">
        <v>238</v>
      </c>
      <c r="E947" s="258" t="s">
        <v>21</v>
      </c>
      <c r="F947" s="259" t="s">
        <v>1032</v>
      </c>
      <c r="G947" s="257"/>
      <c r="H947" s="258" t="s">
        <v>21</v>
      </c>
      <c r="I947" s="260"/>
      <c r="J947" s="257"/>
      <c r="K947" s="257"/>
      <c r="L947" s="261"/>
      <c r="M947" s="262"/>
      <c r="N947" s="263"/>
      <c r="O947" s="263"/>
      <c r="P947" s="263"/>
      <c r="Q947" s="263"/>
      <c r="R947" s="263"/>
      <c r="S947" s="263"/>
      <c r="T947" s="264"/>
      <c r="AT947" s="265" t="s">
        <v>238</v>
      </c>
      <c r="AU947" s="265" t="s">
        <v>85</v>
      </c>
      <c r="AV947" s="12" t="s">
        <v>83</v>
      </c>
      <c r="AW947" s="12" t="s">
        <v>39</v>
      </c>
      <c r="AX947" s="12" t="s">
        <v>76</v>
      </c>
      <c r="AY947" s="265" t="s">
        <v>171</v>
      </c>
    </row>
    <row r="948" s="13" customFormat="1">
      <c r="B948" s="266"/>
      <c r="C948" s="267"/>
      <c r="D948" s="249" t="s">
        <v>238</v>
      </c>
      <c r="E948" s="268" t="s">
        <v>21</v>
      </c>
      <c r="F948" s="269" t="s">
        <v>1472</v>
      </c>
      <c r="G948" s="267"/>
      <c r="H948" s="270">
        <v>20.5</v>
      </c>
      <c r="I948" s="271"/>
      <c r="J948" s="267"/>
      <c r="K948" s="267"/>
      <c r="L948" s="272"/>
      <c r="M948" s="273"/>
      <c r="N948" s="274"/>
      <c r="O948" s="274"/>
      <c r="P948" s="274"/>
      <c r="Q948" s="274"/>
      <c r="R948" s="274"/>
      <c r="S948" s="274"/>
      <c r="T948" s="275"/>
      <c r="AT948" s="276" t="s">
        <v>238</v>
      </c>
      <c r="AU948" s="276" t="s">
        <v>85</v>
      </c>
      <c r="AV948" s="13" t="s">
        <v>85</v>
      </c>
      <c r="AW948" s="13" t="s">
        <v>39</v>
      </c>
      <c r="AX948" s="13" t="s">
        <v>76</v>
      </c>
      <c r="AY948" s="276" t="s">
        <v>171</v>
      </c>
    </row>
    <row r="949" s="14" customFormat="1">
      <c r="B949" s="277"/>
      <c r="C949" s="278"/>
      <c r="D949" s="249" t="s">
        <v>238</v>
      </c>
      <c r="E949" s="279" t="s">
        <v>21</v>
      </c>
      <c r="F949" s="280" t="s">
        <v>242</v>
      </c>
      <c r="G949" s="278"/>
      <c r="H949" s="281">
        <v>20.5</v>
      </c>
      <c r="I949" s="282"/>
      <c r="J949" s="278"/>
      <c r="K949" s="278"/>
      <c r="L949" s="283"/>
      <c r="M949" s="284"/>
      <c r="N949" s="285"/>
      <c r="O949" s="285"/>
      <c r="P949" s="285"/>
      <c r="Q949" s="285"/>
      <c r="R949" s="285"/>
      <c r="S949" s="285"/>
      <c r="T949" s="286"/>
      <c r="AT949" s="287" t="s">
        <v>238</v>
      </c>
      <c r="AU949" s="287" t="s">
        <v>85</v>
      </c>
      <c r="AV949" s="14" t="s">
        <v>194</v>
      </c>
      <c r="AW949" s="14" t="s">
        <v>39</v>
      </c>
      <c r="AX949" s="14" t="s">
        <v>83</v>
      </c>
      <c r="AY949" s="287" t="s">
        <v>171</v>
      </c>
    </row>
    <row r="950" s="1" customFormat="1" ht="38.25" customHeight="1">
      <c r="B950" s="47"/>
      <c r="C950" s="237" t="s">
        <v>1473</v>
      </c>
      <c r="D950" s="237" t="s">
        <v>174</v>
      </c>
      <c r="E950" s="238" t="s">
        <v>1474</v>
      </c>
      <c r="F950" s="239" t="s">
        <v>1475</v>
      </c>
      <c r="G950" s="240" t="s">
        <v>1354</v>
      </c>
      <c r="H950" s="312"/>
      <c r="I950" s="242"/>
      <c r="J950" s="243">
        <f>ROUND(I950*H950,2)</f>
        <v>0</v>
      </c>
      <c r="K950" s="239" t="s">
        <v>236</v>
      </c>
      <c r="L950" s="73"/>
      <c r="M950" s="244" t="s">
        <v>21</v>
      </c>
      <c r="N950" s="245" t="s">
        <v>47</v>
      </c>
      <c r="O950" s="48"/>
      <c r="P950" s="246">
        <f>O950*H950</f>
        <v>0</v>
      </c>
      <c r="Q950" s="246">
        <v>0</v>
      </c>
      <c r="R950" s="246">
        <f>Q950*H950</f>
        <v>0</v>
      </c>
      <c r="S950" s="246">
        <v>0</v>
      </c>
      <c r="T950" s="247">
        <f>S950*H950</f>
        <v>0</v>
      </c>
      <c r="AR950" s="25" t="s">
        <v>314</v>
      </c>
      <c r="AT950" s="25" t="s">
        <v>174</v>
      </c>
      <c r="AU950" s="25" t="s">
        <v>85</v>
      </c>
      <c r="AY950" s="25" t="s">
        <v>171</v>
      </c>
      <c r="BE950" s="248">
        <f>IF(N950="základní",J950,0)</f>
        <v>0</v>
      </c>
      <c r="BF950" s="248">
        <f>IF(N950="snížená",J950,0)</f>
        <v>0</v>
      </c>
      <c r="BG950" s="248">
        <f>IF(N950="zákl. přenesená",J950,0)</f>
        <v>0</v>
      </c>
      <c r="BH950" s="248">
        <f>IF(N950="sníž. přenesená",J950,0)</f>
        <v>0</v>
      </c>
      <c r="BI950" s="248">
        <f>IF(N950="nulová",J950,0)</f>
        <v>0</v>
      </c>
      <c r="BJ950" s="25" t="s">
        <v>83</v>
      </c>
      <c r="BK950" s="248">
        <f>ROUND(I950*H950,2)</f>
        <v>0</v>
      </c>
      <c r="BL950" s="25" t="s">
        <v>314</v>
      </c>
      <c r="BM950" s="25" t="s">
        <v>1476</v>
      </c>
    </row>
    <row r="951" s="1" customFormat="1" ht="38.25" customHeight="1">
      <c r="B951" s="47"/>
      <c r="C951" s="237" t="s">
        <v>1477</v>
      </c>
      <c r="D951" s="237" t="s">
        <v>174</v>
      </c>
      <c r="E951" s="238" t="s">
        <v>1478</v>
      </c>
      <c r="F951" s="239" t="s">
        <v>1479</v>
      </c>
      <c r="G951" s="240" t="s">
        <v>1354</v>
      </c>
      <c r="H951" s="312"/>
      <c r="I951" s="242"/>
      <c r="J951" s="243">
        <f>ROUND(I951*H951,2)</f>
        <v>0</v>
      </c>
      <c r="K951" s="239" t="s">
        <v>236</v>
      </c>
      <c r="L951" s="73"/>
      <c r="M951" s="244" t="s">
        <v>21</v>
      </c>
      <c r="N951" s="245" t="s">
        <v>47</v>
      </c>
      <c r="O951" s="48"/>
      <c r="P951" s="246">
        <f>O951*H951</f>
        <v>0</v>
      </c>
      <c r="Q951" s="246">
        <v>0</v>
      </c>
      <c r="R951" s="246">
        <f>Q951*H951</f>
        <v>0</v>
      </c>
      <c r="S951" s="246">
        <v>0</v>
      </c>
      <c r="T951" s="247">
        <f>S951*H951</f>
        <v>0</v>
      </c>
      <c r="AR951" s="25" t="s">
        <v>314</v>
      </c>
      <c r="AT951" s="25" t="s">
        <v>174</v>
      </c>
      <c r="AU951" s="25" t="s">
        <v>85</v>
      </c>
      <c r="AY951" s="25" t="s">
        <v>171</v>
      </c>
      <c r="BE951" s="248">
        <f>IF(N951="základní",J951,0)</f>
        <v>0</v>
      </c>
      <c r="BF951" s="248">
        <f>IF(N951="snížená",J951,0)</f>
        <v>0</v>
      </c>
      <c r="BG951" s="248">
        <f>IF(N951="zákl. přenesená",J951,0)</f>
        <v>0</v>
      </c>
      <c r="BH951" s="248">
        <f>IF(N951="sníž. přenesená",J951,0)</f>
        <v>0</v>
      </c>
      <c r="BI951" s="248">
        <f>IF(N951="nulová",J951,0)</f>
        <v>0</v>
      </c>
      <c r="BJ951" s="25" t="s">
        <v>83</v>
      </c>
      <c r="BK951" s="248">
        <f>ROUND(I951*H951,2)</f>
        <v>0</v>
      </c>
      <c r="BL951" s="25" t="s">
        <v>314</v>
      </c>
      <c r="BM951" s="25" t="s">
        <v>1480</v>
      </c>
    </row>
    <row r="952" s="11" customFormat="1" ht="29.88" customHeight="1">
      <c r="B952" s="221"/>
      <c r="C952" s="222"/>
      <c r="D952" s="223" t="s">
        <v>75</v>
      </c>
      <c r="E952" s="235" t="s">
        <v>709</v>
      </c>
      <c r="F952" s="235" t="s">
        <v>710</v>
      </c>
      <c r="G952" s="222"/>
      <c r="H952" s="222"/>
      <c r="I952" s="225"/>
      <c r="J952" s="236">
        <f>BK952</f>
        <v>0</v>
      </c>
      <c r="K952" s="222"/>
      <c r="L952" s="227"/>
      <c r="M952" s="228"/>
      <c r="N952" s="229"/>
      <c r="O952" s="229"/>
      <c r="P952" s="230">
        <f>SUM(P953:P997)</f>
        <v>0</v>
      </c>
      <c r="Q952" s="229"/>
      <c r="R952" s="230">
        <f>SUM(R953:R997)</f>
        <v>0</v>
      </c>
      <c r="S952" s="229"/>
      <c r="T952" s="231">
        <f>SUM(T953:T997)</f>
        <v>0</v>
      </c>
      <c r="AR952" s="232" t="s">
        <v>85</v>
      </c>
      <c r="AT952" s="233" t="s">
        <v>75</v>
      </c>
      <c r="AU952" s="233" t="s">
        <v>83</v>
      </c>
      <c r="AY952" s="232" t="s">
        <v>171</v>
      </c>
      <c r="BK952" s="234">
        <f>SUM(BK953:BK997)</f>
        <v>0</v>
      </c>
    </row>
    <row r="953" s="1" customFormat="1" ht="25.5" customHeight="1">
      <c r="B953" s="47"/>
      <c r="C953" s="237" t="s">
        <v>1481</v>
      </c>
      <c r="D953" s="237" t="s">
        <v>174</v>
      </c>
      <c r="E953" s="238" t="s">
        <v>1482</v>
      </c>
      <c r="F953" s="239" t="s">
        <v>1483</v>
      </c>
      <c r="G953" s="240" t="s">
        <v>367</v>
      </c>
      <c r="H953" s="241">
        <v>12</v>
      </c>
      <c r="I953" s="242"/>
      <c r="J953" s="243">
        <f>ROUND(I953*H953,2)</f>
        <v>0</v>
      </c>
      <c r="K953" s="239" t="s">
        <v>236</v>
      </c>
      <c r="L953" s="73"/>
      <c r="M953" s="244" t="s">
        <v>21</v>
      </c>
      <c r="N953" s="245" t="s">
        <v>47</v>
      </c>
      <c r="O953" s="48"/>
      <c r="P953" s="246">
        <f>O953*H953</f>
        <v>0</v>
      </c>
      <c r="Q953" s="246">
        <v>0</v>
      </c>
      <c r="R953" s="246">
        <f>Q953*H953</f>
        <v>0</v>
      </c>
      <c r="S953" s="246">
        <v>0</v>
      </c>
      <c r="T953" s="247">
        <f>S953*H953</f>
        <v>0</v>
      </c>
      <c r="AR953" s="25" t="s">
        <v>314</v>
      </c>
      <c r="AT953" s="25" t="s">
        <v>174</v>
      </c>
      <c r="AU953" s="25" t="s">
        <v>85</v>
      </c>
      <c r="AY953" s="25" t="s">
        <v>171</v>
      </c>
      <c r="BE953" s="248">
        <f>IF(N953="základní",J953,0)</f>
        <v>0</v>
      </c>
      <c r="BF953" s="248">
        <f>IF(N953="snížená",J953,0)</f>
        <v>0</v>
      </c>
      <c r="BG953" s="248">
        <f>IF(N953="zákl. přenesená",J953,0)</f>
        <v>0</v>
      </c>
      <c r="BH953" s="248">
        <f>IF(N953="sníž. přenesená",J953,0)</f>
        <v>0</v>
      </c>
      <c r="BI953" s="248">
        <f>IF(N953="nulová",J953,0)</f>
        <v>0</v>
      </c>
      <c r="BJ953" s="25" t="s">
        <v>83</v>
      </c>
      <c r="BK953" s="248">
        <f>ROUND(I953*H953,2)</f>
        <v>0</v>
      </c>
      <c r="BL953" s="25" t="s">
        <v>314</v>
      </c>
      <c r="BM953" s="25" t="s">
        <v>1484</v>
      </c>
    </row>
    <row r="954" s="1" customFormat="1" ht="89.25" customHeight="1">
      <c r="B954" s="47"/>
      <c r="C954" s="237" t="s">
        <v>1485</v>
      </c>
      <c r="D954" s="237" t="s">
        <v>174</v>
      </c>
      <c r="E954" s="238" t="s">
        <v>1486</v>
      </c>
      <c r="F954" s="239" t="s">
        <v>1487</v>
      </c>
      <c r="G954" s="240" t="s">
        <v>367</v>
      </c>
      <c r="H954" s="241">
        <v>3</v>
      </c>
      <c r="I954" s="242"/>
      <c r="J954" s="243">
        <f>ROUND(I954*H954,2)</f>
        <v>0</v>
      </c>
      <c r="K954" s="239" t="s">
        <v>21</v>
      </c>
      <c r="L954" s="73"/>
      <c r="M954" s="244" t="s">
        <v>21</v>
      </c>
      <c r="N954" s="245" t="s">
        <v>47</v>
      </c>
      <c r="O954" s="48"/>
      <c r="P954" s="246">
        <f>O954*H954</f>
        <v>0</v>
      </c>
      <c r="Q954" s="246">
        <v>0</v>
      </c>
      <c r="R954" s="246">
        <f>Q954*H954</f>
        <v>0</v>
      </c>
      <c r="S954" s="246">
        <v>0</v>
      </c>
      <c r="T954" s="247">
        <f>S954*H954</f>
        <v>0</v>
      </c>
      <c r="AR954" s="25" t="s">
        <v>314</v>
      </c>
      <c r="AT954" s="25" t="s">
        <v>174</v>
      </c>
      <c r="AU954" s="25" t="s">
        <v>85</v>
      </c>
      <c r="AY954" s="25" t="s">
        <v>171</v>
      </c>
      <c r="BE954" s="248">
        <f>IF(N954="základní",J954,0)</f>
        <v>0</v>
      </c>
      <c r="BF954" s="248">
        <f>IF(N954="snížená",J954,0)</f>
        <v>0</v>
      </c>
      <c r="BG954" s="248">
        <f>IF(N954="zákl. přenesená",J954,0)</f>
        <v>0</v>
      </c>
      <c r="BH954" s="248">
        <f>IF(N954="sníž. přenesená",J954,0)</f>
        <v>0</v>
      </c>
      <c r="BI954" s="248">
        <f>IF(N954="nulová",J954,0)</f>
        <v>0</v>
      </c>
      <c r="BJ954" s="25" t="s">
        <v>83</v>
      </c>
      <c r="BK954" s="248">
        <f>ROUND(I954*H954,2)</f>
        <v>0</v>
      </c>
      <c r="BL954" s="25" t="s">
        <v>314</v>
      </c>
      <c r="BM954" s="25" t="s">
        <v>1488</v>
      </c>
    </row>
    <row r="955" s="1" customFormat="1">
      <c r="B955" s="47"/>
      <c r="C955" s="75"/>
      <c r="D955" s="249" t="s">
        <v>186</v>
      </c>
      <c r="E955" s="75"/>
      <c r="F955" s="250" t="s">
        <v>1489</v>
      </c>
      <c r="G955" s="75"/>
      <c r="H955" s="75"/>
      <c r="I955" s="205"/>
      <c r="J955" s="75"/>
      <c r="K955" s="75"/>
      <c r="L955" s="73"/>
      <c r="M955" s="251"/>
      <c r="N955" s="48"/>
      <c r="O955" s="48"/>
      <c r="P955" s="48"/>
      <c r="Q955" s="48"/>
      <c r="R955" s="48"/>
      <c r="S955" s="48"/>
      <c r="T955" s="96"/>
      <c r="AT955" s="25" t="s">
        <v>186</v>
      </c>
      <c r="AU955" s="25" t="s">
        <v>85</v>
      </c>
    </row>
    <row r="956" s="12" customFormat="1">
      <c r="B956" s="256"/>
      <c r="C956" s="257"/>
      <c r="D956" s="249" t="s">
        <v>238</v>
      </c>
      <c r="E956" s="258" t="s">
        <v>21</v>
      </c>
      <c r="F956" s="259" t="s">
        <v>1200</v>
      </c>
      <c r="G956" s="257"/>
      <c r="H956" s="258" t="s">
        <v>21</v>
      </c>
      <c r="I956" s="260"/>
      <c r="J956" s="257"/>
      <c r="K956" s="257"/>
      <c r="L956" s="261"/>
      <c r="M956" s="262"/>
      <c r="N956" s="263"/>
      <c r="O956" s="263"/>
      <c r="P956" s="263"/>
      <c r="Q956" s="263"/>
      <c r="R956" s="263"/>
      <c r="S956" s="263"/>
      <c r="T956" s="264"/>
      <c r="AT956" s="265" t="s">
        <v>238</v>
      </c>
      <c r="AU956" s="265" t="s">
        <v>85</v>
      </c>
      <c r="AV956" s="12" t="s">
        <v>83</v>
      </c>
      <c r="AW956" s="12" t="s">
        <v>39</v>
      </c>
      <c r="AX956" s="12" t="s">
        <v>76</v>
      </c>
      <c r="AY956" s="265" t="s">
        <v>171</v>
      </c>
    </row>
    <row r="957" s="13" customFormat="1">
      <c r="B957" s="266"/>
      <c r="C957" s="267"/>
      <c r="D957" s="249" t="s">
        <v>238</v>
      </c>
      <c r="E957" s="268" t="s">
        <v>21</v>
      </c>
      <c r="F957" s="269" t="s">
        <v>1490</v>
      </c>
      <c r="G957" s="267"/>
      <c r="H957" s="270">
        <v>3</v>
      </c>
      <c r="I957" s="271"/>
      <c r="J957" s="267"/>
      <c r="K957" s="267"/>
      <c r="L957" s="272"/>
      <c r="M957" s="273"/>
      <c r="N957" s="274"/>
      <c r="O957" s="274"/>
      <c r="P957" s="274"/>
      <c r="Q957" s="274"/>
      <c r="R957" s="274"/>
      <c r="S957" s="274"/>
      <c r="T957" s="275"/>
      <c r="AT957" s="276" t="s">
        <v>238</v>
      </c>
      <c r="AU957" s="276" t="s">
        <v>85</v>
      </c>
      <c r="AV957" s="13" t="s">
        <v>85</v>
      </c>
      <c r="AW957" s="13" t="s">
        <v>39</v>
      </c>
      <c r="AX957" s="13" t="s">
        <v>76</v>
      </c>
      <c r="AY957" s="276" t="s">
        <v>171</v>
      </c>
    </row>
    <row r="958" s="14" customFormat="1">
      <c r="B958" s="277"/>
      <c r="C958" s="278"/>
      <c r="D958" s="249" t="s">
        <v>238</v>
      </c>
      <c r="E958" s="279" t="s">
        <v>21</v>
      </c>
      <c r="F958" s="280" t="s">
        <v>242</v>
      </c>
      <c r="G958" s="278"/>
      <c r="H958" s="281">
        <v>3</v>
      </c>
      <c r="I958" s="282"/>
      <c r="J958" s="278"/>
      <c r="K958" s="278"/>
      <c r="L958" s="283"/>
      <c r="M958" s="284"/>
      <c r="N958" s="285"/>
      <c r="O958" s="285"/>
      <c r="P958" s="285"/>
      <c r="Q958" s="285"/>
      <c r="R958" s="285"/>
      <c r="S958" s="285"/>
      <c r="T958" s="286"/>
      <c r="AT958" s="287" t="s">
        <v>238</v>
      </c>
      <c r="AU958" s="287" t="s">
        <v>85</v>
      </c>
      <c r="AV958" s="14" t="s">
        <v>194</v>
      </c>
      <c r="AW958" s="14" t="s">
        <v>39</v>
      </c>
      <c r="AX958" s="14" t="s">
        <v>83</v>
      </c>
      <c r="AY958" s="287" t="s">
        <v>171</v>
      </c>
    </row>
    <row r="959" s="1" customFormat="1" ht="89.25" customHeight="1">
      <c r="B959" s="47"/>
      <c r="C959" s="237" t="s">
        <v>1491</v>
      </c>
      <c r="D959" s="237" t="s">
        <v>174</v>
      </c>
      <c r="E959" s="238" t="s">
        <v>1492</v>
      </c>
      <c r="F959" s="239" t="s">
        <v>1493</v>
      </c>
      <c r="G959" s="240" t="s">
        <v>367</v>
      </c>
      <c r="H959" s="241">
        <v>2</v>
      </c>
      <c r="I959" s="242"/>
      <c r="J959" s="243">
        <f>ROUND(I959*H959,2)</f>
        <v>0</v>
      </c>
      <c r="K959" s="239" t="s">
        <v>21</v>
      </c>
      <c r="L959" s="73"/>
      <c r="M959" s="244" t="s">
        <v>21</v>
      </c>
      <c r="N959" s="245" t="s">
        <v>47</v>
      </c>
      <c r="O959" s="48"/>
      <c r="P959" s="246">
        <f>O959*H959</f>
        <v>0</v>
      </c>
      <c r="Q959" s="246">
        <v>0</v>
      </c>
      <c r="R959" s="246">
        <f>Q959*H959</f>
        <v>0</v>
      </c>
      <c r="S959" s="246">
        <v>0</v>
      </c>
      <c r="T959" s="247">
        <f>S959*H959</f>
        <v>0</v>
      </c>
      <c r="AR959" s="25" t="s">
        <v>314</v>
      </c>
      <c r="AT959" s="25" t="s">
        <v>174</v>
      </c>
      <c r="AU959" s="25" t="s">
        <v>85</v>
      </c>
      <c r="AY959" s="25" t="s">
        <v>171</v>
      </c>
      <c r="BE959" s="248">
        <f>IF(N959="základní",J959,0)</f>
        <v>0</v>
      </c>
      <c r="BF959" s="248">
        <f>IF(N959="snížená",J959,0)</f>
        <v>0</v>
      </c>
      <c r="BG959" s="248">
        <f>IF(N959="zákl. přenesená",J959,0)</f>
        <v>0</v>
      </c>
      <c r="BH959" s="248">
        <f>IF(N959="sníž. přenesená",J959,0)</f>
        <v>0</v>
      </c>
      <c r="BI959" s="248">
        <f>IF(N959="nulová",J959,0)</f>
        <v>0</v>
      </c>
      <c r="BJ959" s="25" t="s">
        <v>83</v>
      </c>
      <c r="BK959" s="248">
        <f>ROUND(I959*H959,2)</f>
        <v>0</v>
      </c>
      <c r="BL959" s="25" t="s">
        <v>314</v>
      </c>
      <c r="BM959" s="25" t="s">
        <v>1494</v>
      </c>
    </row>
    <row r="960" s="1" customFormat="1">
      <c r="B960" s="47"/>
      <c r="C960" s="75"/>
      <c r="D960" s="249" t="s">
        <v>186</v>
      </c>
      <c r="E960" s="75"/>
      <c r="F960" s="250" t="s">
        <v>1495</v>
      </c>
      <c r="G960" s="75"/>
      <c r="H960" s="75"/>
      <c r="I960" s="205"/>
      <c r="J960" s="75"/>
      <c r="K960" s="75"/>
      <c r="L960" s="73"/>
      <c r="M960" s="251"/>
      <c r="N960" s="48"/>
      <c r="O960" s="48"/>
      <c r="P960" s="48"/>
      <c r="Q960" s="48"/>
      <c r="R960" s="48"/>
      <c r="S960" s="48"/>
      <c r="T960" s="96"/>
      <c r="AT960" s="25" t="s">
        <v>186</v>
      </c>
      <c r="AU960" s="25" t="s">
        <v>85</v>
      </c>
    </row>
    <row r="961" s="12" customFormat="1">
      <c r="B961" s="256"/>
      <c r="C961" s="257"/>
      <c r="D961" s="249" t="s">
        <v>238</v>
      </c>
      <c r="E961" s="258" t="s">
        <v>21</v>
      </c>
      <c r="F961" s="259" t="s">
        <v>1200</v>
      </c>
      <c r="G961" s="257"/>
      <c r="H961" s="258" t="s">
        <v>21</v>
      </c>
      <c r="I961" s="260"/>
      <c r="J961" s="257"/>
      <c r="K961" s="257"/>
      <c r="L961" s="261"/>
      <c r="M961" s="262"/>
      <c r="N961" s="263"/>
      <c r="O961" s="263"/>
      <c r="P961" s="263"/>
      <c r="Q961" s="263"/>
      <c r="R961" s="263"/>
      <c r="S961" s="263"/>
      <c r="T961" s="264"/>
      <c r="AT961" s="265" t="s">
        <v>238</v>
      </c>
      <c r="AU961" s="265" t="s">
        <v>85</v>
      </c>
      <c r="AV961" s="12" t="s">
        <v>83</v>
      </c>
      <c r="AW961" s="12" t="s">
        <v>39</v>
      </c>
      <c r="AX961" s="12" t="s">
        <v>76</v>
      </c>
      <c r="AY961" s="265" t="s">
        <v>171</v>
      </c>
    </row>
    <row r="962" s="13" customFormat="1">
      <c r="B962" s="266"/>
      <c r="C962" s="267"/>
      <c r="D962" s="249" t="s">
        <v>238</v>
      </c>
      <c r="E962" s="268" t="s">
        <v>21</v>
      </c>
      <c r="F962" s="269" t="s">
        <v>1496</v>
      </c>
      <c r="G962" s="267"/>
      <c r="H962" s="270">
        <v>2</v>
      </c>
      <c r="I962" s="271"/>
      <c r="J962" s="267"/>
      <c r="K962" s="267"/>
      <c r="L962" s="272"/>
      <c r="M962" s="273"/>
      <c r="N962" s="274"/>
      <c r="O962" s="274"/>
      <c r="P962" s="274"/>
      <c r="Q962" s="274"/>
      <c r="R962" s="274"/>
      <c r="S962" s="274"/>
      <c r="T962" s="275"/>
      <c r="AT962" s="276" t="s">
        <v>238</v>
      </c>
      <c r="AU962" s="276" t="s">
        <v>85</v>
      </c>
      <c r="AV962" s="13" t="s">
        <v>85</v>
      </c>
      <c r="AW962" s="13" t="s">
        <v>39</v>
      </c>
      <c r="AX962" s="13" t="s">
        <v>76</v>
      </c>
      <c r="AY962" s="276" t="s">
        <v>171</v>
      </c>
    </row>
    <row r="963" s="14" customFormat="1">
      <c r="B963" s="277"/>
      <c r="C963" s="278"/>
      <c r="D963" s="249" t="s">
        <v>238</v>
      </c>
      <c r="E963" s="279" t="s">
        <v>21</v>
      </c>
      <c r="F963" s="280" t="s">
        <v>242</v>
      </c>
      <c r="G963" s="278"/>
      <c r="H963" s="281">
        <v>2</v>
      </c>
      <c r="I963" s="282"/>
      <c r="J963" s="278"/>
      <c r="K963" s="278"/>
      <c r="L963" s="283"/>
      <c r="M963" s="284"/>
      <c r="N963" s="285"/>
      <c r="O963" s="285"/>
      <c r="P963" s="285"/>
      <c r="Q963" s="285"/>
      <c r="R963" s="285"/>
      <c r="S963" s="285"/>
      <c r="T963" s="286"/>
      <c r="AT963" s="287" t="s">
        <v>238</v>
      </c>
      <c r="AU963" s="287" t="s">
        <v>85</v>
      </c>
      <c r="AV963" s="14" t="s">
        <v>194</v>
      </c>
      <c r="AW963" s="14" t="s">
        <v>39</v>
      </c>
      <c r="AX963" s="14" t="s">
        <v>83</v>
      </c>
      <c r="AY963" s="287" t="s">
        <v>171</v>
      </c>
    </row>
    <row r="964" s="1" customFormat="1" ht="89.25" customHeight="1">
      <c r="B964" s="47"/>
      <c r="C964" s="237" t="s">
        <v>1497</v>
      </c>
      <c r="D964" s="237" t="s">
        <v>174</v>
      </c>
      <c r="E964" s="238" t="s">
        <v>1498</v>
      </c>
      <c r="F964" s="239" t="s">
        <v>1499</v>
      </c>
      <c r="G964" s="240" t="s">
        <v>367</v>
      </c>
      <c r="H964" s="241">
        <v>2</v>
      </c>
      <c r="I964" s="242"/>
      <c r="J964" s="243">
        <f>ROUND(I964*H964,2)</f>
        <v>0</v>
      </c>
      <c r="K964" s="239" t="s">
        <v>21</v>
      </c>
      <c r="L964" s="73"/>
      <c r="M964" s="244" t="s">
        <v>21</v>
      </c>
      <c r="N964" s="245" t="s">
        <v>47</v>
      </c>
      <c r="O964" s="48"/>
      <c r="P964" s="246">
        <f>O964*H964</f>
        <v>0</v>
      </c>
      <c r="Q964" s="246">
        <v>0</v>
      </c>
      <c r="R964" s="246">
        <f>Q964*H964</f>
        <v>0</v>
      </c>
      <c r="S964" s="246">
        <v>0</v>
      </c>
      <c r="T964" s="247">
        <f>S964*H964</f>
        <v>0</v>
      </c>
      <c r="AR964" s="25" t="s">
        <v>314</v>
      </c>
      <c r="AT964" s="25" t="s">
        <v>174</v>
      </c>
      <c r="AU964" s="25" t="s">
        <v>85</v>
      </c>
      <c r="AY964" s="25" t="s">
        <v>171</v>
      </c>
      <c r="BE964" s="248">
        <f>IF(N964="základní",J964,0)</f>
        <v>0</v>
      </c>
      <c r="BF964" s="248">
        <f>IF(N964="snížená",J964,0)</f>
        <v>0</v>
      </c>
      <c r="BG964" s="248">
        <f>IF(N964="zákl. přenesená",J964,0)</f>
        <v>0</v>
      </c>
      <c r="BH964" s="248">
        <f>IF(N964="sníž. přenesená",J964,0)</f>
        <v>0</v>
      </c>
      <c r="BI964" s="248">
        <f>IF(N964="nulová",J964,0)</f>
        <v>0</v>
      </c>
      <c r="BJ964" s="25" t="s">
        <v>83</v>
      </c>
      <c r="BK964" s="248">
        <f>ROUND(I964*H964,2)</f>
        <v>0</v>
      </c>
      <c r="BL964" s="25" t="s">
        <v>314</v>
      </c>
      <c r="BM964" s="25" t="s">
        <v>1500</v>
      </c>
    </row>
    <row r="965" s="1" customFormat="1">
      <c r="B965" s="47"/>
      <c r="C965" s="75"/>
      <c r="D965" s="249" t="s">
        <v>186</v>
      </c>
      <c r="E965" s="75"/>
      <c r="F965" s="250" t="s">
        <v>1501</v>
      </c>
      <c r="G965" s="75"/>
      <c r="H965" s="75"/>
      <c r="I965" s="205"/>
      <c r="J965" s="75"/>
      <c r="K965" s="75"/>
      <c r="L965" s="73"/>
      <c r="M965" s="251"/>
      <c r="N965" s="48"/>
      <c r="O965" s="48"/>
      <c r="P965" s="48"/>
      <c r="Q965" s="48"/>
      <c r="R965" s="48"/>
      <c r="S965" s="48"/>
      <c r="T965" s="96"/>
      <c r="AT965" s="25" t="s">
        <v>186</v>
      </c>
      <c r="AU965" s="25" t="s">
        <v>85</v>
      </c>
    </row>
    <row r="966" s="12" customFormat="1">
      <c r="B966" s="256"/>
      <c r="C966" s="257"/>
      <c r="D966" s="249" t="s">
        <v>238</v>
      </c>
      <c r="E966" s="258" t="s">
        <v>21</v>
      </c>
      <c r="F966" s="259" t="s">
        <v>1200</v>
      </c>
      <c r="G966" s="257"/>
      <c r="H966" s="258" t="s">
        <v>21</v>
      </c>
      <c r="I966" s="260"/>
      <c r="J966" s="257"/>
      <c r="K966" s="257"/>
      <c r="L966" s="261"/>
      <c r="M966" s="262"/>
      <c r="N966" s="263"/>
      <c r="O966" s="263"/>
      <c r="P966" s="263"/>
      <c r="Q966" s="263"/>
      <c r="R966" s="263"/>
      <c r="S966" s="263"/>
      <c r="T966" s="264"/>
      <c r="AT966" s="265" t="s">
        <v>238</v>
      </c>
      <c r="AU966" s="265" t="s">
        <v>85</v>
      </c>
      <c r="AV966" s="12" t="s">
        <v>83</v>
      </c>
      <c r="AW966" s="12" t="s">
        <v>39</v>
      </c>
      <c r="AX966" s="12" t="s">
        <v>76</v>
      </c>
      <c r="AY966" s="265" t="s">
        <v>171</v>
      </c>
    </row>
    <row r="967" s="13" customFormat="1">
      <c r="B967" s="266"/>
      <c r="C967" s="267"/>
      <c r="D967" s="249" t="s">
        <v>238</v>
      </c>
      <c r="E967" s="268" t="s">
        <v>21</v>
      </c>
      <c r="F967" s="269" t="s">
        <v>1502</v>
      </c>
      <c r="G967" s="267"/>
      <c r="H967" s="270">
        <v>2</v>
      </c>
      <c r="I967" s="271"/>
      <c r="J967" s="267"/>
      <c r="K967" s="267"/>
      <c r="L967" s="272"/>
      <c r="M967" s="273"/>
      <c r="N967" s="274"/>
      <c r="O967" s="274"/>
      <c r="P967" s="274"/>
      <c r="Q967" s="274"/>
      <c r="R967" s="274"/>
      <c r="S967" s="274"/>
      <c r="T967" s="275"/>
      <c r="AT967" s="276" t="s">
        <v>238</v>
      </c>
      <c r="AU967" s="276" t="s">
        <v>85</v>
      </c>
      <c r="AV967" s="13" t="s">
        <v>85</v>
      </c>
      <c r="AW967" s="13" t="s">
        <v>39</v>
      </c>
      <c r="AX967" s="13" t="s">
        <v>76</v>
      </c>
      <c r="AY967" s="276" t="s">
        <v>171</v>
      </c>
    </row>
    <row r="968" s="14" customFormat="1">
      <c r="B968" s="277"/>
      <c r="C968" s="278"/>
      <c r="D968" s="249" t="s">
        <v>238</v>
      </c>
      <c r="E968" s="279" t="s">
        <v>21</v>
      </c>
      <c r="F968" s="280" t="s">
        <v>242</v>
      </c>
      <c r="G968" s="278"/>
      <c r="H968" s="281">
        <v>2</v>
      </c>
      <c r="I968" s="282"/>
      <c r="J968" s="278"/>
      <c r="K968" s="278"/>
      <c r="L968" s="283"/>
      <c r="M968" s="284"/>
      <c r="N968" s="285"/>
      <c r="O968" s="285"/>
      <c r="P968" s="285"/>
      <c r="Q968" s="285"/>
      <c r="R968" s="285"/>
      <c r="S968" s="285"/>
      <c r="T968" s="286"/>
      <c r="AT968" s="287" t="s">
        <v>238</v>
      </c>
      <c r="AU968" s="287" t="s">
        <v>85</v>
      </c>
      <c r="AV968" s="14" t="s">
        <v>194</v>
      </c>
      <c r="AW968" s="14" t="s">
        <v>39</v>
      </c>
      <c r="AX968" s="14" t="s">
        <v>83</v>
      </c>
      <c r="AY968" s="287" t="s">
        <v>171</v>
      </c>
    </row>
    <row r="969" s="1" customFormat="1" ht="89.25" customHeight="1">
      <c r="B969" s="47"/>
      <c r="C969" s="237" t="s">
        <v>1503</v>
      </c>
      <c r="D969" s="237" t="s">
        <v>174</v>
      </c>
      <c r="E969" s="238" t="s">
        <v>1504</v>
      </c>
      <c r="F969" s="239" t="s">
        <v>1505</v>
      </c>
      <c r="G969" s="240" t="s">
        <v>367</v>
      </c>
      <c r="H969" s="241">
        <v>2</v>
      </c>
      <c r="I969" s="242"/>
      <c r="J969" s="243">
        <f>ROUND(I969*H969,2)</f>
        <v>0</v>
      </c>
      <c r="K969" s="239" t="s">
        <v>21</v>
      </c>
      <c r="L969" s="73"/>
      <c r="M969" s="244" t="s">
        <v>21</v>
      </c>
      <c r="N969" s="245" t="s">
        <v>47</v>
      </c>
      <c r="O969" s="48"/>
      <c r="P969" s="246">
        <f>O969*H969</f>
        <v>0</v>
      </c>
      <c r="Q969" s="246">
        <v>0</v>
      </c>
      <c r="R969" s="246">
        <f>Q969*H969</f>
        <v>0</v>
      </c>
      <c r="S969" s="246">
        <v>0</v>
      </c>
      <c r="T969" s="247">
        <f>S969*H969</f>
        <v>0</v>
      </c>
      <c r="AR969" s="25" t="s">
        <v>314</v>
      </c>
      <c r="AT969" s="25" t="s">
        <v>174</v>
      </c>
      <c r="AU969" s="25" t="s">
        <v>85</v>
      </c>
      <c r="AY969" s="25" t="s">
        <v>171</v>
      </c>
      <c r="BE969" s="248">
        <f>IF(N969="základní",J969,0)</f>
        <v>0</v>
      </c>
      <c r="BF969" s="248">
        <f>IF(N969="snížená",J969,0)</f>
        <v>0</v>
      </c>
      <c r="BG969" s="248">
        <f>IF(N969="zákl. přenesená",J969,0)</f>
        <v>0</v>
      </c>
      <c r="BH969" s="248">
        <f>IF(N969="sníž. přenesená",J969,0)</f>
        <v>0</v>
      </c>
      <c r="BI969" s="248">
        <f>IF(N969="nulová",J969,0)</f>
        <v>0</v>
      </c>
      <c r="BJ969" s="25" t="s">
        <v>83</v>
      </c>
      <c r="BK969" s="248">
        <f>ROUND(I969*H969,2)</f>
        <v>0</v>
      </c>
      <c r="BL969" s="25" t="s">
        <v>314</v>
      </c>
      <c r="BM969" s="25" t="s">
        <v>1506</v>
      </c>
    </row>
    <row r="970" s="1" customFormat="1">
      <c r="B970" s="47"/>
      <c r="C970" s="75"/>
      <c r="D970" s="249" t="s">
        <v>186</v>
      </c>
      <c r="E970" s="75"/>
      <c r="F970" s="250" t="s">
        <v>1501</v>
      </c>
      <c r="G970" s="75"/>
      <c r="H970" s="75"/>
      <c r="I970" s="205"/>
      <c r="J970" s="75"/>
      <c r="K970" s="75"/>
      <c r="L970" s="73"/>
      <c r="M970" s="251"/>
      <c r="N970" s="48"/>
      <c r="O970" s="48"/>
      <c r="P970" s="48"/>
      <c r="Q970" s="48"/>
      <c r="R970" s="48"/>
      <c r="S970" s="48"/>
      <c r="T970" s="96"/>
      <c r="AT970" s="25" t="s">
        <v>186</v>
      </c>
      <c r="AU970" s="25" t="s">
        <v>85</v>
      </c>
    </row>
    <row r="971" s="12" customFormat="1">
      <c r="B971" s="256"/>
      <c r="C971" s="257"/>
      <c r="D971" s="249" t="s">
        <v>238</v>
      </c>
      <c r="E971" s="258" t="s">
        <v>21</v>
      </c>
      <c r="F971" s="259" t="s">
        <v>1200</v>
      </c>
      <c r="G971" s="257"/>
      <c r="H971" s="258" t="s">
        <v>21</v>
      </c>
      <c r="I971" s="260"/>
      <c r="J971" s="257"/>
      <c r="K971" s="257"/>
      <c r="L971" s="261"/>
      <c r="M971" s="262"/>
      <c r="N971" s="263"/>
      <c r="O971" s="263"/>
      <c r="P971" s="263"/>
      <c r="Q971" s="263"/>
      <c r="R971" s="263"/>
      <c r="S971" s="263"/>
      <c r="T971" s="264"/>
      <c r="AT971" s="265" t="s">
        <v>238</v>
      </c>
      <c r="AU971" s="265" t="s">
        <v>85</v>
      </c>
      <c r="AV971" s="12" t="s">
        <v>83</v>
      </c>
      <c r="AW971" s="12" t="s">
        <v>39</v>
      </c>
      <c r="AX971" s="12" t="s">
        <v>76</v>
      </c>
      <c r="AY971" s="265" t="s">
        <v>171</v>
      </c>
    </row>
    <row r="972" s="13" customFormat="1">
      <c r="B972" s="266"/>
      <c r="C972" s="267"/>
      <c r="D972" s="249" t="s">
        <v>238</v>
      </c>
      <c r="E972" s="268" t="s">
        <v>21</v>
      </c>
      <c r="F972" s="269" t="s">
        <v>1507</v>
      </c>
      <c r="G972" s="267"/>
      <c r="H972" s="270">
        <v>2</v>
      </c>
      <c r="I972" s="271"/>
      <c r="J972" s="267"/>
      <c r="K972" s="267"/>
      <c r="L972" s="272"/>
      <c r="M972" s="273"/>
      <c r="N972" s="274"/>
      <c r="O972" s="274"/>
      <c r="P972" s="274"/>
      <c r="Q972" s="274"/>
      <c r="R972" s="274"/>
      <c r="S972" s="274"/>
      <c r="T972" s="275"/>
      <c r="AT972" s="276" t="s">
        <v>238</v>
      </c>
      <c r="AU972" s="276" t="s">
        <v>85</v>
      </c>
      <c r="AV972" s="13" t="s">
        <v>85</v>
      </c>
      <c r="AW972" s="13" t="s">
        <v>39</v>
      </c>
      <c r="AX972" s="13" t="s">
        <v>76</v>
      </c>
      <c r="AY972" s="276" t="s">
        <v>171</v>
      </c>
    </row>
    <row r="973" s="14" customFormat="1">
      <c r="B973" s="277"/>
      <c r="C973" s="278"/>
      <c r="D973" s="249" t="s">
        <v>238</v>
      </c>
      <c r="E973" s="279" t="s">
        <v>21</v>
      </c>
      <c r="F973" s="280" t="s">
        <v>242</v>
      </c>
      <c r="G973" s="278"/>
      <c r="H973" s="281">
        <v>2</v>
      </c>
      <c r="I973" s="282"/>
      <c r="J973" s="278"/>
      <c r="K973" s="278"/>
      <c r="L973" s="283"/>
      <c r="M973" s="284"/>
      <c r="N973" s="285"/>
      <c r="O973" s="285"/>
      <c r="P973" s="285"/>
      <c r="Q973" s="285"/>
      <c r="R973" s="285"/>
      <c r="S973" s="285"/>
      <c r="T973" s="286"/>
      <c r="AT973" s="287" t="s">
        <v>238</v>
      </c>
      <c r="AU973" s="287" t="s">
        <v>85</v>
      </c>
      <c r="AV973" s="14" t="s">
        <v>194</v>
      </c>
      <c r="AW973" s="14" t="s">
        <v>39</v>
      </c>
      <c r="AX973" s="14" t="s">
        <v>83</v>
      </c>
      <c r="AY973" s="287" t="s">
        <v>171</v>
      </c>
    </row>
    <row r="974" s="1" customFormat="1" ht="89.25" customHeight="1">
      <c r="B974" s="47"/>
      <c r="C974" s="237" t="s">
        <v>1508</v>
      </c>
      <c r="D974" s="237" t="s">
        <v>174</v>
      </c>
      <c r="E974" s="238" t="s">
        <v>1509</v>
      </c>
      <c r="F974" s="239" t="s">
        <v>1510</v>
      </c>
      <c r="G974" s="240" t="s">
        <v>367</v>
      </c>
      <c r="H974" s="241">
        <v>2</v>
      </c>
      <c r="I974" s="242"/>
      <c r="J974" s="243">
        <f>ROUND(I974*H974,2)</f>
        <v>0</v>
      </c>
      <c r="K974" s="239" t="s">
        <v>21</v>
      </c>
      <c r="L974" s="73"/>
      <c r="M974" s="244" t="s">
        <v>21</v>
      </c>
      <c r="N974" s="245" t="s">
        <v>47</v>
      </c>
      <c r="O974" s="48"/>
      <c r="P974" s="246">
        <f>O974*H974</f>
        <v>0</v>
      </c>
      <c r="Q974" s="246">
        <v>0</v>
      </c>
      <c r="R974" s="246">
        <f>Q974*H974</f>
        <v>0</v>
      </c>
      <c r="S974" s="246">
        <v>0</v>
      </c>
      <c r="T974" s="247">
        <f>S974*H974</f>
        <v>0</v>
      </c>
      <c r="AR974" s="25" t="s">
        <v>314</v>
      </c>
      <c r="AT974" s="25" t="s">
        <v>174</v>
      </c>
      <c r="AU974" s="25" t="s">
        <v>85</v>
      </c>
      <c r="AY974" s="25" t="s">
        <v>171</v>
      </c>
      <c r="BE974" s="248">
        <f>IF(N974="základní",J974,0)</f>
        <v>0</v>
      </c>
      <c r="BF974" s="248">
        <f>IF(N974="snížená",J974,0)</f>
        <v>0</v>
      </c>
      <c r="BG974" s="248">
        <f>IF(N974="zákl. přenesená",J974,0)</f>
        <v>0</v>
      </c>
      <c r="BH974" s="248">
        <f>IF(N974="sníž. přenesená",J974,0)</f>
        <v>0</v>
      </c>
      <c r="BI974" s="248">
        <f>IF(N974="nulová",J974,0)</f>
        <v>0</v>
      </c>
      <c r="BJ974" s="25" t="s">
        <v>83</v>
      </c>
      <c r="BK974" s="248">
        <f>ROUND(I974*H974,2)</f>
        <v>0</v>
      </c>
      <c r="BL974" s="25" t="s">
        <v>314</v>
      </c>
      <c r="BM974" s="25" t="s">
        <v>1511</v>
      </c>
    </row>
    <row r="975" s="1" customFormat="1">
      <c r="B975" s="47"/>
      <c r="C975" s="75"/>
      <c r="D975" s="249" t="s">
        <v>186</v>
      </c>
      <c r="E975" s="75"/>
      <c r="F975" s="250" t="s">
        <v>1512</v>
      </c>
      <c r="G975" s="75"/>
      <c r="H975" s="75"/>
      <c r="I975" s="205"/>
      <c r="J975" s="75"/>
      <c r="K975" s="75"/>
      <c r="L975" s="73"/>
      <c r="M975" s="251"/>
      <c r="N975" s="48"/>
      <c r="O975" s="48"/>
      <c r="P975" s="48"/>
      <c r="Q975" s="48"/>
      <c r="R975" s="48"/>
      <c r="S975" s="48"/>
      <c r="T975" s="96"/>
      <c r="AT975" s="25" t="s">
        <v>186</v>
      </c>
      <c r="AU975" s="25" t="s">
        <v>85</v>
      </c>
    </row>
    <row r="976" s="12" customFormat="1">
      <c r="B976" s="256"/>
      <c r="C976" s="257"/>
      <c r="D976" s="249" t="s">
        <v>238</v>
      </c>
      <c r="E976" s="258" t="s">
        <v>21</v>
      </c>
      <c r="F976" s="259" t="s">
        <v>1200</v>
      </c>
      <c r="G976" s="257"/>
      <c r="H976" s="258" t="s">
        <v>21</v>
      </c>
      <c r="I976" s="260"/>
      <c r="J976" s="257"/>
      <c r="K976" s="257"/>
      <c r="L976" s="261"/>
      <c r="M976" s="262"/>
      <c r="N976" s="263"/>
      <c r="O976" s="263"/>
      <c r="P976" s="263"/>
      <c r="Q976" s="263"/>
      <c r="R976" s="263"/>
      <c r="S976" s="263"/>
      <c r="T976" s="264"/>
      <c r="AT976" s="265" t="s">
        <v>238</v>
      </c>
      <c r="AU976" s="265" t="s">
        <v>85</v>
      </c>
      <c r="AV976" s="12" t="s">
        <v>83</v>
      </c>
      <c r="AW976" s="12" t="s">
        <v>39</v>
      </c>
      <c r="AX976" s="12" t="s">
        <v>76</v>
      </c>
      <c r="AY976" s="265" t="s">
        <v>171</v>
      </c>
    </row>
    <row r="977" s="13" customFormat="1">
      <c r="B977" s="266"/>
      <c r="C977" s="267"/>
      <c r="D977" s="249" t="s">
        <v>238</v>
      </c>
      <c r="E977" s="268" t="s">
        <v>21</v>
      </c>
      <c r="F977" s="269" t="s">
        <v>1513</v>
      </c>
      <c r="G977" s="267"/>
      <c r="H977" s="270">
        <v>2</v>
      </c>
      <c r="I977" s="271"/>
      <c r="J977" s="267"/>
      <c r="K977" s="267"/>
      <c r="L977" s="272"/>
      <c r="M977" s="273"/>
      <c r="N977" s="274"/>
      <c r="O977" s="274"/>
      <c r="P977" s="274"/>
      <c r="Q977" s="274"/>
      <c r="R977" s="274"/>
      <c r="S977" s="274"/>
      <c r="T977" s="275"/>
      <c r="AT977" s="276" t="s">
        <v>238</v>
      </c>
      <c r="AU977" s="276" t="s">
        <v>85</v>
      </c>
      <c r="AV977" s="13" t="s">
        <v>85</v>
      </c>
      <c r="AW977" s="13" t="s">
        <v>39</v>
      </c>
      <c r="AX977" s="13" t="s">
        <v>76</v>
      </c>
      <c r="AY977" s="276" t="s">
        <v>171</v>
      </c>
    </row>
    <row r="978" s="14" customFormat="1">
      <c r="B978" s="277"/>
      <c r="C978" s="278"/>
      <c r="D978" s="249" t="s">
        <v>238</v>
      </c>
      <c r="E978" s="279" t="s">
        <v>21</v>
      </c>
      <c r="F978" s="280" t="s">
        <v>242</v>
      </c>
      <c r="G978" s="278"/>
      <c r="H978" s="281">
        <v>2</v>
      </c>
      <c r="I978" s="282"/>
      <c r="J978" s="278"/>
      <c r="K978" s="278"/>
      <c r="L978" s="283"/>
      <c r="M978" s="284"/>
      <c r="N978" s="285"/>
      <c r="O978" s="285"/>
      <c r="P978" s="285"/>
      <c r="Q978" s="285"/>
      <c r="R978" s="285"/>
      <c r="S978" s="285"/>
      <c r="T978" s="286"/>
      <c r="AT978" s="287" t="s">
        <v>238</v>
      </c>
      <c r="AU978" s="287" t="s">
        <v>85</v>
      </c>
      <c r="AV978" s="14" t="s">
        <v>194</v>
      </c>
      <c r="AW978" s="14" t="s">
        <v>39</v>
      </c>
      <c r="AX978" s="14" t="s">
        <v>83</v>
      </c>
      <c r="AY978" s="287" t="s">
        <v>171</v>
      </c>
    </row>
    <row r="979" s="1" customFormat="1" ht="89.25" customHeight="1">
      <c r="B979" s="47"/>
      <c r="C979" s="237" t="s">
        <v>1514</v>
      </c>
      <c r="D979" s="237" t="s">
        <v>174</v>
      </c>
      <c r="E979" s="238" t="s">
        <v>1515</v>
      </c>
      <c r="F979" s="239" t="s">
        <v>1516</v>
      </c>
      <c r="G979" s="240" t="s">
        <v>367</v>
      </c>
      <c r="H979" s="241">
        <v>1</v>
      </c>
      <c r="I979" s="242"/>
      <c r="J979" s="243">
        <f>ROUND(I979*H979,2)</f>
        <v>0</v>
      </c>
      <c r="K979" s="239" t="s">
        <v>21</v>
      </c>
      <c r="L979" s="73"/>
      <c r="M979" s="244" t="s">
        <v>21</v>
      </c>
      <c r="N979" s="245" t="s">
        <v>47</v>
      </c>
      <c r="O979" s="48"/>
      <c r="P979" s="246">
        <f>O979*H979</f>
        <v>0</v>
      </c>
      <c r="Q979" s="246">
        <v>0</v>
      </c>
      <c r="R979" s="246">
        <f>Q979*H979</f>
        <v>0</v>
      </c>
      <c r="S979" s="246">
        <v>0</v>
      </c>
      <c r="T979" s="247">
        <f>S979*H979</f>
        <v>0</v>
      </c>
      <c r="AR979" s="25" t="s">
        <v>314</v>
      </c>
      <c r="AT979" s="25" t="s">
        <v>174</v>
      </c>
      <c r="AU979" s="25" t="s">
        <v>85</v>
      </c>
      <c r="AY979" s="25" t="s">
        <v>171</v>
      </c>
      <c r="BE979" s="248">
        <f>IF(N979="základní",J979,0)</f>
        <v>0</v>
      </c>
      <c r="BF979" s="248">
        <f>IF(N979="snížená",J979,0)</f>
        <v>0</v>
      </c>
      <c r="BG979" s="248">
        <f>IF(N979="zákl. přenesená",J979,0)</f>
        <v>0</v>
      </c>
      <c r="BH979" s="248">
        <f>IF(N979="sníž. přenesená",J979,0)</f>
        <v>0</v>
      </c>
      <c r="BI979" s="248">
        <f>IF(N979="nulová",J979,0)</f>
        <v>0</v>
      </c>
      <c r="BJ979" s="25" t="s">
        <v>83</v>
      </c>
      <c r="BK979" s="248">
        <f>ROUND(I979*H979,2)</f>
        <v>0</v>
      </c>
      <c r="BL979" s="25" t="s">
        <v>314</v>
      </c>
      <c r="BM979" s="25" t="s">
        <v>1517</v>
      </c>
    </row>
    <row r="980" s="1" customFormat="1">
      <c r="B980" s="47"/>
      <c r="C980" s="75"/>
      <c r="D980" s="249" t="s">
        <v>186</v>
      </c>
      <c r="E980" s="75"/>
      <c r="F980" s="250" t="s">
        <v>1518</v>
      </c>
      <c r="G980" s="75"/>
      <c r="H980" s="75"/>
      <c r="I980" s="205"/>
      <c r="J980" s="75"/>
      <c r="K980" s="75"/>
      <c r="L980" s="73"/>
      <c r="M980" s="251"/>
      <c r="N980" s="48"/>
      <c r="O980" s="48"/>
      <c r="P980" s="48"/>
      <c r="Q980" s="48"/>
      <c r="R980" s="48"/>
      <c r="S980" s="48"/>
      <c r="T980" s="96"/>
      <c r="AT980" s="25" t="s">
        <v>186</v>
      </c>
      <c r="AU980" s="25" t="s">
        <v>85</v>
      </c>
    </row>
    <row r="981" s="12" customFormat="1">
      <c r="B981" s="256"/>
      <c r="C981" s="257"/>
      <c r="D981" s="249" t="s">
        <v>238</v>
      </c>
      <c r="E981" s="258" t="s">
        <v>21</v>
      </c>
      <c r="F981" s="259" t="s">
        <v>1200</v>
      </c>
      <c r="G981" s="257"/>
      <c r="H981" s="258" t="s">
        <v>21</v>
      </c>
      <c r="I981" s="260"/>
      <c r="J981" s="257"/>
      <c r="K981" s="257"/>
      <c r="L981" s="261"/>
      <c r="M981" s="262"/>
      <c r="N981" s="263"/>
      <c r="O981" s="263"/>
      <c r="P981" s="263"/>
      <c r="Q981" s="263"/>
      <c r="R981" s="263"/>
      <c r="S981" s="263"/>
      <c r="T981" s="264"/>
      <c r="AT981" s="265" t="s">
        <v>238</v>
      </c>
      <c r="AU981" s="265" t="s">
        <v>85</v>
      </c>
      <c r="AV981" s="12" t="s">
        <v>83</v>
      </c>
      <c r="AW981" s="12" t="s">
        <v>39</v>
      </c>
      <c r="AX981" s="12" t="s">
        <v>76</v>
      </c>
      <c r="AY981" s="265" t="s">
        <v>171</v>
      </c>
    </row>
    <row r="982" s="13" customFormat="1">
      <c r="B982" s="266"/>
      <c r="C982" s="267"/>
      <c r="D982" s="249" t="s">
        <v>238</v>
      </c>
      <c r="E982" s="268" t="s">
        <v>21</v>
      </c>
      <c r="F982" s="269" t="s">
        <v>1519</v>
      </c>
      <c r="G982" s="267"/>
      <c r="H982" s="270">
        <v>1</v>
      </c>
      <c r="I982" s="271"/>
      <c r="J982" s="267"/>
      <c r="K982" s="267"/>
      <c r="L982" s="272"/>
      <c r="M982" s="273"/>
      <c r="N982" s="274"/>
      <c r="O982" s="274"/>
      <c r="P982" s="274"/>
      <c r="Q982" s="274"/>
      <c r="R982" s="274"/>
      <c r="S982" s="274"/>
      <c r="T982" s="275"/>
      <c r="AT982" s="276" t="s">
        <v>238</v>
      </c>
      <c r="AU982" s="276" t="s">
        <v>85</v>
      </c>
      <c r="AV982" s="13" t="s">
        <v>85</v>
      </c>
      <c r="AW982" s="13" t="s">
        <v>39</v>
      </c>
      <c r="AX982" s="13" t="s">
        <v>76</v>
      </c>
      <c r="AY982" s="276" t="s">
        <v>171</v>
      </c>
    </row>
    <row r="983" s="14" customFormat="1">
      <c r="B983" s="277"/>
      <c r="C983" s="278"/>
      <c r="D983" s="249" t="s">
        <v>238</v>
      </c>
      <c r="E983" s="279" t="s">
        <v>21</v>
      </c>
      <c r="F983" s="280" t="s">
        <v>242</v>
      </c>
      <c r="G983" s="278"/>
      <c r="H983" s="281">
        <v>1</v>
      </c>
      <c r="I983" s="282"/>
      <c r="J983" s="278"/>
      <c r="K983" s="278"/>
      <c r="L983" s="283"/>
      <c r="M983" s="284"/>
      <c r="N983" s="285"/>
      <c r="O983" s="285"/>
      <c r="P983" s="285"/>
      <c r="Q983" s="285"/>
      <c r="R983" s="285"/>
      <c r="S983" s="285"/>
      <c r="T983" s="286"/>
      <c r="AT983" s="287" t="s">
        <v>238</v>
      </c>
      <c r="AU983" s="287" t="s">
        <v>85</v>
      </c>
      <c r="AV983" s="14" t="s">
        <v>194</v>
      </c>
      <c r="AW983" s="14" t="s">
        <v>39</v>
      </c>
      <c r="AX983" s="14" t="s">
        <v>83</v>
      </c>
      <c r="AY983" s="287" t="s">
        <v>171</v>
      </c>
    </row>
    <row r="984" s="1" customFormat="1" ht="25.5" customHeight="1">
      <c r="B984" s="47"/>
      <c r="C984" s="237" t="s">
        <v>1520</v>
      </c>
      <c r="D984" s="237" t="s">
        <v>174</v>
      </c>
      <c r="E984" s="238" t="s">
        <v>1521</v>
      </c>
      <c r="F984" s="239" t="s">
        <v>1522</v>
      </c>
      <c r="G984" s="240" t="s">
        <v>367</v>
      </c>
      <c r="H984" s="241">
        <v>1</v>
      </c>
      <c r="I984" s="242"/>
      <c r="J984" s="243">
        <f>ROUND(I984*H984,2)</f>
        <v>0</v>
      </c>
      <c r="K984" s="239" t="s">
        <v>236</v>
      </c>
      <c r="L984" s="73"/>
      <c r="M984" s="244" t="s">
        <v>21</v>
      </c>
      <c r="N984" s="245" t="s">
        <v>47</v>
      </c>
      <c r="O984" s="48"/>
      <c r="P984" s="246">
        <f>O984*H984</f>
        <v>0</v>
      </c>
      <c r="Q984" s="246">
        <v>0</v>
      </c>
      <c r="R984" s="246">
        <f>Q984*H984</f>
        <v>0</v>
      </c>
      <c r="S984" s="246">
        <v>0</v>
      </c>
      <c r="T984" s="247">
        <f>S984*H984</f>
        <v>0</v>
      </c>
      <c r="AR984" s="25" t="s">
        <v>314</v>
      </c>
      <c r="AT984" s="25" t="s">
        <v>174</v>
      </c>
      <c r="AU984" s="25" t="s">
        <v>85</v>
      </c>
      <c r="AY984" s="25" t="s">
        <v>171</v>
      </c>
      <c r="BE984" s="248">
        <f>IF(N984="základní",J984,0)</f>
        <v>0</v>
      </c>
      <c r="BF984" s="248">
        <f>IF(N984="snížená",J984,0)</f>
        <v>0</v>
      </c>
      <c r="BG984" s="248">
        <f>IF(N984="zákl. přenesená",J984,0)</f>
        <v>0</v>
      </c>
      <c r="BH984" s="248">
        <f>IF(N984="sníž. přenesená",J984,0)</f>
        <v>0</v>
      </c>
      <c r="BI984" s="248">
        <f>IF(N984="nulová",J984,0)</f>
        <v>0</v>
      </c>
      <c r="BJ984" s="25" t="s">
        <v>83</v>
      </c>
      <c r="BK984" s="248">
        <f>ROUND(I984*H984,2)</f>
        <v>0</v>
      </c>
      <c r="BL984" s="25" t="s">
        <v>314</v>
      </c>
      <c r="BM984" s="25" t="s">
        <v>1523</v>
      </c>
    </row>
    <row r="985" s="1" customFormat="1" ht="102" customHeight="1">
      <c r="B985" s="47"/>
      <c r="C985" s="237" t="s">
        <v>1524</v>
      </c>
      <c r="D985" s="237" t="s">
        <v>174</v>
      </c>
      <c r="E985" s="238" t="s">
        <v>1525</v>
      </c>
      <c r="F985" s="239" t="s">
        <v>1526</v>
      </c>
      <c r="G985" s="240" t="s">
        <v>367</v>
      </c>
      <c r="H985" s="241">
        <v>1</v>
      </c>
      <c r="I985" s="242"/>
      <c r="J985" s="243">
        <f>ROUND(I985*H985,2)</f>
        <v>0</v>
      </c>
      <c r="K985" s="239" t="s">
        <v>21</v>
      </c>
      <c r="L985" s="73"/>
      <c r="M985" s="244" t="s">
        <v>21</v>
      </c>
      <c r="N985" s="245" t="s">
        <v>47</v>
      </c>
      <c r="O985" s="48"/>
      <c r="P985" s="246">
        <f>O985*H985</f>
        <v>0</v>
      </c>
      <c r="Q985" s="246">
        <v>0</v>
      </c>
      <c r="R985" s="246">
        <f>Q985*H985</f>
        <v>0</v>
      </c>
      <c r="S985" s="246">
        <v>0</v>
      </c>
      <c r="T985" s="247">
        <f>S985*H985</f>
        <v>0</v>
      </c>
      <c r="AR985" s="25" t="s">
        <v>314</v>
      </c>
      <c r="AT985" s="25" t="s">
        <v>174</v>
      </c>
      <c r="AU985" s="25" t="s">
        <v>85</v>
      </c>
      <c r="AY985" s="25" t="s">
        <v>171</v>
      </c>
      <c r="BE985" s="248">
        <f>IF(N985="základní",J985,0)</f>
        <v>0</v>
      </c>
      <c r="BF985" s="248">
        <f>IF(N985="snížená",J985,0)</f>
        <v>0</v>
      </c>
      <c r="BG985" s="248">
        <f>IF(N985="zákl. přenesená",J985,0)</f>
        <v>0</v>
      </c>
      <c r="BH985" s="248">
        <f>IF(N985="sníž. přenesená",J985,0)</f>
        <v>0</v>
      </c>
      <c r="BI985" s="248">
        <f>IF(N985="nulová",J985,0)</f>
        <v>0</v>
      </c>
      <c r="BJ985" s="25" t="s">
        <v>83</v>
      </c>
      <c r="BK985" s="248">
        <f>ROUND(I985*H985,2)</f>
        <v>0</v>
      </c>
      <c r="BL985" s="25" t="s">
        <v>314</v>
      </c>
      <c r="BM985" s="25" t="s">
        <v>1527</v>
      </c>
    </row>
    <row r="986" s="1" customFormat="1">
      <c r="B986" s="47"/>
      <c r="C986" s="75"/>
      <c r="D986" s="249" t="s">
        <v>186</v>
      </c>
      <c r="E986" s="75"/>
      <c r="F986" s="250" t="s">
        <v>1528</v>
      </c>
      <c r="G986" s="75"/>
      <c r="H986" s="75"/>
      <c r="I986" s="205"/>
      <c r="J986" s="75"/>
      <c r="K986" s="75"/>
      <c r="L986" s="73"/>
      <c r="M986" s="251"/>
      <c r="N986" s="48"/>
      <c r="O986" s="48"/>
      <c r="P986" s="48"/>
      <c r="Q986" s="48"/>
      <c r="R986" s="48"/>
      <c r="S986" s="48"/>
      <c r="T986" s="96"/>
      <c r="AT986" s="25" t="s">
        <v>186</v>
      </c>
      <c r="AU986" s="25" t="s">
        <v>85</v>
      </c>
    </row>
    <row r="987" s="12" customFormat="1">
      <c r="B987" s="256"/>
      <c r="C987" s="257"/>
      <c r="D987" s="249" t="s">
        <v>238</v>
      </c>
      <c r="E987" s="258" t="s">
        <v>21</v>
      </c>
      <c r="F987" s="259" t="s">
        <v>1200</v>
      </c>
      <c r="G987" s="257"/>
      <c r="H987" s="258" t="s">
        <v>21</v>
      </c>
      <c r="I987" s="260"/>
      <c r="J987" s="257"/>
      <c r="K987" s="257"/>
      <c r="L987" s="261"/>
      <c r="M987" s="262"/>
      <c r="N987" s="263"/>
      <c r="O987" s="263"/>
      <c r="P987" s="263"/>
      <c r="Q987" s="263"/>
      <c r="R987" s="263"/>
      <c r="S987" s="263"/>
      <c r="T987" s="264"/>
      <c r="AT987" s="265" t="s">
        <v>238</v>
      </c>
      <c r="AU987" s="265" t="s">
        <v>85</v>
      </c>
      <c r="AV987" s="12" t="s">
        <v>83</v>
      </c>
      <c r="AW987" s="12" t="s">
        <v>39</v>
      </c>
      <c r="AX987" s="12" t="s">
        <v>76</v>
      </c>
      <c r="AY987" s="265" t="s">
        <v>171</v>
      </c>
    </row>
    <row r="988" s="13" customFormat="1">
      <c r="B988" s="266"/>
      <c r="C988" s="267"/>
      <c r="D988" s="249" t="s">
        <v>238</v>
      </c>
      <c r="E988" s="268" t="s">
        <v>21</v>
      </c>
      <c r="F988" s="269" t="s">
        <v>1529</v>
      </c>
      <c r="G988" s="267"/>
      <c r="H988" s="270">
        <v>1</v>
      </c>
      <c r="I988" s="271"/>
      <c r="J988" s="267"/>
      <c r="K988" s="267"/>
      <c r="L988" s="272"/>
      <c r="M988" s="273"/>
      <c r="N988" s="274"/>
      <c r="O988" s="274"/>
      <c r="P988" s="274"/>
      <c r="Q988" s="274"/>
      <c r="R988" s="274"/>
      <c r="S988" s="274"/>
      <c r="T988" s="275"/>
      <c r="AT988" s="276" t="s">
        <v>238</v>
      </c>
      <c r="AU988" s="276" t="s">
        <v>85</v>
      </c>
      <c r="AV988" s="13" t="s">
        <v>85</v>
      </c>
      <c r="AW988" s="13" t="s">
        <v>39</v>
      </c>
      <c r="AX988" s="13" t="s">
        <v>76</v>
      </c>
      <c r="AY988" s="276" t="s">
        <v>171</v>
      </c>
    </row>
    <row r="989" s="14" customFormat="1">
      <c r="B989" s="277"/>
      <c r="C989" s="278"/>
      <c r="D989" s="249" t="s">
        <v>238</v>
      </c>
      <c r="E989" s="279" t="s">
        <v>21</v>
      </c>
      <c r="F989" s="280" t="s">
        <v>242</v>
      </c>
      <c r="G989" s="278"/>
      <c r="H989" s="281">
        <v>1</v>
      </c>
      <c r="I989" s="282"/>
      <c r="J989" s="278"/>
      <c r="K989" s="278"/>
      <c r="L989" s="283"/>
      <c r="M989" s="284"/>
      <c r="N989" s="285"/>
      <c r="O989" s="285"/>
      <c r="P989" s="285"/>
      <c r="Q989" s="285"/>
      <c r="R989" s="285"/>
      <c r="S989" s="285"/>
      <c r="T989" s="286"/>
      <c r="AT989" s="287" t="s">
        <v>238</v>
      </c>
      <c r="AU989" s="287" t="s">
        <v>85</v>
      </c>
      <c r="AV989" s="14" t="s">
        <v>194</v>
      </c>
      <c r="AW989" s="14" t="s">
        <v>39</v>
      </c>
      <c r="AX989" s="14" t="s">
        <v>83</v>
      </c>
      <c r="AY989" s="287" t="s">
        <v>171</v>
      </c>
    </row>
    <row r="990" s="1" customFormat="1" ht="25.5" customHeight="1">
      <c r="B990" s="47"/>
      <c r="C990" s="237" t="s">
        <v>1530</v>
      </c>
      <c r="D990" s="237" t="s">
        <v>174</v>
      </c>
      <c r="E990" s="238" t="s">
        <v>1531</v>
      </c>
      <c r="F990" s="239" t="s">
        <v>1532</v>
      </c>
      <c r="G990" s="240" t="s">
        <v>367</v>
      </c>
      <c r="H990" s="241">
        <v>1</v>
      </c>
      <c r="I990" s="242"/>
      <c r="J990" s="243">
        <f>ROUND(I990*H990,2)</f>
        <v>0</v>
      </c>
      <c r="K990" s="239" t="s">
        <v>236</v>
      </c>
      <c r="L990" s="73"/>
      <c r="M990" s="244" t="s">
        <v>21</v>
      </c>
      <c r="N990" s="245" t="s">
        <v>47</v>
      </c>
      <c r="O990" s="48"/>
      <c r="P990" s="246">
        <f>O990*H990</f>
        <v>0</v>
      </c>
      <c r="Q990" s="246">
        <v>0</v>
      </c>
      <c r="R990" s="246">
        <f>Q990*H990</f>
        <v>0</v>
      </c>
      <c r="S990" s="246">
        <v>0</v>
      </c>
      <c r="T990" s="247">
        <f>S990*H990</f>
        <v>0</v>
      </c>
      <c r="AR990" s="25" t="s">
        <v>314</v>
      </c>
      <c r="AT990" s="25" t="s">
        <v>174</v>
      </c>
      <c r="AU990" s="25" t="s">
        <v>85</v>
      </c>
      <c r="AY990" s="25" t="s">
        <v>171</v>
      </c>
      <c r="BE990" s="248">
        <f>IF(N990="základní",J990,0)</f>
        <v>0</v>
      </c>
      <c r="BF990" s="248">
        <f>IF(N990="snížená",J990,0)</f>
        <v>0</v>
      </c>
      <c r="BG990" s="248">
        <f>IF(N990="zákl. přenesená",J990,0)</f>
        <v>0</v>
      </c>
      <c r="BH990" s="248">
        <f>IF(N990="sníž. přenesená",J990,0)</f>
        <v>0</v>
      </c>
      <c r="BI990" s="248">
        <f>IF(N990="nulová",J990,0)</f>
        <v>0</v>
      </c>
      <c r="BJ990" s="25" t="s">
        <v>83</v>
      </c>
      <c r="BK990" s="248">
        <f>ROUND(I990*H990,2)</f>
        <v>0</v>
      </c>
      <c r="BL990" s="25" t="s">
        <v>314</v>
      </c>
      <c r="BM990" s="25" t="s">
        <v>1533</v>
      </c>
    </row>
    <row r="991" s="1" customFormat="1" ht="102" customHeight="1">
      <c r="B991" s="47"/>
      <c r="C991" s="237" t="s">
        <v>1534</v>
      </c>
      <c r="D991" s="237" t="s">
        <v>174</v>
      </c>
      <c r="E991" s="238" t="s">
        <v>1535</v>
      </c>
      <c r="F991" s="239" t="s">
        <v>1536</v>
      </c>
      <c r="G991" s="240" t="s">
        <v>367</v>
      </c>
      <c r="H991" s="241">
        <v>1</v>
      </c>
      <c r="I991" s="242"/>
      <c r="J991" s="243">
        <f>ROUND(I991*H991,2)</f>
        <v>0</v>
      </c>
      <c r="K991" s="239" t="s">
        <v>21</v>
      </c>
      <c r="L991" s="73"/>
      <c r="M991" s="244" t="s">
        <v>21</v>
      </c>
      <c r="N991" s="245" t="s">
        <v>47</v>
      </c>
      <c r="O991" s="48"/>
      <c r="P991" s="246">
        <f>O991*H991</f>
        <v>0</v>
      </c>
      <c r="Q991" s="246">
        <v>0</v>
      </c>
      <c r="R991" s="246">
        <f>Q991*H991</f>
        <v>0</v>
      </c>
      <c r="S991" s="246">
        <v>0</v>
      </c>
      <c r="T991" s="247">
        <f>S991*H991</f>
        <v>0</v>
      </c>
      <c r="AR991" s="25" t="s">
        <v>314</v>
      </c>
      <c r="AT991" s="25" t="s">
        <v>174</v>
      </c>
      <c r="AU991" s="25" t="s">
        <v>85</v>
      </c>
      <c r="AY991" s="25" t="s">
        <v>171</v>
      </c>
      <c r="BE991" s="248">
        <f>IF(N991="základní",J991,0)</f>
        <v>0</v>
      </c>
      <c r="BF991" s="248">
        <f>IF(N991="snížená",J991,0)</f>
        <v>0</v>
      </c>
      <c r="BG991" s="248">
        <f>IF(N991="zákl. přenesená",J991,0)</f>
        <v>0</v>
      </c>
      <c r="BH991" s="248">
        <f>IF(N991="sníž. přenesená",J991,0)</f>
        <v>0</v>
      </c>
      <c r="BI991" s="248">
        <f>IF(N991="nulová",J991,0)</f>
        <v>0</v>
      </c>
      <c r="BJ991" s="25" t="s">
        <v>83</v>
      </c>
      <c r="BK991" s="248">
        <f>ROUND(I991*H991,2)</f>
        <v>0</v>
      </c>
      <c r="BL991" s="25" t="s">
        <v>314</v>
      </c>
      <c r="BM991" s="25" t="s">
        <v>1537</v>
      </c>
    </row>
    <row r="992" s="1" customFormat="1">
      <c r="B992" s="47"/>
      <c r="C992" s="75"/>
      <c r="D992" s="249" t="s">
        <v>186</v>
      </c>
      <c r="E992" s="75"/>
      <c r="F992" s="250" t="s">
        <v>1528</v>
      </c>
      <c r="G992" s="75"/>
      <c r="H992" s="75"/>
      <c r="I992" s="205"/>
      <c r="J992" s="75"/>
      <c r="K992" s="75"/>
      <c r="L992" s="73"/>
      <c r="M992" s="251"/>
      <c r="N992" s="48"/>
      <c r="O992" s="48"/>
      <c r="P992" s="48"/>
      <c r="Q992" s="48"/>
      <c r="R992" s="48"/>
      <c r="S992" s="48"/>
      <c r="T992" s="96"/>
      <c r="AT992" s="25" t="s">
        <v>186</v>
      </c>
      <c r="AU992" s="25" t="s">
        <v>85</v>
      </c>
    </row>
    <row r="993" s="12" customFormat="1">
      <c r="B993" s="256"/>
      <c r="C993" s="257"/>
      <c r="D993" s="249" t="s">
        <v>238</v>
      </c>
      <c r="E993" s="258" t="s">
        <v>21</v>
      </c>
      <c r="F993" s="259" t="s">
        <v>1200</v>
      </c>
      <c r="G993" s="257"/>
      <c r="H993" s="258" t="s">
        <v>21</v>
      </c>
      <c r="I993" s="260"/>
      <c r="J993" s="257"/>
      <c r="K993" s="257"/>
      <c r="L993" s="261"/>
      <c r="M993" s="262"/>
      <c r="N993" s="263"/>
      <c r="O993" s="263"/>
      <c r="P993" s="263"/>
      <c r="Q993" s="263"/>
      <c r="R993" s="263"/>
      <c r="S993" s="263"/>
      <c r="T993" s="264"/>
      <c r="AT993" s="265" t="s">
        <v>238</v>
      </c>
      <c r="AU993" s="265" t="s">
        <v>85</v>
      </c>
      <c r="AV993" s="12" t="s">
        <v>83</v>
      </c>
      <c r="AW993" s="12" t="s">
        <v>39</v>
      </c>
      <c r="AX993" s="12" t="s">
        <v>76</v>
      </c>
      <c r="AY993" s="265" t="s">
        <v>171</v>
      </c>
    </row>
    <row r="994" s="13" customFormat="1">
      <c r="B994" s="266"/>
      <c r="C994" s="267"/>
      <c r="D994" s="249" t="s">
        <v>238</v>
      </c>
      <c r="E994" s="268" t="s">
        <v>21</v>
      </c>
      <c r="F994" s="269" t="s">
        <v>1538</v>
      </c>
      <c r="G994" s="267"/>
      <c r="H994" s="270">
        <v>1</v>
      </c>
      <c r="I994" s="271"/>
      <c r="J994" s="267"/>
      <c r="K994" s="267"/>
      <c r="L994" s="272"/>
      <c r="M994" s="273"/>
      <c r="N994" s="274"/>
      <c r="O994" s="274"/>
      <c r="P994" s="274"/>
      <c r="Q994" s="274"/>
      <c r="R994" s="274"/>
      <c r="S994" s="274"/>
      <c r="T994" s="275"/>
      <c r="AT994" s="276" t="s">
        <v>238</v>
      </c>
      <c r="AU994" s="276" t="s">
        <v>85</v>
      </c>
      <c r="AV994" s="13" t="s">
        <v>85</v>
      </c>
      <c r="AW994" s="13" t="s">
        <v>39</v>
      </c>
      <c r="AX994" s="13" t="s">
        <v>76</v>
      </c>
      <c r="AY994" s="276" t="s">
        <v>171</v>
      </c>
    </row>
    <row r="995" s="14" customFormat="1">
      <c r="B995" s="277"/>
      <c r="C995" s="278"/>
      <c r="D995" s="249" t="s">
        <v>238</v>
      </c>
      <c r="E995" s="279" t="s">
        <v>21</v>
      </c>
      <c r="F995" s="280" t="s">
        <v>242</v>
      </c>
      <c r="G995" s="278"/>
      <c r="H995" s="281">
        <v>1</v>
      </c>
      <c r="I995" s="282"/>
      <c r="J995" s="278"/>
      <c r="K995" s="278"/>
      <c r="L995" s="283"/>
      <c r="M995" s="284"/>
      <c r="N995" s="285"/>
      <c r="O995" s="285"/>
      <c r="P995" s="285"/>
      <c r="Q995" s="285"/>
      <c r="R995" s="285"/>
      <c r="S995" s="285"/>
      <c r="T995" s="286"/>
      <c r="AT995" s="287" t="s">
        <v>238</v>
      </c>
      <c r="AU995" s="287" t="s">
        <v>85</v>
      </c>
      <c r="AV995" s="14" t="s">
        <v>194</v>
      </c>
      <c r="AW995" s="14" t="s">
        <v>39</v>
      </c>
      <c r="AX995" s="14" t="s">
        <v>83</v>
      </c>
      <c r="AY995" s="287" t="s">
        <v>171</v>
      </c>
    </row>
    <row r="996" s="1" customFormat="1" ht="38.25" customHeight="1">
      <c r="B996" s="47"/>
      <c r="C996" s="237" t="s">
        <v>1539</v>
      </c>
      <c r="D996" s="237" t="s">
        <v>174</v>
      </c>
      <c r="E996" s="238" t="s">
        <v>1540</v>
      </c>
      <c r="F996" s="239" t="s">
        <v>1541</v>
      </c>
      <c r="G996" s="240" t="s">
        <v>1354</v>
      </c>
      <c r="H996" s="312"/>
      <c r="I996" s="242"/>
      <c r="J996" s="243">
        <f>ROUND(I996*H996,2)</f>
        <v>0</v>
      </c>
      <c r="K996" s="239" t="s">
        <v>236</v>
      </c>
      <c r="L996" s="73"/>
      <c r="M996" s="244" t="s">
        <v>21</v>
      </c>
      <c r="N996" s="245" t="s">
        <v>47</v>
      </c>
      <c r="O996" s="48"/>
      <c r="P996" s="246">
        <f>O996*H996</f>
        <v>0</v>
      </c>
      <c r="Q996" s="246">
        <v>0</v>
      </c>
      <c r="R996" s="246">
        <f>Q996*H996</f>
        <v>0</v>
      </c>
      <c r="S996" s="246">
        <v>0</v>
      </c>
      <c r="T996" s="247">
        <f>S996*H996</f>
        <v>0</v>
      </c>
      <c r="AR996" s="25" t="s">
        <v>314</v>
      </c>
      <c r="AT996" s="25" t="s">
        <v>174</v>
      </c>
      <c r="AU996" s="25" t="s">
        <v>85</v>
      </c>
      <c r="AY996" s="25" t="s">
        <v>171</v>
      </c>
      <c r="BE996" s="248">
        <f>IF(N996="základní",J996,0)</f>
        <v>0</v>
      </c>
      <c r="BF996" s="248">
        <f>IF(N996="snížená",J996,0)</f>
        <v>0</v>
      </c>
      <c r="BG996" s="248">
        <f>IF(N996="zákl. přenesená",J996,0)</f>
        <v>0</v>
      </c>
      <c r="BH996" s="248">
        <f>IF(N996="sníž. přenesená",J996,0)</f>
        <v>0</v>
      </c>
      <c r="BI996" s="248">
        <f>IF(N996="nulová",J996,0)</f>
        <v>0</v>
      </c>
      <c r="BJ996" s="25" t="s">
        <v>83</v>
      </c>
      <c r="BK996" s="248">
        <f>ROUND(I996*H996,2)</f>
        <v>0</v>
      </c>
      <c r="BL996" s="25" t="s">
        <v>314</v>
      </c>
      <c r="BM996" s="25" t="s">
        <v>1542</v>
      </c>
    </row>
    <row r="997" s="1" customFormat="1" ht="38.25" customHeight="1">
      <c r="B997" s="47"/>
      <c r="C997" s="237" t="s">
        <v>1543</v>
      </c>
      <c r="D997" s="237" t="s">
        <v>174</v>
      </c>
      <c r="E997" s="238" t="s">
        <v>1544</v>
      </c>
      <c r="F997" s="239" t="s">
        <v>1545</v>
      </c>
      <c r="G997" s="240" t="s">
        <v>1354</v>
      </c>
      <c r="H997" s="312"/>
      <c r="I997" s="242"/>
      <c r="J997" s="243">
        <f>ROUND(I997*H997,2)</f>
        <v>0</v>
      </c>
      <c r="K997" s="239" t="s">
        <v>236</v>
      </c>
      <c r="L997" s="73"/>
      <c r="M997" s="244" t="s">
        <v>21</v>
      </c>
      <c r="N997" s="245" t="s">
        <v>47</v>
      </c>
      <c r="O997" s="48"/>
      <c r="P997" s="246">
        <f>O997*H997</f>
        <v>0</v>
      </c>
      <c r="Q997" s="246">
        <v>0</v>
      </c>
      <c r="R997" s="246">
        <f>Q997*H997</f>
        <v>0</v>
      </c>
      <c r="S997" s="246">
        <v>0</v>
      </c>
      <c r="T997" s="247">
        <f>S997*H997</f>
        <v>0</v>
      </c>
      <c r="AR997" s="25" t="s">
        <v>314</v>
      </c>
      <c r="AT997" s="25" t="s">
        <v>174</v>
      </c>
      <c r="AU997" s="25" t="s">
        <v>85</v>
      </c>
      <c r="AY997" s="25" t="s">
        <v>171</v>
      </c>
      <c r="BE997" s="248">
        <f>IF(N997="základní",J997,0)</f>
        <v>0</v>
      </c>
      <c r="BF997" s="248">
        <f>IF(N997="snížená",J997,0)</f>
        <v>0</v>
      </c>
      <c r="BG997" s="248">
        <f>IF(N997="zákl. přenesená",J997,0)</f>
        <v>0</v>
      </c>
      <c r="BH997" s="248">
        <f>IF(N997="sníž. přenesená",J997,0)</f>
        <v>0</v>
      </c>
      <c r="BI997" s="248">
        <f>IF(N997="nulová",J997,0)</f>
        <v>0</v>
      </c>
      <c r="BJ997" s="25" t="s">
        <v>83</v>
      </c>
      <c r="BK997" s="248">
        <f>ROUND(I997*H997,2)</f>
        <v>0</v>
      </c>
      <c r="BL997" s="25" t="s">
        <v>314</v>
      </c>
      <c r="BM997" s="25" t="s">
        <v>1546</v>
      </c>
    </row>
    <row r="998" s="11" customFormat="1" ht="29.88" customHeight="1">
      <c r="B998" s="221"/>
      <c r="C998" s="222"/>
      <c r="D998" s="223" t="s">
        <v>75</v>
      </c>
      <c r="E998" s="235" t="s">
        <v>717</v>
      </c>
      <c r="F998" s="235" t="s">
        <v>718</v>
      </c>
      <c r="G998" s="222"/>
      <c r="H998" s="222"/>
      <c r="I998" s="225"/>
      <c r="J998" s="236">
        <f>BK998</f>
        <v>0</v>
      </c>
      <c r="K998" s="222"/>
      <c r="L998" s="227"/>
      <c r="M998" s="228"/>
      <c r="N998" s="229"/>
      <c r="O998" s="229"/>
      <c r="P998" s="230">
        <f>SUM(P999:P1116)</f>
        <v>0</v>
      </c>
      <c r="Q998" s="229"/>
      <c r="R998" s="230">
        <f>SUM(R999:R1116)</f>
        <v>0.2776344</v>
      </c>
      <c r="S998" s="229"/>
      <c r="T998" s="231">
        <f>SUM(T999:T1116)</f>
        <v>0</v>
      </c>
      <c r="AR998" s="232" t="s">
        <v>85</v>
      </c>
      <c r="AT998" s="233" t="s">
        <v>75</v>
      </c>
      <c r="AU998" s="233" t="s">
        <v>83</v>
      </c>
      <c r="AY998" s="232" t="s">
        <v>171</v>
      </c>
      <c r="BK998" s="234">
        <f>SUM(BK999:BK1116)</f>
        <v>0</v>
      </c>
    </row>
    <row r="999" s="1" customFormat="1" ht="25.5" customHeight="1">
      <c r="B999" s="47"/>
      <c r="C999" s="237" t="s">
        <v>1547</v>
      </c>
      <c r="D999" s="237" t="s">
        <v>174</v>
      </c>
      <c r="E999" s="238" t="s">
        <v>1548</v>
      </c>
      <c r="F999" s="239" t="s">
        <v>1549</v>
      </c>
      <c r="G999" s="240" t="s">
        <v>1550</v>
      </c>
      <c r="H999" s="241">
        <v>1</v>
      </c>
      <c r="I999" s="242"/>
      <c r="J999" s="243">
        <f>ROUND(I999*H999,2)</f>
        <v>0</v>
      </c>
      <c r="K999" s="239" t="s">
        <v>21</v>
      </c>
      <c r="L999" s="73"/>
      <c r="M999" s="244" t="s">
        <v>21</v>
      </c>
      <c r="N999" s="245" t="s">
        <v>47</v>
      </c>
      <c r="O999" s="48"/>
      <c r="P999" s="246">
        <f>O999*H999</f>
        <v>0</v>
      </c>
      <c r="Q999" s="246">
        <v>6.9999999999999994E-05</v>
      </c>
      <c r="R999" s="246">
        <f>Q999*H999</f>
        <v>6.9999999999999994E-05</v>
      </c>
      <c r="S999" s="246">
        <v>0</v>
      </c>
      <c r="T999" s="247">
        <f>S999*H999</f>
        <v>0</v>
      </c>
      <c r="AR999" s="25" t="s">
        <v>314</v>
      </c>
      <c r="AT999" s="25" t="s">
        <v>174</v>
      </c>
      <c r="AU999" s="25" t="s">
        <v>85</v>
      </c>
      <c r="AY999" s="25" t="s">
        <v>171</v>
      </c>
      <c r="BE999" s="248">
        <f>IF(N999="základní",J999,0)</f>
        <v>0</v>
      </c>
      <c r="BF999" s="248">
        <f>IF(N999="snížená",J999,0)</f>
        <v>0</v>
      </c>
      <c r="BG999" s="248">
        <f>IF(N999="zákl. přenesená",J999,0)</f>
        <v>0</v>
      </c>
      <c r="BH999" s="248">
        <f>IF(N999="sníž. přenesená",J999,0)</f>
        <v>0</v>
      </c>
      <c r="BI999" s="248">
        <f>IF(N999="nulová",J999,0)</f>
        <v>0</v>
      </c>
      <c r="BJ999" s="25" t="s">
        <v>83</v>
      </c>
      <c r="BK999" s="248">
        <f>ROUND(I999*H999,2)</f>
        <v>0</v>
      </c>
      <c r="BL999" s="25" t="s">
        <v>314</v>
      </c>
      <c r="BM999" s="25" t="s">
        <v>1551</v>
      </c>
    </row>
    <row r="1000" s="1" customFormat="1" ht="25.5" customHeight="1">
      <c r="B1000" s="47"/>
      <c r="C1000" s="299" t="s">
        <v>1552</v>
      </c>
      <c r="D1000" s="299" t="s">
        <v>288</v>
      </c>
      <c r="E1000" s="300" t="s">
        <v>1553</v>
      </c>
      <c r="F1000" s="301" t="s">
        <v>1554</v>
      </c>
      <c r="G1000" s="302" t="s">
        <v>367</v>
      </c>
      <c r="H1000" s="303">
        <v>20</v>
      </c>
      <c r="I1000" s="304"/>
      <c r="J1000" s="305">
        <f>ROUND(I1000*H1000,2)</f>
        <v>0</v>
      </c>
      <c r="K1000" s="301" t="s">
        <v>236</v>
      </c>
      <c r="L1000" s="306"/>
      <c r="M1000" s="307" t="s">
        <v>21</v>
      </c>
      <c r="N1000" s="308" t="s">
        <v>47</v>
      </c>
      <c r="O1000" s="48"/>
      <c r="P1000" s="246">
        <f>O1000*H1000</f>
        <v>0</v>
      </c>
      <c r="Q1000" s="246">
        <v>0</v>
      </c>
      <c r="R1000" s="246">
        <f>Q1000*H1000</f>
        <v>0</v>
      </c>
      <c r="S1000" s="246">
        <v>0</v>
      </c>
      <c r="T1000" s="247">
        <f>S1000*H1000</f>
        <v>0</v>
      </c>
      <c r="AR1000" s="25" t="s">
        <v>414</v>
      </c>
      <c r="AT1000" s="25" t="s">
        <v>288</v>
      </c>
      <c r="AU1000" s="25" t="s">
        <v>85</v>
      </c>
      <c r="AY1000" s="25" t="s">
        <v>171</v>
      </c>
      <c r="BE1000" s="248">
        <f>IF(N1000="základní",J1000,0)</f>
        <v>0</v>
      </c>
      <c r="BF1000" s="248">
        <f>IF(N1000="snížená",J1000,0)</f>
        <v>0</v>
      </c>
      <c r="BG1000" s="248">
        <f>IF(N1000="zákl. přenesená",J1000,0)</f>
        <v>0</v>
      </c>
      <c r="BH1000" s="248">
        <f>IF(N1000="sníž. přenesená",J1000,0)</f>
        <v>0</v>
      </c>
      <c r="BI1000" s="248">
        <f>IF(N1000="nulová",J1000,0)</f>
        <v>0</v>
      </c>
      <c r="BJ1000" s="25" t="s">
        <v>83</v>
      </c>
      <c r="BK1000" s="248">
        <f>ROUND(I1000*H1000,2)</f>
        <v>0</v>
      </c>
      <c r="BL1000" s="25" t="s">
        <v>314</v>
      </c>
      <c r="BM1000" s="25" t="s">
        <v>1555</v>
      </c>
    </row>
    <row r="1001" s="1" customFormat="1" ht="16.5" customHeight="1">
      <c r="B1001" s="47"/>
      <c r="C1001" s="299" t="s">
        <v>1556</v>
      </c>
      <c r="D1001" s="299" t="s">
        <v>288</v>
      </c>
      <c r="E1001" s="300" t="s">
        <v>1557</v>
      </c>
      <c r="F1001" s="301" t="s">
        <v>1558</v>
      </c>
      <c r="G1001" s="302" t="s">
        <v>367</v>
      </c>
      <c r="H1001" s="303">
        <v>15</v>
      </c>
      <c r="I1001" s="304"/>
      <c r="J1001" s="305">
        <f>ROUND(I1001*H1001,2)</f>
        <v>0</v>
      </c>
      <c r="K1001" s="301" t="s">
        <v>236</v>
      </c>
      <c r="L1001" s="306"/>
      <c r="M1001" s="307" t="s">
        <v>21</v>
      </c>
      <c r="N1001" s="308" t="s">
        <v>47</v>
      </c>
      <c r="O1001" s="48"/>
      <c r="P1001" s="246">
        <f>O1001*H1001</f>
        <v>0</v>
      </c>
      <c r="Q1001" s="246">
        <v>8.0000000000000007E-05</v>
      </c>
      <c r="R1001" s="246">
        <f>Q1001*H1001</f>
        <v>0.0012000000000000001</v>
      </c>
      <c r="S1001" s="246">
        <v>0</v>
      </c>
      <c r="T1001" s="247">
        <f>S1001*H1001</f>
        <v>0</v>
      </c>
      <c r="AR1001" s="25" t="s">
        <v>414</v>
      </c>
      <c r="AT1001" s="25" t="s">
        <v>288</v>
      </c>
      <c r="AU1001" s="25" t="s">
        <v>85</v>
      </c>
      <c r="AY1001" s="25" t="s">
        <v>171</v>
      </c>
      <c r="BE1001" s="248">
        <f>IF(N1001="základní",J1001,0)</f>
        <v>0</v>
      </c>
      <c r="BF1001" s="248">
        <f>IF(N1001="snížená",J1001,0)</f>
        <v>0</v>
      </c>
      <c r="BG1001" s="248">
        <f>IF(N1001="zákl. přenesená",J1001,0)</f>
        <v>0</v>
      </c>
      <c r="BH1001" s="248">
        <f>IF(N1001="sníž. přenesená",J1001,0)</f>
        <v>0</v>
      </c>
      <c r="BI1001" s="248">
        <f>IF(N1001="nulová",J1001,0)</f>
        <v>0</v>
      </c>
      <c r="BJ1001" s="25" t="s">
        <v>83</v>
      </c>
      <c r="BK1001" s="248">
        <f>ROUND(I1001*H1001,2)</f>
        <v>0</v>
      </c>
      <c r="BL1001" s="25" t="s">
        <v>314</v>
      </c>
      <c r="BM1001" s="25" t="s">
        <v>1559</v>
      </c>
    </row>
    <row r="1002" s="1" customFormat="1" ht="16.5" customHeight="1">
      <c r="B1002" s="47"/>
      <c r="C1002" s="299" t="s">
        <v>1560</v>
      </c>
      <c r="D1002" s="299" t="s">
        <v>288</v>
      </c>
      <c r="E1002" s="300" t="s">
        <v>1561</v>
      </c>
      <c r="F1002" s="301" t="s">
        <v>1562</v>
      </c>
      <c r="G1002" s="302" t="s">
        <v>367</v>
      </c>
      <c r="H1002" s="303">
        <v>4</v>
      </c>
      <c r="I1002" s="304"/>
      <c r="J1002" s="305">
        <f>ROUND(I1002*H1002,2)</f>
        <v>0</v>
      </c>
      <c r="K1002" s="301" t="s">
        <v>236</v>
      </c>
      <c r="L1002" s="306"/>
      <c r="M1002" s="307" t="s">
        <v>21</v>
      </c>
      <c r="N1002" s="308" t="s">
        <v>47</v>
      </c>
      <c r="O1002" s="48"/>
      <c r="P1002" s="246">
        <f>O1002*H1002</f>
        <v>0</v>
      </c>
      <c r="Q1002" s="246">
        <v>0.00010000000000000001</v>
      </c>
      <c r="R1002" s="246">
        <f>Q1002*H1002</f>
        <v>0.00040000000000000002</v>
      </c>
      <c r="S1002" s="246">
        <v>0</v>
      </c>
      <c r="T1002" s="247">
        <f>S1002*H1002</f>
        <v>0</v>
      </c>
      <c r="AR1002" s="25" t="s">
        <v>414</v>
      </c>
      <c r="AT1002" s="25" t="s">
        <v>288</v>
      </c>
      <c r="AU1002" s="25" t="s">
        <v>85</v>
      </c>
      <c r="AY1002" s="25" t="s">
        <v>171</v>
      </c>
      <c r="BE1002" s="248">
        <f>IF(N1002="základní",J1002,0)</f>
        <v>0</v>
      </c>
      <c r="BF1002" s="248">
        <f>IF(N1002="snížená",J1002,0)</f>
        <v>0</v>
      </c>
      <c r="BG1002" s="248">
        <f>IF(N1002="zákl. přenesená",J1002,0)</f>
        <v>0</v>
      </c>
      <c r="BH1002" s="248">
        <f>IF(N1002="sníž. přenesená",J1002,0)</f>
        <v>0</v>
      </c>
      <c r="BI1002" s="248">
        <f>IF(N1002="nulová",J1002,0)</f>
        <v>0</v>
      </c>
      <c r="BJ1002" s="25" t="s">
        <v>83</v>
      </c>
      <c r="BK1002" s="248">
        <f>ROUND(I1002*H1002,2)</f>
        <v>0</v>
      </c>
      <c r="BL1002" s="25" t="s">
        <v>314</v>
      </c>
      <c r="BM1002" s="25" t="s">
        <v>1563</v>
      </c>
    </row>
    <row r="1003" s="1" customFormat="1" ht="38.25" customHeight="1">
      <c r="B1003" s="47"/>
      <c r="C1003" s="237" t="s">
        <v>1564</v>
      </c>
      <c r="D1003" s="237" t="s">
        <v>174</v>
      </c>
      <c r="E1003" s="238" t="s">
        <v>1565</v>
      </c>
      <c r="F1003" s="239" t="s">
        <v>1566</v>
      </c>
      <c r="G1003" s="240" t="s">
        <v>367</v>
      </c>
      <c r="H1003" s="241">
        <v>1</v>
      </c>
      <c r="I1003" s="242"/>
      <c r="J1003" s="243">
        <f>ROUND(I1003*H1003,2)</f>
        <v>0</v>
      </c>
      <c r="K1003" s="239" t="s">
        <v>21</v>
      </c>
      <c r="L1003" s="73"/>
      <c r="M1003" s="244" t="s">
        <v>21</v>
      </c>
      <c r="N1003" s="245" t="s">
        <v>47</v>
      </c>
      <c r="O1003" s="48"/>
      <c r="P1003" s="246">
        <f>O1003*H1003</f>
        <v>0</v>
      </c>
      <c r="Q1003" s="246">
        <v>0</v>
      </c>
      <c r="R1003" s="246">
        <f>Q1003*H1003</f>
        <v>0</v>
      </c>
      <c r="S1003" s="246">
        <v>0</v>
      </c>
      <c r="T1003" s="247">
        <f>S1003*H1003</f>
        <v>0</v>
      </c>
      <c r="AR1003" s="25" t="s">
        <v>314</v>
      </c>
      <c r="AT1003" s="25" t="s">
        <v>174</v>
      </c>
      <c r="AU1003" s="25" t="s">
        <v>85</v>
      </c>
      <c r="AY1003" s="25" t="s">
        <v>171</v>
      </c>
      <c r="BE1003" s="248">
        <f>IF(N1003="základní",J1003,0)</f>
        <v>0</v>
      </c>
      <c r="BF1003" s="248">
        <f>IF(N1003="snížená",J1003,0)</f>
        <v>0</v>
      </c>
      <c r="BG1003" s="248">
        <f>IF(N1003="zákl. přenesená",J1003,0)</f>
        <v>0</v>
      </c>
      <c r="BH1003" s="248">
        <f>IF(N1003="sníž. přenesená",J1003,0)</f>
        <v>0</v>
      </c>
      <c r="BI1003" s="248">
        <f>IF(N1003="nulová",J1003,0)</f>
        <v>0</v>
      </c>
      <c r="BJ1003" s="25" t="s">
        <v>83</v>
      </c>
      <c r="BK1003" s="248">
        <f>ROUND(I1003*H1003,2)</f>
        <v>0</v>
      </c>
      <c r="BL1003" s="25" t="s">
        <v>314</v>
      </c>
      <c r="BM1003" s="25" t="s">
        <v>1567</v>
      </c>
    </row>
    <row r="1004" s="1" customFormat="1">
      <c r="B1004" s="47"/>
      <c r="C1004" s="75"/>
      <c r="D1004" s="249" t="s">
        <v>186</v>
      </c>
      <c r="E1004" s="75"/>
      <c r="F1004" s="250" t="s">
        <v>1568</v>
      </c>
      <c r="G1004" s="75"/>
      <c r="H1004" s="75"/>
      <c r="I1004" s="205"/>
      <c r="J1004" s="75"/>
      <c r="K1004" s="75"/>
      <c r="L1004" s="73"/>
      <c r="M1004" s="251"/>
      <c r="N1004" s="48"/>
      <c r="O1004" s="48"/>
      <c r="P1004" s="48"/>
      <c r="Q1004" s="48"/>
      <c r="R1004" s="48"/>
      <c r="S1004" s="48"/>
      <c r="T1004" s="96"/>
      <c r="AT1004" s="25" t="s">
        <v>186</v>
      </c>
      <c r="AU1004" s="25" t="s">
        <v>85</v>
      </c>
    </row>
    <row r="1005" s="12" customFormat="1">
      <c r="B1005" s="256"/>
      <c r="C1005" s="257"/>
      <c r="D1005" s="249" t="s">
        <v>238</v>
      </c>
      <c r="E1005" s="258" t="s">
        <v>21</v>
      </c>
      <c r="F1005" s="259" t="s">
        <v>1200</v>
      </c>
      <c r="G1005" s="257"/>
      <c r="H1005" s="258" t="s">
        <v>21</v>
      </c>
      <c r="I1005" s="260"/>
      <c r="J1005" s="257"/>
      <c r="K1005" s="257"/>
      <c r="L1005" s="261"/>
      <c r="M1005" s="262"/>
      <c r="N1005" s="263"/>
      <c r="O1005" s="263"/>
      <c r="P1005" s="263"/>
      <c r="Q1005" s="263"/>
      <c r="R1005" s="263"/>
      <c r="S1005" s="263"/>
      <c r="T1005" s="264"/>
      <c r="AT1005" s="265" t="s">
        <v>238</v>
      </c>
      <c r="AU1005" s="265" t="s">
        <v>85</v>
      </c>
      <c r="AV1005" s="12" t="s">
        <v>83</v>
      </c>
      <c r="AW1005" s="12" t="s">
        <v>39</v>
      </c>
      <c r="AX1005" s="12" t="s">
        <v>76</v>
      </c>
      <c r="AY1005" s="265" t="s">
        <v>171</v>
      </c>
    </row>
    <row r="1006" s="13" customFormat="1">
      <c r="B1006" s="266"/>
      <c r="C1006" s="267"/>
      <c r="D1006" s="249" t="s">
        <v>238</v>
      </c>
      <c r="E1006" s="268" t="s">
        <v>21</v>
      </c>
      <c r="F1006" s="269" t="s">
        <v>1569</v>
      </c>
      <c r="G1006" s="267"/>
      <c r="H1006" s="270">
        <v>1</v>
      </c>
      <c r="I1006" s="271"/>
      <c r="J1006" s="267"/>
      <c r="K1006" s="267"/>
      <c r="L1006" s="272"/>
      <c r="M1006" s="273"/>
      <c r="N1006" s="274"/>
      <c r="O1006" s="274"/>
      <c r="P1006" s="274"/>
      <c r="Q1006" s="274"/>
      <c r="R1006" s="274"/>
      <c r="S1006" s="274"/>
      <c r="T1006" s="275"/>
      <c r="AT1006" s="276" t="s">
        <v>238</v>
      </c>
      <c r="AU1006" s="276" t="s">
        <v>85</v>
      </c>
      <c r="AV1006" s="13" t="s">
        <v>85</v>
      </c>
      <c r="AW1006" s="13" t="s">
        <v>39</v>
      </c>
      <c r="AX1006" s="13" t="s">
        <v>76</v>
      </c>
      <c r="AY1006" s="276" t="s">
        <v>171</v>
      </c>
    </row>
    <row r="1007" s="14" customFormat="1">
      <c r="B1007" s="277"/>
      <c r="C1007" s="278"/>
      <c r="D1007" s="249" t="s">
        <v>238</v>
      </c>
      <c r="E1007" s="279" t="s">
        <v>21</v>
      </c>
      <c r="F1007" s="280" t="s">
        <v>242</v>
      </c>
      <c r="G1007" s="278"/>
      <c r="H1007" s="281">
        <v>1</v>
      </c>
      <c r="I1007" s="282"/>
      <c r="J1007" s="278"/>
      <c r="K1007" s="278"/>
      <c r="L1007" s="283"/>
      <c r="M1007" s="284"/>
      <c r="N1007" s="285"/>
      <c r="O1007" s="285"/>
      <c r="P1007" s="285"/>
      <c r="Q1007" s="285"/>
      <c r="R1007" s="285"/>
      <c r="S1007" s="285"/>
      <c r="T1007" s="286"/>
      <c r="AT1007" s="287" t="s">
        <v>238</v>
      </c>
      <c r="AU1007" s="287" t="s">
        <v>85</v>
      </c>
      <c r="AV1007" s="14" t="s">
        <v>194</v>
      </c>
      <c r="AW1007" s="14" t="s">
        <v>39</v>
      </c>
      <c r="AX1007" s="14" t="s">
        <v>83</v>
      </c>
      <c r="AY1007" s="287" t="s">
        <v>171</v>
      </c>
    </row>
    <row r="1008" s="1" customFormat="1" ht="51" customHeight="1">
      <c r="B1008" s="47"/>
      <c r="C1008" s="237" t="s">
        <v>1570</v>
      </c>
      <c r="D1008" s="237" t="s">
        <v>174</v>
      </c>
      <c r="E1008" s="238" t="s">
        <v>1571</v>
      </c>
      <c r="F1008" s="239" t="s">
        <v>1572</v>
      </c>
      <c r="G1008" s="240" t="s">
        <v>367</v>
      </c>
      <c r="H1008" s="241">
        <v>1</v>
      </c>
      <c r="I1008" s="242"/>
      <c r="J1008" s="243">
        <f>ROUND(I1008*H1008,2)</f>
        <v>0</v>
      </c>
      <c r="K1008" s="239" t="s">
        <v>21</v>
      </c>
      <c r="L1008" s="73"/>
      <c r="M1008" s="244" t="s">
        <v>21</v>
      </c>
      <c r="N1008" s="245" t="s">
        <v>47</v>
      </c>
      <c r="O1008" s="48"/>
      <c r="P1008" s="246">
        <f>O1008*H1008</f>
        <v>0</v>
      </c>
      <c r="Q1008" s="246">
        <v>0</v>
      </c>
      <c r="R1008" s="246">
        <f>Q1008*H1008</f>
        <v>0</v>
      </c>
      <c r="S1008" s="246">
        <v>0</v>
      </c>
      <c r="T1008" s="247">
        <f>S1008*H1008</f>
        <v>0</v>
      </c>
      <c r="AR1008" s="25" t="s">
        <v>314</v>
      </c>
      <c r="AT1008" s="25" t="s">
        <v>174</v>
      </c>
      <c r="AU1008" s="25" t="s">
        <v>85</v>
      </c>
      <c r="AY1008" s="25" t="s">
        <v>171</v>
      </c>
      <c r="BE1008" s="248">
        <f>IF(N1008="základní",J1008,0)</f>
        <v>0</v>
      </c>
      <c r="BF1008" s="248">
        <f>IF(N1008="snížená",J1008,0)</f>
        <v>0</v>
      </c>
      <c r="BG1008" s="248">
        <f>IF(N1008="zákl. přenesená",J1008,0)</f>
        <v>0</v>
      </c>
      <c r="BH1008" s="248">
        <f>IF(N1008="sníž. přenesená",J1008,0)</f>
        <v>0</v>
      </c>
      <c r="BI1008" s="248">
        <f>IF(N1008="nulová",J1008,0)</f>
        <v>0</v>
      </c>
      <c r="BJ1008" s="25" t="s">
        <v>83</v>
      </c>
      <c r="BK1008" s="248">
        <f>ROUND(I1008*H1008,2)</f>
        <v>0</v>
      </c>
      <c r="BL1008" s="25" t="s">
        <v>314</v>
      </c>
      <c r="BM1008" s="25" t="s">
        <v>1573</v>
      </c>
    </row>
    <row r="1009" s="1" customFormat="1">
      <c r="B1009" s="47"/>
      <c r="C1009" s="75"/>
      <c r="D1009" s="249" t="s">
        <v>186</v>
      </c>
      <c r="E1009" s="75"/>
      <c r="F1009" s="250" t="s">
        <v>1574</v>
      </c>
      <c r="G1009" s="75"/>
      <c r="H1009" s="75"/>
      <c r="I1009" s="205"/>
      <c r="J1009" s="75"/>
      <c r="K1009" s="75"/>
      <c r="L1009" s="73"/>
      <c r="M1009" s="251"/>
      <c r="N1009" s="48"/>
      <c r="O1009" s="48"/>
      <c r="P1009" s="48"/>
      <c r="Q1009" s="48"/>
      <c r="R1009" s="48"/>
      <c r="S1009" s="48"/>
      <c r="T1009" s="96"/>
      <c r="AT1009" s="25" t="s">
        <v>186</v>
      </c>
      <c r="AU1009" s="25" t="s">
        <v>85</v>
      </c>
    </row>
    <row r="1010" s="12" customFormat="1">
      <c r="B1010" s="256"/>
      <c r="C1010" s="257"/>
      <c r="D1010" s="249" t="s">
        <v>238</v>
      </c>
      <c r="E1010" s="258" t="s">
        <v>21</v>
      </c>
      <c r="F1010" s="259" t="s">
        <v>1200</v>
      </c>
      <c r="G1010" s="257"/>
      <c r="H1010" s="258" t="s">
        <v>21</v>
      </c>
      <c r="I1010" s="260"/>
      <c r="J1010" s="257"/>
      <c r="K1010" s="257"/>
      <c r="L1010" s="261"/>
      <c r="M1010" s="262"/>
      <c r="N1010" s="263"/>
      <c r="O1010" s="263"/>
      <c r="P1010" s="263"/>
      <c r="Q1010" s="263"/>
      <c r="R1010" s="263"/>
      <c r="S1010" s="263"/>
      <c r="T1010" s="264"/>
      <c r="AT1010" s="265" t="s">
        <v>238</v>
      </c>
      <c r="AU1010" s="265" t="s">
        <v>85</v>
      </c>
      <c r="AV1010" s="12" t="s">
        <v>83</v>
      </c>
      <c r="AW1010" s="12" t="s">
        <v>39</v>
      </c>
      <c r="AX1010" s="12" t="s">
        <v>76</v>
      </c>
      <c r="AY1010" s="265" t="s">
        <v>171</v>
      </c>
    </row>
    <row r="1011" s="13" customFormat="1">
      <c r="B1011" s="266"/>
      <c r="C1011" s="267"/>
      <c r="D1011" s="249" t="s">
        <v>238</v>
      </c>
      <c r="E1011" s="268" t="s">
        <v>21</v>
      </c>
      <c r="F1011" s="269" t="s">
        <v>1575</v>
      </c>
      <c r="G1011" s="267"/>
      <c r="H1011" s="270">
        <v>1</v>
      </c>
      <c r="I1011" s="271"/>
      <c r="J1011" s="267"/>
      <c r="K1011" s="267"/>
      <c r="L1011" s="272"/>
      <c r="M1011" s="273"/>
      <c r="N1011" s="274"/>
      <c r="O1011" s="274"/>
      <c r="P1011" s="274"/>
      <c r="Q1011" s="274"/>
      <c r="R1011" s="274"/>
      <c r="S1011" s="274"/>
      <c r="T1011" s="275"/>
      <c r="AT1011" s="276" t="s">
        <v>238</v>
      </c>
      <c r="AU1011" s="276" t="s">
        <v>85</v>
      </c>
      <c r="AV1011" s="13" t="s">
        <v>85</v>
      </c>
      <c r="AW1011" s="13" t="s">
        <v>39</v>
      </c>
      <c r="AX1011" s="13" t="s">
        <v>76</v>
      </c>
      <c r="AY1011" s="276" t="s">
        <v>171</v>
      </c>
    </row>
    <row r="1012" s="14" customFormat="1">
      <c r="B1012" s="277"/>
      <c r="C1012" s="278"/>
      <c r="D1012" s="249" t="s">
        <v>238</v>
      </c>
      <c r="E1012" s="279" t="s">
        <v>21</v>
      </c>
      <c r="F1012" s="280" t="s">
        <v>242</v>
      </c>
      <c r="G1012" s="278"/>
      <c r="H1012" s="281">
        <v>1</v>
      </c>
      <c r="I1012" s="282"/>
      <c r="J1012" s="278"/>
      <c r="K1012" s="278"/>
      <c r="L1012" s="283"/>
      <c r="M1012" s="284"/>
      <c r="N1012" s="285"/>
      <c r="O1012" s="285"/>
      <c r="P1012" s="285"/>
      <c r="Q1012" s="285"/>
      <c r="R1012" s="285"/>
      <c r="S1012" s="285"/>
      <c r="T1012" s="286"/>
      <c r="AT1012" s="287" t="s">
        <v>238</v>
      </c>
      <c r="AU1012" s="287" t="s">
        <v>85</v>
      </c>
      <c r="AV1012" s="14" t="s">
        <v>194</v>
      </c>
      <c r="AW1012" s="14" t="s">
        <v>39</v>
      </c>
      <c r="AX1012" s="14" t="s">
        <v>83</v>
      </c>
      <c r="AY1012" s="287" t="s">
        <v>171</v>
      </c>
    </row>
    <row r="1013" s="1" customFormat="1" ht="76.5" customHeight="1">
      <c r="B1013" s="47"/>
      <c r="C1013" s="237" t="s">
        <v>1576</v>
      </c>
      <c r="D1013" s="237" t="s">
        <v>174</v>
      </c>
      <c r="E1013" s="238" t="s">
        <v>1577</v>
      </c>
      <c r="F1013" s="239" t="s">
        <v>1578</v>
      </c>
      <c r="G1013" s="240" t="s">
        <v>367</v>
      </c>
      <c r="H1013" s="241">
        <v>1</v>
      </c>
      <c r="I1013" s="242"/>
      <c r="J1013" s="243">
        <f>ROUND(I1013*H1013,2)</f>
        <v>0</v>
      </c>
      <c r="K1013" s="239" t="s">
        <v>21</v>
      </c>
      <c r="L1013" s="73"/>
      <c r="M1013" s="244" t="s">
        <v>21</v>
      </c>
      <c r="N1013" s="245" t="s">
        <v>47</v>
      </c>
      <c r="O1013" s="48"/>
      <c r="P1013" s="246">
        <f>O1013*H1013</f>
        <v>0</v>
      </c>
      <c r="Q1013" s="246">
        <v>0</v>
      </c>
      <c r="R1013" s="246">
        <f>Q1013*H1013</f>
        <v>0</v>
      </c>
      <c r="S1013" s="246">
        <v>0</v>
      </c>
      <c r="T1013" s="247">
        <f>S1013*H1013</f>
        <v>0</v>
      </c>
      <c r="AR1013" s="25" t="s">
        <v>314</v>
      </c>
      <c r="AT1013" s="25" t="s">
        <v>174</v>
      </c>
      <c r="AU1013" s="25" t="s">
        <v>85</v>
      </c>
      <c r="AY1013" s="25" t="s">
        <v>171</v>
      </c>
      <c r="BE1013" s="248">
        <f>IF(N1013="základní",J1013,0)</f>
        <v>0</v>
      </c>
      <c r="BF1013" s="248">
        <f>IF(N1013="snížená",J1013,0)</f>
        <v>0</v>
      </c>
      <c r="BG1013" s="248">
        <f>IF(N1013="zákl. přenesená",J1013,0)</f>
        <v>0</v>
      </c>
      <c r="BH1013" s="248">
        <f>IF(N1013="sníž. přenesená",J1013,0)</f>
        <v>0</v>
      </c>
      <c r="BI1013" s="248">
        <f>IF(N1013="nulová",J1013,0)</f>
        <v>0</v>
      </c>
      <c r="BJ1013" s="25" t="s">
        <v>83</v>
      </c>
      <c r="BK1013" s="248">
        <f>ROUND(I1013*H1013,2)</f>
        <v>0</v>
      </c>
      <c r="BL1013" s="25" t="s">
        <v>314</v>
      </c>
      <c r="BM1013" s="25" t="s">
        <v>1579</v>
      </c>
    </row>
    <row r="1014" s="1" customFormat="1">
      <c r="B1014" s="47"/>
      <c r="C1014" s="75"/>
      <c r="D1014" s="249" t="s">
        <v>186</v>
      </c>
      <c r="E1014" s="75"/>
      <c r="F1014" s="250" t="s">
        <v>1580</v>
      </c>
      <c r="G1014" s="75"/>
      <c r="H1014" s="75"/>
      <c r="I1014" s="205"/>
      <c r="J1014" s="75"/>
      <c r="K1014" s="75"/>
      <c r="L1014" s="73"/>
      <c r="M1014" s="251"/>
      <c r="N1014" s="48"/>
      <c r="O1014" s="48"/>
      <c r="P1014" s="48"/>
      <c r="Q1014" s="48"/>
      <c r="R1014" s="48"/>
      <c r="S1014" s="48"/>
      <c r="T1014" s="96"/>
      <c r="AT1014" s="25" t="s">
        <v>186</v>
      </c>
      <c r="AU1014" s="25" t="s">
        <v>85</v>
      </c>
    </row>
    <row r="1015" s="12" customFormat="1">
      <c r="B1015" s="256"/>
      <c r="C1015" s="257"/>
      <c r="D1015" s="249" t="s">
        <v>238</v>
      </c>
      <c r="E1015" s="258" t="s">
        <v>21</v>
      </c>
      <c r="F1015" s="259" t="s">
        <v>1200</v>
      </c>
      <c r="G1015" s="257"/>
      <c r="H1015" s="258" t="s">
        <v>21</v>
      </c>
      <c r="I1015" s="260"/>
      <c r="J1015" s="257"/>
      <c r="K1015" s="257"/>
      <c r="L1015" s="261"/>
      <c r="M1015" s="262"/>
      <c r="N1015" s="263"/>
      <c r="O1015" s="263"/>
      <c r="P1015" s="263"/>
      <c r="Q1015" s="263"/>
      <c r="R1015" s="263"/>
      <c r="S1015" s="263"/>
      <c r="T1015" s="264"/>
      <c r="AT1015" s="265" t="s">
        <v>238</v>
      </c>
      <c r="AU1015" s="265" t="s">
        <v>85</v>
      </c>
      <c r="AV1015" s="12" t="s">
        <v>83</v>
      </c>
      <c r="AW1015" s="12" t="s">
        <v>39</v>
      </c>
      <c r="AX1015" s="12" t="s">
        <v>76</v>
      </c>
      <c r="AY1015" s="265" t="s">
        <v>171</v>
      </c>
    </row>
    <row r="1016" s="13" customFormat="1">
      <c r="B1016" s="266"/>
      <c r="C1016" s="267"/>
      <c r="D1016" s="249" t="s">
        <v>238</v>
      </c>
      <c r="E1016" s="268" t="s">
        <v>21</v>
      </c>
      <c r="F1016" s="269" t="s">
        <v>1581</v>
      </c>
      <c r="G1016" s="267"/>
      <c r="H1016" s="270">
        <v>1</v>
      </c>
      <c r="I1016" s="271"/>
      <c r="J1016" s="267"/>
      <c r="K1016" s="267"/>
      <c r="L1016" s="272"/>
      <c r="M1016" s="273"/>
      <c r="N1016" s="274"/>
      <c r="O1016" s="274"/>
      <c r="P1016" s="274"/>
      <c r="Q1016" s="274"/>
      <c r="R1016" s="274"/>
      <c r="S1016" s="274"/>
      <c r="T1016" s="275"/>
      <c r="AT1016" s="276" t="s">
        <v>238</v>
      </c>
      <c r="AU1016" s="276" t="s">
        <v>85</v>
      </c>
      <c r="AV1016" s="13" t="s">
        <v>85</v>
      </c>
      <c r="AW1016" s="13" t="s">
        <v>39</v>
      </c>
      <c r="AX1016" s="13" t="s">
        <v>76</v>
      </c>
      <c r="AY1016" s="276" t="s">
        <v>171</v>
      </c>
    </row>
    <row r="1017" s="14" customFormat="1">
      <c r="B1017" s="277"/>
      <c r="C1017" s="278"/>
      <c r="D1017" s="249" t="s">
        <v>238</v>
      </c>
      <c r="E1017" s="279" t="s">
        <v>21</v>
      </c>
      <c r="F1017" s="280" t="s">
        <v>242</v>
      </c>
      <c r="G1017" s="278"/>
      <c r="H1017" s="281">
        <v>1</v>
      </c>
      <c r="I1017" s="282"/>
      <c r="J1017" s="278"/>
      <c r="K1017" s="278"/>
      <c r="L1017" s="283"/>
      <c r="M1017" s="284"/>
      <c r="N1017" s="285"/>
      <c r="O1017" s="285"/>
      <c r="P1017" s="285"/>
      <c r="Q1017" s="285"/>
      <c r="R1017" s="285"/>
      <c r="S1017" s="285"/>
      <c r="T1017" s="286"/>
      <c r="AT1017" s="287" t="s">
        <v>238</v>
      </c>
      <c r="AU1017" s="287" t="s">
        <v>85</v>
      </c>
      <c r="AV1017" s="14" t="s">
        <v>194</v>
      </c>
      <c r="AW1017" s="14" t="s">
        <v>39</v>
      </c>
      <c r="AX1017" s="14" t="s">
        <v>83</v>
      </c>
      <c r="AY1017" s="287" t="s">
        <v>171</v>
      </c>
    </row>
    <row r="1018" s="1" customFormat="1" ht="76.5" customHeight="1">
      <c r="B1018" s="47"/>
      <c r="C1018" s="237" t="s">
        <v>1582</v>
      </c>
      <c r="D1018" s="237" t="s">
        <v>174</v>
      </c>
      <c r="E1018" s="238" t="s">
        <v>1583</v>
      </c>
      <c r="F1018" s="239" t="s">
        <v>1584</v>
      </c>
      <c r="G1018" s="240" t="s">
        <v>367</v>
      </c>
      <c r="H1018" s="241">
        <v>1</v>
      </c>
      <c r="I1018" s="242"/>
      <c r="J1018" s="243">
        <f>ROUND(I1018*H1018,2)</f>
        <v>0</v>
      </c>
      <c r="K1018" s="239" t="s">
        <v>21</v>
      </c>
      <c r="L1018" s="73"/>
      <c r="M1018" s="244" t="s">
        <v>21</v>
      </c>
      <c r="N1018" s="245" t="s">
        <v>47</v>
      </c>
      <c r="O1018" s="48"/>
      <c r="P1018" s="246">
        <f>O1018*H1018</f>
        <v>0</v>
      </c>
      <c r="Q1018" s="246">
        <v>0</v>
      </c>
      <c r="R1018" s="246">
        <f>Q1018*H1018</f>
        <v>0</v>
      </c>
      <c r="S1018" s="246">
        <v>0</v>
      </c>
      <c r="T1018" s="247">
        <f>S1018*H1018</f>
        <v>0</v>
      </c>
      <c r="AR1018" s="25" t="s">
        <v>314</v>
      </c>
      <c r="AT1018" s="25" t="s">
        <v>174</v>
      </c>
      <c r="AU1018" s="25" t="s">
        <v>85</v>
      </c>
      <c r="AY1018" s="25" t="s">
        <v>171</v>
      </c>
      <c r="BE1018" s="248">
        <f>IF(N1018="základní",J1018,0)</f>
        <v>0</v>
      </c>
      <c r="BF1018" s="248">
        <f>IF(N1018="snížená",J1018,0)</f>
        <v>0</v>
      </c>
      <c r="BG1018" s="248">
        <f>IF(N1018="zákl. přenesená",J1018,0)</f>
        <v>0</v>
      </c>
      <c r="BH1018" s="248">
        <f>IF(N1018="sníž. přenesená",J1018,0)</f>
        <v>0</v>
      </c>
      <c r="BI1018" s="248">
        <f>IF(N1018="nulová",J1018,0)</f>
        <v>0</v>
      </c>
      <c r="BJ1018" s="25" t="s">
        <v>83</v>
      </c>
      <c r="BK1018" s="248">
        <f>ROUND(I1018*H1018,2)</f>
        <v>0</v>
      </c>
      <c r="BL1018" s="25" t="s">
        <v>314</v>
      </c>
      <c r="BM1018" s="25" t="s">
        <v>1585</v>
      </c>
    </row>
    <row r="1019" s="1" customFormat="1">
      <c r="B1019" s="47"/>
      <c r="C1019" s="75"/>
      <c r="D1019" s="249" t="s">
        <v>186</v>
      </c>
      <c r="E1019" s="75"/>
      <c r="F1019" s="250" t="s">
        <v>1586</v>
      </c>
      <c r="G1019" s="75"/>
      <c r="H1019" s="75"/>
      <c r="I1019" s="205"/>
      <c r="J1019" s="75"/>
      <c r="K1019" s="75"/>
      <c r="L1019" s="73"/>
      <c r="M1019" s="251"/>
      <c r="N1019" s="48"/>
      <c r="O1019" s="48"/>
      <c r="P1019" s="48"/>
      <c r="Q1019" s="48"/>
      <c r="R1019" s="48"/>
      <c r="S1019" s="48"/>
      <c r="T1019" s="96"/>
      <c r="AT1019" s="25" t="s">
        <v>186</v>
      </c>
      <c r="AU1019" s="25" t="s">
        <v>85</v>
      </c>
    </row>
    <row r="1020" s="12" customFormat="1">
      <c r="B1020" s="256"/>
      <c r="C1020" s="257"/>
      <c r="D1020" s="249" t="s">
        <v>238</v>
      </c>
      <c r="E1020" s="258" t="s">
        <v>21</v>
      </c>
      <c r="F1020" s="259" t="s">
        <v>1200</v>
      </c>
      <c r="G1020" s="257"/>
      <c r="H1020" s="258" t="s">
        <v>21</v>
      </c>
      <c r="I1020" s="260"/>
      <c r="J1020" s="257"/>
      <c r="K1020" s="257"/>
      <c r="L1020" s="261"/>
      <c r="M1020" s="262"/>
      <c r="N1020" s="263"/>
      <c r="O1020" s="263"/>
      <c r="P1020" s="263"/>
      <c r="Q1020" s="263"/>
      <c r="R1020" s="263"/>
      <c r="S1020" s="263"/>
      <c r="T1020" s="264"/>
      <c r="AT1020" s="265" t="s">
        <v>238</v>
      </c>
      <c r="AU1020" s="265" t="s">
        <v>85</v>
      </c>
      <c r="AV1020" s="12" t="s">
        <v>83</v>
      </c>
      <c r="AW1020" s="12" t="s">
        <v>39</v>
      </c>
      <c r="AX1020" s="12" t="s">
        <v>76</v>
      </c>
      <c r="AY1020" s="265" t="s">
        <v>171</v>
      </c>
    </row>
    <row r="1021" s="13" customFormat="1">
      <c r="B1021" s="266"/>
      <c r="C1021" s="267"/>
      <c r="D1021" s="249" t="s">
        <v>238</v>
      </c>
      <c r="E1021" s="268" t="s">
        <v>21</v>
      </c>
      <c r="F1021" s="269" t="s">
        <v>1587</v>
      </c>
      <c r="G1021" s="267"/>
      <c r="H1021" s="270">
        <v>1</v>
      </c>
      <c r="I1021" s="271"/>
      <c r="J1021" s="267"/>
      <c r="K1021" s="267"/>
      <c r="L1021" s="272"/>
      <c r="M1021" s="273"/>
      <c r="N1021" s="274"/>
      <c r="O1021" s="274"/>
      <c r="P1021" s="274"/>
      <c r="Q1021" s="274"/>
      <c r="R1021" s="274"/>
      <c r="S1021" s="274"/>
      <c r="T1021" s="275"/>
      <c r="AT1021" s="276" t="s">
        <v>238</v>
      </c>
      <c r="AU1021" s="276" t="s">
        <v>85</v>
      </c>
      <c r="AV1021" s="13" t="s">
        <v>85</v>
      </c>
      <c r="AW1021" s="13" t="s">
        <v>39</v>
      </c>
      <c r="AX1021" s="13" t="s">
        <v>76</v>
      </c>
      <c r="AY1021" s="276" t="s">
        <v>171</v>
      </c>
    </row>
    <row r="1022" s="14" customFormat="1">
      <c r="B1022" s="277"/>
      <c r="C1022" s="278"/>
      <c r="D1022" s="249" t="s">
        <v>238</v>
      </c>
      <c r="E1022" s="279" t="s">
        <v>21</v>
      </c>
      <c r="F1022" s="280" t="s">
        <v>242</v>
      </c>
      <c r="G1022" s="278"/>
      <c r="H1022" s="281">
        <v>1</v>
      </c>
      <c r="I1022" s="282"/>
      <c r="J1022" s="278"/>
      <c r="K1022" s="278"/>
      <c r="L1022" s="283"/>
      <c r="M1022" s="284"/>
      <c r="N1022" s="285"/>
      <c r="O1022" s="285"/>
      <c r="P1022" s="285"/>
      <c r="Q1022" s="285"/>
      <c r="R1022" s="285"/>
      <c r="S1022" s="285"/>
      <c r="T1022" s="286"/>
      <c r="AT1022" s="287" t="s">
        <v>238</v>
      </c>
      <c r="AU1022" s="287" t="s">
        <v>85</v>
      </c>
      <c r="AV1022" s="14" t="s">
        <v>194</v>
      </c>
      <c r="AW1022" s="14" t="s">
        <v>39</v>
      </c>
      <c r="AX1022" s="14" t="s">
        <v>83</v>
      </c>
      <c r="AY1022" s="287" t="s">
        <v>171</v>
      </c>
    </row>
    <row r="1023" s="1" customFormat="1" ht="76.5" customHeight="1">
      <c r="B1023" s="47"/>
      <c r="C1023" s="237" t="s">
        <v>1588</v>
      </c>
      <c r="D1023" s="237" t="s">
        <v>174</v>
      </c>
      <c r="E1023" s="238" t="s">
        <v>1589</v>
      </c>
      <c r="F1023" s="239" t="s">
        <v>1590</v>
      </c>
      <c r="G1023" s="240" t="s">
        <v>367</v>
      </c>
      <c r="H1023" s="241">
        <v>1</v>
      </c>
      <c r="I1023" s="242"/>
      <c r="J1023" s="243">
        <f>ROUND(I1023*H1023,2)</f>
        <v>0</v>
      </c>
      <c r="K1023" s="239" t="s">
        <v>21</v>
      </c>
      <c r="L1023" s="73"/>
      <c r="M1023" s="244" t="s">
        <v>21</v>
      </c>
      <c r="N1023" s="245" t="s">
        <v>47</v>
      </c>
      <c r="O1023" s="48"/>
      <c r="P1023" s="246">
        <f>O1023*H1023</f>
        <v>0</v>
      </c>
      <c r="Q1023" s="246">
        <v>0</v>
      </c>
      <c r="R1023" s="246">
        <f>Q1023*H1023</f>
        <v>0</v>
      </c>
      <c r="S1023" s="246">
        <v>0</v>
      </c>
      <c r="T1023" s="247">
        <f>S1023*H1023</f>
        <v>0</v>
      </c>
      <c r="AR1023" s="25" t="s">
        <v>314</v>
      </c>
      <c r="AT1023" s="25" t="s">
        <v>174</v>
      </c>
      <c r="AU1023" s="25" t="s">
        <v>85</v>
      </c>
      <c r="AY1023" s="25" t="s">
        <v>171</v>
      </c>
      <c r="BE1023" s="248">
        <f>IF(N1023="základní",J1023,0)</f>
        <v>0</v>
      </c>
      <c r="BF1023" s="248">
        <f>IF(N1023="snížená",J1023,0)</f>
        <v>0</v>
      </c>
      <c r="BG1023" s="248">
        <f>IF(N1023="zákl. přenesená",J1023,0)</f>
        <v>0</v>
      </c>
      <c r="BH1023" s="248">
        <f>IF(N1023="sníž. přenesená",J1023,0)</f>
        <v>0</v>
      </c>
      <c r="BI1023" s="248">
        <f>IF(N1023="nulová",J1023,0)</f>
        <v>0</v>
      </c>
      <c r="BJ1023" s="25" t="s">
        <v>83</v>
      </c>
      <c r="BK1023" s="248">
        <f>ROUND(I1023*H1023,2)</f>
        <v>0</v>
      </c>
      <c r="BL1023" s="25" t="s">
        <v>314</v>
      </c>
      <c r="BM1023" s="25" t="s">
        <v>1591</v>
      </c>
    </row>
    <row r="1024" s="1" customFormat="1">
      <c r="B1024" s="47"/>
      <c r="C1024" s="75"/>
      <c r="D1024" s="249" t="s">
        <v>186</v>
      </c>
      <c r="E1024" s="75"/>
      <c r="F1024" s="250" t="s">
        <v>1592</v>
      </c>
      <c r="G1024" s="75"/>
      <c r="H1024" s="75"/>
      <c r="I1024" s="205"/>
      <c r="J1024" s="75"/>
      <c r="K1024" s="75"/>
      <c r="L1024" s="73"/>
      <c r="M1024" s="251"/>
      <c r="N1024" s="48"/>
      <c r="O1024" s="48"/>
      <c r="P1024" s="48"/>
      <c r="Q1024" s="48"/>
      <c r="R1024" s="48"/>
      <c r="S1024" s="48"/>
      <c r="T1024" s="96"/>
      <c r="AT1024" s="25" t="s">
        <v>186</v>
      </c>
      <c r="AU1024" s="25" t="s">
        <v>85</v>
      </c>
    </row>
    <row r="1025" s="12" customFormat="1">
      <c r="B1025" s="256"/>
      <c r="C1025" s="257"/>
      <c r="D1025" s="249" t="s">
        <v>238</v>
      </c>
      <c r="E1025" s="258" t="s">
        <v>21</v>
      </c>
      <c r="F1025" s="259" t="s">
        <v>1200</v>
      </c>
      <c r="G1025" s="257"/>
      <c r="H1025" s="258" t="s">
        <v>21</v>
      </c>
      <c r="I1025" s="260"/>
      <c r="J1025" s="257"/>
      <c r="K1025" s="257"/>
      <c r="L1025" s="261"/>
      <c r="M1025" s="262"/>
      <c r="N1025" s="263"/>
      <c r="O1025" s="263"/>
      <c r="P1025" s="263"/>
      <c r="Q1025" s="263"/>
      <c r="R1025" s="263"/>
      <c r="S1025" s="263"/>
      <c r="T1025" s="264"/>
      <c r="AT1025" s="265" t="s">
        <v>238</v>
      </c>
      <c r="AU1025" s="265" t="s">
        <v>85</v>
      </c>
      <c r="AV1025" s="12" t="s">
        <v>83</v>
      </c>
      <c r="AW1025" s="12" t="s">
        <v>39</v>
      </c>
      <c r="AX1025" s="12" t="s">
        <v>76</v>
      </c>
      <c r="AY1025" s="265" t="s">
        <v>171</v>
      </c>
    </row>
    <row r="1026" s="13" customFormat="1">
      <c r="B1026" s="266"/>
      <c r="C1026" s="267"/>
      <c r="D1026" s="249" t="s">
        <v>238</v>
      </c>
      <c r="E1026" s="268" t="s">
        <v>21</v>
      </c>
      <c r="F1026" s="269" t="s">
        <v>1593</v>
      </c>
      <c r="G1026" s="267"/>
      <c r="H1026" s="270">
        <v>1</v>
      </c>
      <c r="I1026" s="271"/>
      <c r="J1026" s="267"/>
      <c r="K1026" s="267"/>
      <c r="L1026" s="272"/>
      <c r="M1026" s="273"/>
      <c r="N1026" s="274"/>
      <c r="O1026" s="274"/>
      <c r="P1026" s="274"/>
      <c r="Q1026" s="274"/>
      <c r="R1026" s="274"/>
      <c r="S1026" s="274"/>
      <c r="T1026" s="275"/>
      <c r="AT1026" s="276" t="s">
        <v>238</v>
      </c>
      <c r="AU1026" s="276" t="s">
        <v>85</v>
      </c>
      <c r="AV1026" s="13" t="s">
        <v>85</v>
      </c>
      <c r="AW1026" s="13" t="s">
        <v>39</v>
      </c>
      <c r="AX1026" s="13" t="s">
        <v>76</v>
      </c>
      <c r="AY1026" s="276" t="s">
        <v>171</v>
      </c>
    </row>
    <row r="1027" s="14" customFormat="1">
      <c r="B1027" s="277"/>
      <c r="C1027" s="278"/>
      <c r="D1027" s="249" t="s">
        <v>238</v>
      </c>
      <c r="E1027" s="279" t="s">
        <v>21</v>
      </c>
      <c r="F1027" s="280" t="s">
        <v>242</v>
      </c>
      <c r="G1027" s="278"/>
      <c r="H1027" s="281">
        <v>1</v>
      </c>
      <c r="I1027" s="282"/>
      <c r="J1027" s="278"/>
      <c r="K1027" s="278"/>
      <c r="L1027" s="283"/>
      <c r="M1027" s="284"/>
      <c r="N1027" s="285"/>
      <c r="O1027" s="285"/>
      <c r="P1027" s="285"/>
      <c r="Q1027" s="285"/>
      <c r="R1027" s="285"/>
      <c r="S1027" s="285"/>
      <c r="T1027" s="286"/>
      <c r="AT1027" s="287" t="s">
        <v>238</v>
      </c>
      <c r="AU1027" s="287" t="s">
        <v>85</v>
      </c>
      <c r="AV1027" s="14" t="s">
        <v>194</v>
      </c>
      <c r="AW1027" s="14" t="s">
        <v>39</v>
      </c>
      <c r="AX1027" s="14" t="s">
        <v>83</v>
      </c>
      <c r="AY1027" s="287" t="s">
        <v>171</v>
      </c>
    </row>
    <row r="1028" s="1" customFormat="1" ht="76.5" customHeight="1">
      <c r="B1028" s="47"/>
      <c r="C1028" s="237" t="s">
        <v>1594</v>
      </c>
      <c r="D1028" s="237" t="s">
        <v>174</v>
      </c>
      <c r="E1028" s="238" t="s">
        <v>1595</v>
      </c>
      <c r="F1028" s="239" t="s">
        <v>1596</v>
      </c>
      <c r="G1028" s="240" t="s">
        <v>367</v>
      </c>
      <c r="H1028" s="241">
        <v>1</v>
      </c>
      <c r="I1028" s="242"/>
      <c r="J1028" s="243">
        <f>ROUND(I1028*H1028,2)</f>
        <v>0</v>
      </c>
      <c r="K1028" s="239" t="s">
        <v>21</v>
      </c>
      <c r="L1028" s="73"/>
      <c r="M1028" s="244" t="s">
        <v>21</v>
      </c>
      <c r="N1028" s="245" t="s">
        <v>47</v>
      </c>
      <c r="O1028" s="48"/>
      <c r="P1028" s="246">
        <f>O1028*H1028</f>
        <v>0</v>
      </c>
      <c r="Q1028" s="246">
        <v>0</v>
      </c>
      <c r="R1028" s="246">
        <f>Q1028*H1028</f>
        <v>0</v>
      </c>
      <c r="S1028" s="246">
        <v>0</v>
      </c>
      <c r="T1028" s="247">
        <f>S1028*H1028</f>
        <v>0</v>
      </c>
      <c r="AR1028" s="25" t="s">
        <v>314</v>
      </c>
      <c r="AT1028" s="25" t="s">
        <v>174</v>
      </c>
      <c r="AU1028" s="25" t="s">
        <v>85</v>
      </c>
      <c r="AY1028" s="25" t="s">
        <v>171</v>
      </c>
      <c r="BE1028" s="248">
        <f>IF(N1028="základní",J1028,0)</f>
        <v>0</v>
      </c>
      <c r="BF1028" s="248">
        <f>IF(N1028="snížená",J1028,0)</f>
        <v>0</v>
      </c>
      <c r="BG1028" s="248">
        <f>IF(N1028="zákl. přenesená",J1028,0)</f>
        <v>0</v>
      </c>
      <c r="BH1028" s="248">
        <f>IF(N1028="sníž. přenesená",J1028,0)</f>
        <v>0</v>
      </c>
      <c r="BI1028" s="248">
        <f>IF(N1028="nulová",J1028,0)</f>
        <v>0</v>
      </c>
      <c r="BJ1028" s="25" t="s">
        <v>83</v>
      </c>
      <c r="BK1028" s="248">
        <f>ROUND(I1028*H1028,2)</f>
        <v>0</v>
      </c>
      <c r="BL1028" s="25" t="s">
        <v>314</v>
      </c>
      <c r="BM1028" s="25" t="s">
        <v>1597</v>
      </c>
    </row>
    <row r="1029" s="1" customFormat="1">
      <c r="B1029" s="47"/>
      <c r="C1029" s="75"/>
      <c r="D1029" s="249" t="s">
        <v>186</v>
      </c>
      <c r="E1029" s="75"/>
      <c r="F1029" s="250" t="s">
        <v>1592</v>
      </c>
      <c r="G1029" s="75"/>
      <c r="H1029" s="75"/>
      <c r="I1029" s="205"/>
      <c r="J1029" s="75"/>
      <c r="K1029" s="75"/>
      <c r="L1029" s="73"/>
      <c r="M1029" s="251"/>
      <c r="N1029" s="48"/>
      <c r="O1029" s="48"/>
      <c r="P1029" s="48"/>
      <c r="Q1029" s="48"/>
      <c r="R1029" s="48"/>
      <c r="S1029" s="48"/>
      <c r="T1029" s="96"/>
      <c r="AT1029" s="25" t="s">
        <v>186</v>
      </c>
      <c r="AU1029" s="25" t="s">
        <v>85</v>
      </c>
    </row>
    <row r="1030" s="12" customFormat="1">
      <c r="B1030" s="256"/>
      <c r="C1030" s="257"/>
      <c r="D1030" s="249" t="s">
        <v>238</v>
      </c>
      <c r="E1030" s="258" t="s">
        <v>21</v>
      </c>
      <c r="F1030" s="259" t="s">
        <v>1200</v>
      </c>
      <c r="G1030" s="257"/>
      <c r="H1030" s="258" t="s">
        <v>21</v>
      </c>
      <c r="I1030" s="260"/>
      <c r="J1030" s="257"/>
      <c r="K1030" s="257"/>
      <c r="L1030" s="261"/>
      <c r="M1030" s="262"/>
      <c r="N1030" s="263"/>
      <c r="O1030" s="263"/>
      <c r="P1030" s="263"/>
      <c r="Q1030" s="263"/>
      <c r="R1030" s="263"/>
      <c r="S1030" s="263"/>
      <c r="T1030" s="264"/>
      <c r="AT1030" s="265" t="s">
        <v>238</v>
      </c>
      <c r="AU1030" s="265" t="s">
        <v>85</v>
      </c>
      <c r="AV1030" s="12" t="s">
        <v>83</v>
      </c>
      <c r="AW1030" s="12" t="s">
        <v>39</v>
      </c>
      <c r="AX1030" s="12" t="s">
        <v>76</v>
      </c>
      <c r="AY1030" s="265" t="s">
        <v>171</v>
      </c>
    </row>
    <row r="1031" s="13" customFormat="1">
      <c r="B1031" s="266"/>
      <c r="C1031" s="267"/>
      <c r="D1031" s="249" t="s">
        <v>238</v>
      </c>
      <c r="E1031" s="268" t="s">
        <v>21</v>
      </c>
      <c r="F1031" s="269" t="s">
        <v>1598</v>
      </c>
      <c r="G1031" s="267"/>
      <c r="H1031" s="270">
        <v>1</v>
      </c>
      <c r="I1031" s="271"/>
      <c r="J1031" s="267"/>
      <c r="K1031" s="267"/>
      <c r="L1031" s="272"/>
      <c r="M1031" s="273"/>
      <c r="N1031" s="274"/>
      <c r="O1031" s="274"/>
      <c r="P1031" s="274"/>
      <c r="Q1031" s="274"/>
      <c r="R1031" s="274"/>
      <c r="S1031" s="274"/>
      <c r="T1031" s="275"/>
      <c r="AT1031" s="276" t="s">
        <v>238</v>
      </c>
      <c r="AU1031" s="276" t="s">
        <v>85</v>
      </c>
      <c r="AV1031" s="13" t="s">
        <v>85</v>
      </c>
      <c r="AW1031" s="13" t="s">
        <v>39</v>
      </c>
      <c r="AX1031" s="13" t="s">
        <v>76</v>
      </c>
      <c r="AY1031" s="276" t="s">
        <v>171</v>
      </c>
    </row>
    <row r="1032" s="14" customFormat="1">
      <c r="B1032" s="277"/>
      <c r="C1032" s="278"/>
      <c r="D1032" s="249" t="s">
        <v>238</v>
      </c>
      <c r="E1032" s="279" t="s">
        <v>21</v>
      </c>
      <c r="F1032" s="280" t="s">
        <v>242</v>
      </c>
      <c r="G1032" s="278"/>
      <c r="H1032" s="281">
        <v>1</v>
      </c>
      <c r="I1032" s="282"/>
      <c r="J1032" s="278"/>
      <c r="K1032" s="278"/>
      <c r="L1032" s="283"/>
      <c r="M1032" s="284"/>
      <c r="N1032" s="285"/>
      <c r="O1032" s="285"/>
      <c r="P1032" s="285"/>
      <c r="Q1032" s="285"/>
      <c r="R1032" s="285"/>
      <c r="S1032" s="285"/>
      <c r="T1032" s="286"/>
      <c r="AT1032" s="287" t="s">
        <v>238</v>
      </c>
      <c r="AU1032" s="287" t="s">
        <v>85</v>
      </c>
      <c r="AV1032" s="14" t="s">
        <v>194</v>
      </c>
      <c r="AW1032" s="14" t="s">
        <v>39</v>
      </c>
      <c r="AX1032" s="14" t="s">
        <v>83</v>
      </c>
      <c r="AY1032" s="287" t="s">
        <v>171</v>
      </c>
    </row>
    <row r="1033" s="1" customFormat="1" ht="102" customHeight="1">
      <c r="B1033" s="47"/>
      <c r="C1033" s="237" t="s">
        <v>1599</v>
      </c>
      <c r="D1033" s="237" t="s">
        <v>174</v>
      </c>
      <c r="E1033" s="238" t="s">
        <v>1600</v>
      </c>
      <c r="F1033" s="239" t="s">
        <v>1601</v>
      </c>
      <c r="G1033" s="240" t="s">
        <v>367</v>
      </c>
      <c r="H1033" s="241">
        <v>1</v>
      </c>
      <c r="I1033" s="242"/>
      <c r="J1033" s="243">
        <f>ROUND(I1033*H1033,2)</f>
        <v>0</v>
      </c>
      <c r="K1033" s="239" t="s">
        <v>21</v>
      </c>
      <c r="L1033" s="73"/>
      <c r="M1033" s="244" t="s">
        <v>21</v>
      </c>
      <c r="N1033" s="245" t="s">
        <v>47</v>
      </c>
      <c r="O1033" s="48"/>
      <c r="P1033" s="246">
        <f>O1033*H1033</f>
        <v>0</v>
      </c>
      <c r="Q1033" s="246">
        <v>0</v>
      </c>
      <c r="R1033" s="246">
        <f>Q1033*H1033</f>
        <v>0</v>
      </c>
      <c r="S1033" s="246">
        <v>0</v>
      </c>
      <c r="T1033" s="247">
        <f>S1033*H1033</f>
        <v>0</v>
      </c>
      <c r="AR1033" s="25" t="s">
        <v>314</v>
      </c>
      <c r="AT1033" s="25" t="s">
        <v>174</v>
      </c>
      <c r="AU1033" s="25" t="s">
        <v>85</v>
      </c>
      <c r="AY1033" s="25" t="s">
        <v>171</v>
      </c>
      <c r="BE1033" s="248">
        <f>IF(N1033="základní",J1033,0)</f>
        <v>0</v>
      </c>
      <c r="BF1033" s="248">
        <f>IF(N1033="snížená",J1033,0)</f>
        <v>0</v>
      </c>
      <c r="BG1033" s="248">
        <f>IF(N1033="zákl. přenesená",J1033,0)</f>
        <v>0</v>
      </c>
      <c r="BH1033" s="248">
        <f>IF(N1033="sníž. přenesená",J1033,0)</f>
        <v>0</v>
      </c>
      <c r="BI1033" s="248">
        <f>IF(N1033="nulová",J1033,0)</f>
        <v>0</v>
      </c>
      <c r="BJ1033" s="25" t="s">
        <v>83</v>
      </c>
      <c r="BK1033" s="248">
        <f>ROUND(I1033*H1033,2)</f>
        <v>0</v>
      </c>
      <c r="BL1033" s="25" t="s">
        <v>314</v>
      </c>
      <c r="BM1033" s="25" t="s">
        <v>1602</v>
      </c>
    </row>
    <row r="1034" s="1" customFormat="1">
      <c r="B1034" s="47"/>
      <c r="C1034" s="75"/>
      <c r="D1034" s="249" t="s">
        <v>186</v>
      </c>
      <c r="E1034" s="75"/>
      <c r="F1034" s="250" t="s">
        <v>1603</v>
      </c>
      <c r="G1034" s="75"/>
      <c r="H1034" s="75"/>
      <c r="I1034" s="205"/>
      <c r="J1034" s="75"/>
      <c r="K1034" s="75"/>
      <c r="L1034" s="73"/>
      <c r="M1034" s="251"/>
      <c r="N1034" s="48"/>
      <c r="O1034" s="48"/>
      <c r="P1034" s="48"/>
      <c r="Q1034" s="48"/>
      <c r="R1034" s="48"/>
      <c r="S1034" s="48"/>
      <c r="T1034" s="96"/>
      <c r="AT1034" s="25" t="s">
        <v>186</v>
      </c>
      <c r="AU1034" s="25" t="s">
        <v>85</v>
      </c>
    </row>
    <row r="1035" s="12" customFormat="1">
      <c r="B1035" s="256"/>
      <c r="C1035" s="257"/>
      <c r="D1035" s="249" t="s">
        <v>238</v>
      </c>
      <c r="E1035" s="258" t="s">
        <v>21</v>
      </c>
      <c r="F1035" s="259" t="s">
        <v>1200</v>
      </c>
      <c r="G1035" s="257"/>
      <c r="H1035" s="258" t="s">
        <v>21</v>
      </c>
      <c r="I1035" s="260"/>
      <c r="J1035" s="257"/>
      <c r="K1035" s="257"/>
      <c r="L1035" s="261"/>
      <c r="M1035" s="262"/>
      <c r="N1035" s="263"/>
      <c r="O1035" s="263"/>
      <c r="P1035" s="263"/>
      <c r="Q1035" s="263"/>
      <c r="R1035" s="263"/>
      <c r="S1035" s="263"/>
      <c r="T1035" s="264"/>
      <c r="AT1035" s="265" t="s">
        <v>238</v>
      </c>
      <c r="AU1035" s="265" t="s">
        <v>85</v>
      </c>
      <c r="AV1035" s="12" t="s">
        <v>83</v>
      </c>
      <c r="AW1035" s="12" t="s">
        <v>39</v>
      </c>
      <c r="AX1035" s="12" t="s">
        <v>76</v>
      </c>
      <c r="AY1035" s="265" t="s">
        <v>171</v>
      </c>
    </row>
    <row r="1036" s="13" customFormat="1">
      <c r="B1036" s="266"/>
      <c r="C1036" s="267"/>
      <c r="D1036" s="249" t="s">
        <v>238</v>
      </c>
      <c r="E1036" s="268" t="s">
        <v>21</v>
      </c>
      <c r="F1036" s="269" t="s">
        <v>1604</v>
      </c>
      <c r="G1036" s="267"/>
      <c r="H1036" s="270">
        <v>1</v>
      </c>
      <c r="I1036" s="271"/>
      <c r="J1036" s="267"/>
      <c r="K1036" s="267"/>
      <c r="L1036" s="272"/>
      <c r="M1036" s="273"/>
      <c r="N1036" s="274"/>
      <c r="O1036" s="274"/>
      <c r="P1036" s="274"/>
      <c r="Q1036" s="274"/>
      <c r="R1036" s="274"/>
      <c r="S1036" s="274"/>
      <c r="T1036" s="275"/>
      <c r="AT1036" s="276" t="s">
        <v>238</v>
      </c>
      <c r="AU1036" s="276" t="s">
        <v>85</v>
      </c>
      <c r="AV1036" s="13" t="s">
        <v>85</v>
      </c>
      <c r="AW1036" s="13" t="s">
        <v>39</v>
      </c>
      <c r="AX1036" s="13" t="s">
        <v>76</v>
      </c>
      <c r="AY1036" s="276" t="s">
        <v>171</v>
      </c>
    </row>
    <row r="1037" s="14" customFormat="1">
      <c r="B1037" s="277"/>
      <c r="C1037" s="278"/>
      <c r="D1037" s="249" t="s">
        <v>238</v>
      </c>
      <c r="E1037" s="279" t="s">
        <v>21</v>
      </c>
      <c r="F1037" s="280" t="s">
        <v>242</v>
      </c>
      <c r="G1037" s="278"/>
      <c r="H1037" s="281">
        <v>1</v>
      </c>
      <c r="I1037" s="282"/>
      <c r="J1037" s="278"/>
      <c r="K1037" s="278"/>
      <c r="L1037" s="283"/>
      <c r="M1037" s="284"/>
      <c r="N1037" s="285"/>
      <c r="O1037" s="285"/>
      <c r="P1037" s="285"/>
      <c r="Q1037" s="285"/>
      <c r="R1037" s="285"/>
      <c r="S1037" s="285"/>
      <c r="T1037" s="286"/>
      <c r="AT1037" s="287" t="s">
        <v>238</v>
      </c>
      <c r="AU1037" s="287" t="s">
        <v>85</v>
      </c>
      <c r="AV1037" s="14" t="s">
        <v>194</v>
      </c>
      <c r="AW1037" s="14" t="s">
        <v>39</v>
      </c>
      <c r="AX1037" s="14" t="s">
        <v>83</v>
      </c>
      <c r="AY1037" s="287" t="s">
        <v>171</v>
      </c>
    </row>
    <row r="1038" s="1" customFormat="1" ht="102" customHeight="1">
      <c r="B1038" s="47"/>
      <c r="C1038" s="237" t="s">
        <v>1605</v>
      </c>
      <c r="D1038" s="237" t="s">
        <v>174</v>
      </c>
      <c r="E1038" s="238" t="s">
        <v>1606</v>
      </c>
      <c r="F1038" s="239" t="s">
        <v>1607</v>
      </c>
      <c r="G1038" s="240" t="s">
        <v>367</v>
      </c>
      <c r="H1038" s="241">
        <v>1</v>
      </c>
      <c r="I1038" s="242"/>
      <c r="J1038" s="243">
        <f>ROUND(I1038*H1038,2)</f>
        <v>0</v>
      </c>
      <c r="K1038" s="239" t="s">
        <v>21</v>
      </c>
      <c r="L1038" s="73"/>
      <c r="M1038" s="244" t="s">
        <v>21</v>
      </c>
      <c r="N1038" s="245" t="s">
        <v>47</v>
      </c>
      <c r="O1038" s="48"/>
      <c r="P1038" s="246">
        <f>O1038*H1038</f>
        <v>0</v>
      </c>
      <c r="Q1038" s="246">
        <v>0</v>
      </c>
      <c r="R1038" s="246">
        <f>Q1038*H1038</f>
        <v>0</v>
      </c>
      <c r="S1038" s="246">
        <v>0</v>
      </c>
      <c r="T1038" s="247">
        <f>S1038*H1038</f>
        <v>0</v>
      </c>
      <c r="AR1038" s="25" t="s">
        <v>314</v>
      </c>
      <c r="AT1038" s="25" t="s">
        <v>174</v>
      </c>
      <c r="AU1038" s="25" t="s">
        <v>85</v>
      </c>
      <c r="AY1038" s="25" t="s">
        <v>171</v>
      </c>
      <c r="BE1038" s="248">
        <f>IF(N1038="základní",J1038,0)</f>
        <v>0</v>
      </c>
      <c r="BF1038" s="248">
        <f>IF(N1038="snížená",J1038,0)</f>
        <v>0</v>
      </c>
      <c r="BG1038" s="248">
        <f>IF(N1038="zákl. přenesená",J1038,0)</f>
        <v>0</v>
      </c>
      <c r="BH1038" s="248">
        <f>IF(N1038="sníž. přenesená",J1038,0)</f>
        <v>0</v>
      </c>
      <c r="BI1038" s="248">
        <f>IF(N1038="nulová",J1038,0)</f>
        <v>0</v>
      </c>
      <c r="BJ1038" s="25" t="s">
        <v>83</v>
      </c>
      <c r="BK1038" s="248">
        <f>ROUND(I1038*H1038,2)</f>
        <v>0</v>
      </c>
      <c r="BL1038" s="25" t="s">
        <v>314</v>
      </c>
      <c r="BM1038" s="25" t="s">
        <v>1608</v>
      </c>
    </row>
    <row r="1039" s="1" customFormat="1">
      <c r="B1039" s="47"/>
      <c r="C1039" s="75"/>
      <c r="D1039" s="249" t="s">
        <v>186</v>
      </c>
      <c r="E1039" s="75"/>
      <c r="F1039" s="250" t="s">
        <v>1609</v>
      </c>
      <c r="G1039" s="75"/>
      <c r="H1039" s="75"/>
      <c r="I1039" s="205"/>
      <c r="J1039" s="75"/>
      <c r="K1039" s="75"/>
      <c r="L1039" s="73"/>
      <c r="M1039" s="251"/>
      <c r="N1039" s="48"/>
      <c r="O1039" s="48"/>
      <c r="P1039" s="48"/>
      <c r="Q1039" s="48"/>
      <c r="R1039" s="48"/>
      <c r="S1039" s="48"/>
      <c r="T1039" s="96"/>
      <c r="AT1039" s="25" t="s">
        <v>186</v>
      </c>
      <c r="AU1039" s="25" t="s">
        <v>85</v>
      </c>
    </row>
    <row r="1040" s="12" customFormat="1">
      <c r="B1040" s="256"/>
      <c r="C1040" s="257"/>
      <c r="D1040" s="249" t="s">
        <v>238</v>
      </c>
      <c r="E1040" s="258" t="s">
        <v>21</v>
      </c>
      <c r="F1040" s="259" t="s">
        <v>1200</v>
      </c>
      <c r="G1040" s="257"/>
      <c r="H1040" s="258" t="s">
        <v>21</v>
      </c>
      <c r="I1040" s="260"/>
      <c r="J1040" s="257"/>
      <c r="K1040" s="257"/>
      <c r="L1040" s="261"/>
      <c r="M1040" s="262"/>
      <c r="N1040" s="263"/>
      <c r="O1040" s="263"/>
      <c r="P1040" s="263"/>
      <c r="Q1040" s="263"/>
      <c r="R1040" s="263"/>
      <c r="S1040" s="263"/>
      <c r="T1040" s="264"/>
      <c r="AT1040" s="265" t="s">
        <v>238</v>
      </c>
      <c r="AU1040" s="265" t="s">
        <v>85</v>
      </c>
      <c r="AV1040" s="12" t="s">
        <v>83</v>
      </c>
      <c r="AW1040" s="12" t="s">
        <v>39</v>
      </c>
      <c r="AX1040" s="12" t="s">
        <v>76</v>
      </c>
      <c r="AY1040" s="265" t="s">
        <v>171</v>
      </c>
    </row>
    <row r="1041" s="13" customFormat="1">
      <c r="B1041" s="266"/>
      <c r="C1041" s="267"/>
      <c r="D1041" s="249" t="s">
        <v>238</v>
      </c>
      <c r="E1041" s="268" t="s">
        <v>21</v>
      </c>
      <c r="F1041" s="269" t="s">
        <v>1610</v>
      </c>
      <c r="G1041" s="267"/>
      <c r="H1041" s="270">
        <v>1</v>
      </c>
      <c r="I1041" s="271"/>
      <c r="J1041" s="267"/>
      <c r="K1041" s="267"/>
      <c r="L1041" s="272"/>
      <c r="M1041" s="273"/>
      <c r="N1041" s="274"/>
      <c r="O1041" s="274"/>
      <c r="P1041" s="274"/>
      <c r="Q1041" s="274"/>
      <c r="R1041" s="274"/>
      <c r="S1041" s="274"/>
      <c r="T1041" s="275"/>
      <c r="AT1041" s="276" t="s">
        <v>238</v>
      </c>
      <c r="AU1041" s="276" t="s">
        <v>85</v>
      </c>
      <c r="AV1041" s="13" t="s">
        <v>85</v>
      </c>
      <c r="AW1041" s="13" t="s">
        <v>39</v>
      </c>
      <c r="AX1041" s="13" t="s">
        <v>76</v>
      </c>
      <c r="AY1041" s="276" t="s">
        <v>171</v>
      </c>
    </row>
    <row r="1042" s="14" customFormat="1">
      <c r="B1042" s="277"/>
      <c r="C1042" s="278"/>
      <c r="D1042" s="249" t="s">
        <v>238</v>
      </c>
      <c r="E1042" s="279" t="s">
        <v>21</v>
      </c>
      <c r="F1042" s="280" t="s">
        <v>242</v>
      </c>
      <c r="G1042" s="278"/>
      <c r="H1042" s="281">
        <v>1</v>
      </c>
      <c r="I1042" s="282"/>
      <c r="J1042" s="278"/>
      <c r="K1042" s="278"/>
      <c r="L1042" s="283"/>
      <c r="M1042" s="284"/>
      <c r="N1042" s="285"/>
      <c r="O1042" s="285"/>
      <c r="P1042" s="285"/>
      <c r="Q1042" s="285"/>
      <c r="R1042" s="285"/>
      <c r="S1042" s="285"/>
      <c r="T1042" s="286"/>
      <c r="AT1042" s="287" t="s">
        <v>238</v>
      </c>
      <c r="AU1042" s="287" t="s">
        <v>85</v>
      </c>
      <c r="AV1042" s="14" t="s">
        <v>194</v>
      </c>
      <c r="AW1042" s="14" t="s">
        <v>39</v>
      </c>
      <c r="AX1042" s="14" t="s">
        <v>83</v>
      </c>
      <c r="AY1042" s="287" t="s">
        <v>171</v>
      </c>
    </row>
    <row r="1043" s="1" customFormat="1" ht="102" customHeight="1">
      <c r="B1043" s="47"/>
      <c r="C1043" s="237" t="s">
        <v>1611</v>
      </c>
      <c r="D1043" s="237" t="s">
        <v>174</v>
      </c>
      <c r="E1043" s="238" t="s">
        <v>1612</v>
      </c>
      <c r="F1043" s="239" t="s">
        <v>1613</v>
      </c>
      <c r="G1043" s="240" t="s">
        <v>367</v>
      </c>
      <c r="H1043" s="241">
        <v>1</v>
      </c>
      <c r="I1043" s="242"/>
      <c r="J1043" s="243">
        <f>ROUND(I1043*H1043,2)</f>
        <v>0</v>
      </c>
      <c r="K1043" s="239" t="s">
        <v>21</v>
      </c>
      <c r="L1043" s="73"/>
      <c r="M1043" s="244" t="s">
        <v>21</v>
      </c>
      <c r="N1043" s="245" t="s">
        <v>47</v>
      </c>
      <c r="O1043" s="48"/>
      <c r="P1043" s="246">
        <f>O1043*H1043</f>
        <v>0</v>
      </c>
      <c r="Q1043" s="246">
        <v>0</v>
      </c>
      <c r="R1043" s="246">
        <f>Q1043*H1043</f>
        <v>0</v>
      </c>
      <c r="S1043" s="246">
        <v>0</v>
      </c>
      <c r="T1043" s="247">
        <f>S1043*H1043</f>
        <v>0</v>
      </c>
      <c r="AR1043" s="25" t="s">
        <v>314</v>
      </c>
      <c r="AT1043" s="25" t="s">
        <v>174</v>
      </c>
      <c r="AU1043" s="25" t="s">
        <v>85</v>
      </c>
      <c r="AY1043" s="25" t="s">
        <v>171</v>
      </c>
      <c r="BE1043" s="248">
        <f>IF(N1043="základní",J1043,0)</f>
        <v>0</v>
      </c>
      <c r="BF1043" s="248">
        <f>IF(N1043="snížená",J1043,0)</f>
        <v>0</v>
      </c>
      <c r="BG1043" s="248">
        <f>IF(N1043="zákl. přenesená",J1043,0)</f>
        <v>0</v>
      </c>
      <c r="BH1043" s="248">
        <f>IF(N1043="sníž. přenesená",J1043,0)</f>
        <v>0</v>
      </c>
      <c r="BI1043" s="248">
        <f>IF(N1043="nulová",J1043,0)</f>
        <v>0</v>
      </c>
      <c r="BJ1043" s="25" t="s">
        <v>83</v>
      </c>
      <c r="BK1043" s="248">
        <f>ROUND(I1043*H1043,2)</f>
        <v>0</v>
      </c>
      <c r="BL1043" s="25" t="s">
        <v>314</v>
      </c>
      <c r="BM1043" s="25" t="s">
        <v>1614</v>
      </c>
    </row>
    <row r="1044" s="1" customFormat="1">
      <c r="B1044" s="47"/>
      <c r="C1044" s="75"/>
      <c r="D1044" s="249" t="s">
        <v>186</v>
      </c>
      <c r="E1044" s="75"/>
      <c r="F1044" s="250" t="s">
        <v>1615</v>
      </c>
      <c r="G1044" s="75"/>
      <c r="H1044" s="75"/>
      <c r="I1044" s="205"/>
      <c r="J1044" s="75"/>
      <c r="K1044" s="75"/>
      <c r="L1044" s="73"/>
      <c r="M1044" s="251"/>
      <c r="N1044" s="48"/>
      <c r="O1044" s="48"/>
      <c r="P1044" s="48"/>
      <c r="Q1044" s="48"/>
      <c r="R1044" s="48"/>
      <c r="S1044" s="48"/>
      <c r="T1044" s="96"/>
      <c r="AT1044" s="25" t="s">
        <v>186</v>
      </c>
      <c r="AU1044" s="25" t="s">
        <v>85</v>
      </c>
    </row>
    <row r="1045" s="12" customFormat="1">
      <c r="B1045" s="256"/>
      <c r="C1045" s="257"/>
      <c r="D1045" s="249" t="s">
        <v>238</v>
      </c>
      <c r="E1045" s="258" t="s">
        <v>21</v>
      </c>
      <c r="F1045" s="259" t="s">
        <v>1200</v>
      </c>
      <c r="G1045" s="257"/>
      <c r="H1045" s="258" t="s">
        <v>21</v>
      </c>
      <c r="I1045" s="260"/>
      <c r="J1045" s="257"/>
      <c r="K1045" s="257"/>
      <c r="L1045" s="261"/>
      <c r="M1045" s="262"/>
      <c r="N1045" s="263"/>
      <c r="O1045" s="263"/>
      <c r="P1045" s="263"/>
      <c r="Q1045" s="263"/>
      <c r="R1045" s="263"/>
      <c r="S1045" s="263"/>
      <c r="T1045" s="264"/>
      <c r="AT1045" s="265" t="s">
        <v>238</v>
      </c>
      <c r="AU1045" s="265" t="s">
        <v>85</v>
      </c>
      <c r="AV1045" s="12" t="s">
        <v>83</v>
      </c>
      <c r="AW1045" s="12" t="s">
        <v>39</v>
      </c>
      <c r="AX1045" s="12" t="s">
        <v>76</v>
      </c>
      <c r="AY1045" s="265" t="s">
        <v>171</v>
      </c>
    </row>
    <row r="1046" s="13" customFormat="1">
      <c r="B1046" s="266"/>
      <c r="C1046" s="267"/>
      <c r="D1046" s="249" t="s">
        <v>238</v>
      </c>
      <c r="E1046" s="268" t="s">
        <v>21</v>
      </c>
      <c r="F1046" s="269" t="s">
        <v>1616</v>
      </c>
      <c r="G1046" s="267"/>
      <c r="H1046" s="270">
        <v>1</v>
      </c>
      <c r="I1046" s="271"/>
      <c r="J1046" s="267"/>
      <c r="K1046" s="267"/>
      <c r="L1046" s="272"/>
      <c r="M1046" s="273"/>
      <c r="N1046" s="274"/>
      <c r="O1046" s="274"/>
      <c r="P1046" s="274"/>
      <c r="Q1046" s="274"/>
      <c r="R1046" s="274"/>
      <c r="S1046" s="274"/>
      <c r="T1046" s="275"/>
      <c r="AT1046" s="276" t="s">
        <v>238</v>
      </c>
      <c r="AU1046" s="276" t="s">
        <v>85</v>
      </c>
      <c r="AV1046" s="13" t="s">
        <v>85</v>
      </c>
      <c r="AW1046" s="13" t="s">
        <v>39</v>
      </c>
      <c r="AX1046" s="13" t="s">
        <v>76</v>
      </c>
      <c r="AY1046" s="276" t="s">
        <v>171</v>
      </c>
    </row>
    <row r="1047" s="14" customFormat="1">
      <c r="B1047" s="277"/>
      <c r="C1047" s="278"/>
      <c r="D1047" s="249" t="s">
        <v>238</v>
      </c>
      <c r="E1047" s="279" t="s">
        <v>21</v>
      </c>
      <c r="F1047" s="280" t="s">
        <v>242</v>
      </c>
      <c r="G1047" s="278"/>
      <c r="H1047" s="281">
        <v>1</v>
      </c>
      <c r="I1047" s="282"/>
      <c r="J1047" s="278"/>
      <c r="K1047" s="278"/>
      <c r="L1047" s="283"/>
      <c r="M1047" s="284"/>
      <c r="N1047" s="285"/>
      <c r="O1047" s="285"/>
      <c r="P1047" s="285"/>
      <c r="Q1047" s="285"/>
      <c r="R1047" s="285"/>
      <c r="S1047" s="285"/>
      <c r="T1047" s="286"/>
      <c r="AT1047" s="287" t="s">
        <v>238</v>
      </c>
      <c r="AU1047" s="287" t="s">
        <v>85</v>
      </c>
      <c r="AV1047" s="14" t="s">
        <v>194</v>
      </c>
      <c r="AW1047" s="14" t="s">
        <v>39</v>
      </c>
      <c r="AX1047" s="14" t="s">
        <v>83</v>
      </c>
      <c r="AY1047" s="287" t="s">
        <v>171</v>
      </c>
    </row>
    <row r="1048" s="1" customFormat="1" ht="16.5" customHeight="1">
      <c r="B1048" s="47"/>
      <c r="C1048" s="237" t="s">
        <v>1617</v>
      </c>
      <c r="D1048" s="237" t="s">
        <v>174</v>
      </c>
      <c r="E1048" s="238" t="s">
        <v>1618</v>
      </c>
      <c r="F1048" s="239" t="s">
        <v>1619</v>
      </c>
      <c r="G1048" s="240" t="s">
        <v>256</v>
      </c>
      <c r="H1048" s="241">
        <v>36</v>
      </c>
      <c r="I1048" s="242"/>
      <c r="J1048" s="243">
        <f>ROUND(I1048*H1048,2)</f>
        <v>0</v>
      </c>
      <c r="K1048" s="239" t="s">
        <v>21</v>
      </c>
      <c r="L1048" s="73"/>
      <c r="M1048" s="244" t="s">
        <v>21</v>
      </c>
      <c r="N1048" s="245" t="s">
        <v>47</v>
      </c>
      <c r="O1048" s="48"/>
      <c r="P1048" s="246">
        <f>O1048*H1048</f>
        <v>0</v>
      </c>
      <c r="Q1048" s="246">
        <v>0</v>
      </c>
      <c r="R1048" s="246">
        <f>Q1048*H1048</f>
        <v>0</v>
      </c>
      <c r="S1048" s="246">
        <v>0</v>
      </c>
      <c r="T1048" s="247">
        <f>S1048*H1048</f>
        <v>0</v>
      </c>
      <c r="AR1048" s="25" t="s">
        <v>314</v>
      </c>
      <c r="AT1048" s="25" t="s">
        <v>174</v>
      </c>
      <c r="AU1048" s="25" t="s">
        <v>85</v>
      </c>
      <c r="AY1048" s="25" t="s">
        <v>171</v>
      </c>
      <c r="BE1048" s="248">
        <f>IF(N1048="základní",J1048,0)</f>
        <v>0</v>
      </c>
      <c r="BF1048" s="248">
        <f>IF(N1048="snížená",J1048,0)</f>
        <v>0</v>
      </c>
      <c r="BG1048" s="248">
        <f>IF(N1048="zákl. přenesená",J1048,0)</f>
        <v>0</v>
      </c>
      <c r="BH1048" s="248">
        <f>IF(N1048="sníž. přenesená",J1048,0)</f>
        <v>0</v>
      </c>
      <c r="BI1048" s="248">
        <f>IF(N1048="nulová",J1048,0)</f>
        <v>0</v>
      </c>
      <c r="BJ1048" s="25" t="s">
        <v>83</v>
      </c>
      <c r="BK1048" s="248">
        <f>ROUND(I1048*H1048,2)</f>
        <v>0</v>
      </c>
      <c r="BL1048" s="25" t="s">
        <v>314</v>
      </c>
      <c r="BM1048" s="25" t="s">
        <v>1620</v>
      </c>
    </row>
    <row r="1049" s="12" customFormat="1">
      <c r="B1049" s="256"/>
      <c r="C1049" s="257"/>
      <c r="D1049" s="249" t="s">
        <v>238</v>
      </c>
      <c r="E1049" s="258" t="s">
        <v>21</v>
      </c>
      <c r="F1049" s="259" t="s">
        <v>1364</v>
      </c>
      <c r="G1049" s="257"/>
      <c r="H1049" s="258" t="s">
        <v>21</v>
      </c>
      <c r="I1049" s="260"/>
      <c r="J1049" s="257"/>
      <c r="K1049" s="257"/>
      <c r="L1049" s="261"/>
      <c r="M1049" s="262"/>
      <c r="N1049" s="263"/>
      <c r="O1049" s="263"/>
      <c r="P1049" s="263"/>
      <c r="Q1049" s="263"/>
      <c r="R1049" s="263"/>
      <c r="S1049" s="263"/>
      <c r="T1049" s="264"/>
      <c r="AT1049" s="265" t="s">
        <v>238</v>
      </c>
      <c r="AU1049" s="265" t="s">
        <v>85</v>
      </c>
      <c r="AV1049" s="12" t="s">
        <v>83</v>
      </c>
      <c r="AW1049" s="12" t="s">
        <v>39</v>
      </c>
      <c r="AX1049" s="12" t="s">
        <v>76</v>
      </c>
      <c r="AY1049" s="265" t="s">
        <v>171</v>
      </c>
    </row>
    <row r="1050" s="13" customFormat="1">
      <c r="B1050" s="266"/>
      <c r="C1050" s="267"/>
      <c r="D1050" s="249" t="s">
        <v>238</v>
      </c>
      <c r="E1050" s="268" t="s">
        <v>21</v>
      </c>
      <c r="F1050" s="269" t="s">
        <v>1621</v>
      </c>
      <c r="G1050" s="267"/>
      <c r="H1050" s="270">
        <v>16</v>
      </c>
      <c r="I1050" s="271"/>
      <c r="J1050" s="267"/>
      <c r="K1050" s="267"/>
      <c r="L1050" s="272"/>
      <c r="M1050" s="273"/>
      <c r="N1050" s="274"/>
      <c r="O1050" s="274"/>
      <c r="P1050" s="274"/>
      <c r="Q1050" s="274"/>
      <c r="R1050" s="274"/>
      <c r="S1050" s="274"/>
      <c r="T1050" s="275"/>
      <c r="AT1050" s="276" t="s">
        <v>238</v>
      </c>
      <c r="AU1050" s="276" t="s">
        <v>85</v>
      </c>
      <c r="AV1050" s="13" t="s">
        <v>85</v>
      </c>
      <c r="AW1050" s="13" t="s">
        <v>39</v>
      </c>
      <c r="AX1050" s="13" t="s">
        <v>76</v>
      </c>
      <c r="AY1050" s="276" t="s">
        <v>171</v>
      </c>
    </row>
    <row r="1051" s="13" customFormat="1">
      <c r="B1051" s="266"/>
      <c r="C1051" s="267"/>
      <c r="D1051" s="249" t="s">
        <v>238</v>
      </c>
      <c r="E1051" s="268" t="s">
        <v>21</v>
      </c>
      <c r="F1051" s="269" t="s">
        <v>1622</v>
      </c>
      <c r="G1051" s="267"/>
      <c r="H1051" s="270">
        <v>20</v>
      </c>
      <c r="I1051" s="271"/>
      <c r="J1051" s="267"/>
      <c r="K1051" s="267"/>
      <c r="L1051" s="272"/>
      <c r="M1051" s="273"/>
      <c r="N1051" s="274"/>
      <c r="O1051" s="274"/>
      <c r="P1051" s="274"/>
      <c r="Q1051" s="274"/>
      <c r="R1051" s="274"/>
      <c r="S1051" s="274"/>
      <c r="T1051" s="275"/>
      <c r="AT1051" s="276" t="s">
        <v>238</v>
      </c>
      <c r="AU1051" s="276" t="s">
        <v>85</v>
      </c>
      <c r="AV1051" s="13" t="s">
        <v>85</v>
      </c>
      <c r="AW1051" s="13" t="s">
        <v>39</v>
      </c>
      <c r="AX1051" s="13" t="s">
        <v>76</v>
      </c>
      <c r="AY1051" s="276" t="s">
        <v>171</v>
      </c>
    </row>
    <row r="1052" s="14" customFormat="1">
      <c r="B1052" s="277"/>
      <c r="C1052" s="278"/>
      <c r="D1052" s="249" t="s">
        <v>238</v>
      </c>
      <c r="E1052" s="279" t="s">
        <v>21</v>
      </c>
      <c r="F1052" s="280" t="s">
        <v>242</v>
      </c>
      <c r="G1052" s="278"/>
      <c r="H1052" s="281">
        <v>36</v>
      </c>
      <c r="I1052" s="282"/>
      <c r="J1052" s="278"/>
      <c r="K1052" s="278"/>
      <c r="L1052" s="283"/>
      <c r="M1052" s="284"/>
      <c r="N1052" s="285"/>
      <c r="O1052" s="285"/>
      <c r="P1052" s="285"/>
      <c r="Q1052" s="285"/>
      <c r="R1052" s="285"/>
      <c r="S1052" s="285"/>
      <c r="T1052" s="286"/>
      <c r="AT1052" s="287" t="s">
        <v>238</v>
      </c>
      <c r="AU1052" s="287" t="s">
        <v>85</v>
      </c>
      <c r="AV1052" s="14" t="s">
        <v>194</v>
      </c>
      <c r="AW1052" s="14" t="s">
        <v>39</v>
      </c>
      <c r="AX1052" s="14" t="s">
        <v>83</v>
      </c>
      <c r="AY1052" s="287" t="s">
        <v>171</v>
      </c>
    </row>
    <row r="1053" s="1" customFormat="1" ht="38.25" customHeight="1">
      <c r="B1053" s="47"/>
      <c r="C1053" s="299" t="s">
        <v>1623</v>
      </c>
      <c r="D1053" s="299" t="s">
        <v>288</v>
      </c>
      <c r="E1053" s="300" t="s">
        <v>1624</v>
      </c>
      <c r="F1053" s="301" t="s">
        <v>1625</v>
      </c>
      <c r="G1053" s="302" t="s">
        <v>256</v>
      </c>
      <c r="H1053" s="303">
        <v>16</v>
      </c>
      <c r="I1053" s="304"/>
      <c r="J1053" s="305">
        <f>ROUND(I1053*H1053,2)</f>
        <v>0</v>
      </c>
      <c r="K1053" s="301" t="s">
        <v>21</v>
      </c>
      <c r="L1053" s="306"/>
      <c r="M1053" s="307" t="s">
        <v>21</v>
      </c>
      <c r="N1053" s="308" t="s">
        <v>47</v>
      </c>
      <c r="O1053" s="48"/>
      <c r="P1053" s="246">
        <f>O1053*H1053</f>
        <v>0</v>
      </c>
      <c r="Q1053" s="246">
        <v>0.00010000000000000001</v>
      </c>
      <c r="R1053" s="246">
        <f>Q1053*H1053</f>
        <v>0.0016000000000000001</v>
      </c>
      <c r="S1053" s="246">
        <v>0</v>
      </c>
      <c r="T1053" s="247">
        <f>S1053*H1053</f>
        <v>0</v>
      </c>
      <c r="AR1053" s="25" t="s">
        <v>414</v>
      </c>
      <c r="AT1053" s="25" t="s">
        <v>288</v>
      </c>
      <c r="AU1053" s="25" t="s">
        <v>85</v>
      </c>
      <c r="AY1053" s="25" t="s">
        <v>171</v>
      </c>
      <c r="BE1053" s="248">
        <f>IF(N1053="základní",J1053,0)</f>
        <v>0</v>
      </c>
      <c r="BF1053" s="248">
        <f>IF(N1053="snížená",J1053,0)</f>
        <v>0</v>
      </c>
      <c r="BG1053" s="248">
        <f>IF(N1053="zákl. přenesená",J1053,0)</f>
        <v>0</v>
      </c>
      <c r="BH1053" s="248">
        <f>IF(N1053="sníž. přenesená",J1053,0)</f>
        <v>0</v>
      </c>
      <c r="BI1053" s="248">
        <f>IF(N1053="nulová",J1053,0)</f>
        <v>0</v>
      </c>
      <c r="BJ1053" s="25" t="s">
        <v>83</v>
      </c>
      <c r="BK1053" s="248">
        <f>ROUND(I1053*H1053,2)</f>
        <v>0</v>
      </c>
      <c r="BL1053" s="25" t="s">
        <v>314</v>
      </c>
      <c r="BM1053" s="25" t="s">
        <v>1626</v>
      </c>
    </row>
    <row r="1054" s="1" customFormat="1">
      <c r="B1054" s="47"/>
      <c r="C1054" s="75"/>
      <c r="D1054" s="249" t="s">
        <v>186</v>
      </c>
      <c r="E1054" s="75"/>
      <c r="F1054" s="250" t="s">
        <v>1627</v>
      </c>
      <c r="G1054" s="75"/>
      <c r="H1054" s="75"/>
      <c r="I1054" s="205"/>
      <c r="J1054" s="75"/>
      <c r="K1054" s="75"/>
      <c r="L1054" s="73"/>
      <c r="M1054" s="251"/>
      <c r="N1054" s="48"/>
      <c r="O1054" s="48"/>
      <c r="P1054" s="48"/>
      <c r="Q1054" s="48"/>
      <c r="R1054" s="48"/>
      <c r="S1054" s="48"/>
      <c r="T1054" s="96"/>
      <c r="AT1054" s="25" t="s">
        <v>186</v>
      </c>
      <c r="AU1054" s="25" t="s">
        <v>85</v>
      </c>
    </row>
    <row r="1055" s="12" customFormat="1">
      <c r="B1055" s="256"/>
      <c r="C1055" s="257"/>
      <c r="D1055" s="249" t="s">
        <v>238</v>
      </c>
      <c r="E1055" s="258" t="s">
        <v>21</v>
      </c>
      <c r="F1055" s="259" t="s">
        <v>1364</v>
      </c>
      <c r="G1055" s="257"/>
      <c r="H1055" s="258" t="s">
        <v>21</v>
      </c>
      <c r="I1055" s="260"/>
      <c r="J1055" s="257"/>
      <c r="K1055" s="257"/>
      <c r="L1055" s="261"/>
      <c r="M1055" s="262"/>
      <c r="N1055" s="263"/>
      <c r="O1055" s="263"/>
      <c r="P1055" s="263"/>
      <c r="Q1055" s="263"/>
      <c r="R1055" s="263"/>
      <c r="S1055" s="263"/>
      <c r="T1055" s="264"/>
      <c r="AT1055" s="265" t="s">
        <v>238</v>
      </c>
      <c r="AU1055" s="265" t="s">
        <v>85</v>
      </c>
      <c r="AV1055" s="12" t="s">
        <v>83</v>
      </c>
      <c r="AW1055" s="12" t="s">
        <v>39</v>
      </c>
      <c r="AX1055" s="12" t="s">
        <v>76</v>
      </c>
      <c r="AY1055" s="265" t="s">
        <v>171</v>
      </c>
    </row>
    <row r="1056" s="13" customFormat="1">
      <c r="B1056" s="266"/>
      <c r="C1056" s="267"/>
      <c r="D1056" s="249" t="s">
        <v>238</v>
      </c>
      <c r="E1056" s="268" t="s">
        <v>21</v>
      </c>
      <c r="F1056" s="269" t="s">
        <v>1621</v>
      </c>
      <c r="G1056" s="267"/>
      <c r="H1056" s="270">
        <v>16</v>
      </c>
      <c r="I1056" s="271"/>
      <c r="J1056" s="267"/>
      <c r="K1056" s="267"/>
      <c r="L1056" s="272"/>
      <c r="M1056" s="273"/>
      <c r="N1056" s="274"/>
      <c r="O1056" s="274"/>
      <c r="P1056" s="274"/>
      <c r="Q1056" s="274"/>
      <c r="R1056" s="274"/>
      <c r="S1056" s="274"/>
      <c r="T1056" s="275"/>
      <c r="AT1056" s="276" t="s">
        <v>238</v>
      </c>
      <c r="AU1056" s="276" t="s">
        <v>85</v>
      </c>
      <c r="AV1056" s="13" t="s">
        <v>85</v>
      </c>
      <c r="AW1056" s="13" t="s">
        <v>39</v>
      </c>
      <c r="AX1056" s="13" t="s">
        <v>76</v>
      </c>
      <c r="AY1056" s="276" t="s">
        <v>171</v>
      </c>
    </row>
    <row r="1057" s="14" customFormat="1">
      <c r="B1057" s="277"/>
      <c r="C1057" s="278"/>
      <c r="D1057" s="249" t="s">
        <v>238</v>
      </c>
      <c r="E1057" s="279" t="s">
        <v>21</v>
      </c>
      <c r="F1057" s="280" t="s">
        <v>242</v>
      </c>
      <c r="G1057" s="278"/>
      <c r="H1057" s="281">
        <v>16</v>
      </c>
      <c r="I1057" s="282"/>
      <c r="J1057" s="278"/>
      <c r="K1057" s="278"/>
      <c r="L1057" s="283"/>
      <c r="M1057" s="284"/>
      <c r="N1057" s="285"/>
      <c r="O1057" s="285"/>
      <c r="P1057" s="285"/>
      <c r="Q1057" s="285"/>
      <c r="R1057" s="285"/>
      <c r="S1057" s="285"/>
      <c r="T1057" s="286"/>
      <c r="AT1057" s="287" t="s">
        <v>238</v>
      </c>
      <c r="AU1057" s="287" t="s">
        <v>85</v>
      </c>
      <c r="AV1057" s="14" t="s">
        <v>194</v>
      </c>
      <c r="AW1057" s="14" t="s">
        <v>39</v>
      </c>
      <c r="AX1057" s="14" t="s">
        <v>83</v>
      </c>
      <c r="AY1057" s="287" t="s">
        <v>171</v>
      </c>
    </row>
    <row r="1058" s="1" customFormat="1" ht="51" customHeight="1">
      <c r="B1058" s="47"/>
      <c r="C1058" s="299" t="s">
        <v>1628</v>
      </c>
      <c r="D1058" s="299" t="s">
        <v>288</v>
      </c>
      <c r="E1058" s="300" t="s">
        <v>1629</v>
      </c>
      <c r="F1058" s="301" t="s">
        <v>1630</v>
      </c>
      <c r="G1058" s="302" t="s">
        <v>256</v>
      </c>
      <c r="H1058" s="303">
        <v>20</v>
      </c>
      <c r="I1058" s="304"/>
      <c r="J1058" s="305">
        <f>ROUND(I1058*H1058,2)</f>
        <v>0</v>
      </c>
      <c r="K1058" s="301" t="s">
        <v>21</v>
      </c>
      <c r="L1058" s="306"/>
      <c r="M1058" s="307" t="s">
        <v>21</v>
      </c>
      <c r="N1058" s="308" t="s">
        <v>47</v>
      </c>
      <c r="O1058" s="48"/>
      <c r="P1058" s="246">
        <f>O1058*H1058</f>
        <v>0</v>
      </c>
      <c r="Q1058" s="246">
        <v>0.00010000000000000001</v>
      </c>
      <c r="R1058" s="246">
        <f>Q1058*H1058</f>
        <v>0.002</v>
      </c>
      <c r="S1058" s="246">
        <v>0</v>
      </c>
      <c r="T1058" s="247">
        <f>S1058*H1058</f>
        <v>0</v>
      </c>
      <c r="AR1058" s="25" t="s">
        <v>414</v>
      </c>
      <c r="AT1058" s="25" t="s">
        <v>288</v>
      </c>
      <c r="AU1058" s="25" t="s">
        <v>85</v>
      </c>
      <c r="AY1058" s="25" t="s">
        <v>171</v>
      </c>
      <c r="BE1058" s="248">
        <f>IF(N1058="základní",J1058,0)</f>
        <v>0</v>
      </c>
      <c r="BF1058" s="248">
        <f>IF(N1058="snížená",J1058,0)</f>
        <v>0</v>
      </c>
      <c r="BG1058" s="248">
        <f>IF(N1058="zákl. přenesená",J1058,0)</f>
        <v>0</v>
      </c>
      <c r="BH1058" s="248">
        <f>IF(N1058="sníž. přenesená",J1058,0)</f>
        <v>0</v>
      </c>
      <c r="BI1058" s="248">
        <f>IF(N1058="nulová",J1058,0)</f>
        <v>0</v>
      </c>
      <c r="BJ1058" s="25" t="s">
        <v>83</v>
      </c>
      <c r="BK1058" s="248">
        <f>ROUND(I1058*H1058,2)</f>
        <v>0</v>
      </c>
      <c r="BL1058" s="25" t="s">
        <v>314</v>
      </c>
      <c r="BM1058" s="25" t="s">
        <v>1631</v>
      </c>
    </row>
    <row r="1059" s="1" customFormat="1">
      <c r="B1059" s="47"/>
      <c r="C1059" s="75"/>
      <c r="D1059" s="249" t="s">
        <v>186</v>
      </c>
      <c r="E1059" s="75"/>
      <c r="F1059" s="250" t="s">
        <v>1632</v>
      </c>
      <c r="G1059" s="75"/>
      <c r="H1059" s="75"/>
      <c r="I1059" s="205"/>
      <c r="J1059" s="75"/>
      <c r="K1059" s="75"/>
      <c r="L1059" s="73"/>
      <c r="M1059" s="251"/>
      <c r="N1059" s="48"/>
      <c r="O1059" s="48"/>
      <c r="P1059" s="48"/>
      <c r="Q1059" s="48"/>
      <c r="R1059" s="48"/>
      <c r="S1059" s="48"/>
      <c r="T1059" s="96"/>
      <c r="AT1059" s="25" t="s">
        <v>186</v>
      </c>
      <c r="AU1059" s="25" t="s">
        <v>85</v>
      </c>
    </row>
    <row r="1060" s="12" customFormat="1">
      <c r="B1060" s="256"/>
      <c r="C1060" s="257"/>
      <c r="D1060" s="249" t="s">
        <v>238</v>
      </c>
      <c r="E1060" s="258" t="s">
        <v>21</v>
      </c>
      <c r="F1060" s="259" t="s">
        <v>1364</v>
      </c>
      <c r="G1060" s="257"/>
      <c r="H1060" s="258" t="s">
        <v>21</v>
      </c>
      <c r="I1060" s="260"/>
      <c r="J1060" s="257"/>
      <c r="K1060" s="257"/>
      <c r="L1060" s="261"/>
      <c r="M1060" s="262"/>
      <c r="N1060" s="263"/>
      <c r="O1060" s="263"/>
      <c r="P1060" s="263"/>
      <c r="Q1060" s="263"/>
      <c r="R1060" s="263"/>
      <c r="S1060" s="263"/>
      <c r="T1060" s="264"/>
      <c r="AT1060" s="265" t="s">
        <v>238</v>
      </c>
      <c r="AU1060" s="265" t="s">
        <v>85</v>
      </c>
      <c r="AV1060" s="12" t="s">
        <v>83</v>
      </c>
      <c r="AW1060" s="12" t="s">
        <v>39</v>
      </c>
      <c r="AX1060" s="12" t="s">
        <v>76</v>
      </c>
      <c r="AY1060" s="265" t="s">
        <v>171</v>
      </c>
    </row>
    <row r="1061" s="13" customFormat="1">
      <c r="B1061" s="266"/>
      <c r="C1061" s="267"/>
      <c r="D1061" s="249" t="s">
        <v>238</v>
      </c>
      <c r="E1061" s="268" t="s">
        <v>21</v>
      </c>
      <c r="F1061" s="269" t="s">
        <v>1622</v>
      </c>
      <c r="G1061" s="267"/>
      <c r="H1061" s="270">
        <v>20</v>
      </c>
      <c r="I1061" s="271"/>
      <c r="J1061" s="267"/>
      <c r="K1061" s="267"/>
      <c r="L1061" s="272"/>
      <c r="M1061" s="273"/>
      <c r="N1061" s="274"/>
      <c r="O1061" s="274"/>
      <c r="P1061" s="274"/>
      <c r="Q1061" s="274"/>
      <c r="R1061" s="274"/>
      <c r="S1061" s="274"/>
      <c r="T1061" s="275"/>
      <c r="AT1061" s="276" t="s">
        <v>238</v>
      </c>
      <c r="AU1061" s="276" t="s">
        <v>85</v>
      </c>
      <c r="AV1061" s="13" t="s">
        <v>85</v>
      </c>
      <c r="AW1061" s="13" t="s">
        <v>39</v>
      </c>
      <c r="AX1061" s="13" t="s">
        <v>76</v>
      </c>
      <c r="AY1061" s="276" t="s">
        <v>171</v>
      </c>
    </row>
    <row r="1062" s="14" customFormat="1">
      <c r="B1062" s="277"/>
      <c r="C1062" s="278"/>
      <c r="D1062" s="249" t="s">
        <v>238</v>
      </c>
      <c r="E1062" s="279" t="s">
        <v>21</v>
      </c>
      <c r="F1062" s="280" t="s">
        <v>242</v>
      </c>
      <c r="G1062" s="278"/>
      <c r="H1062" s="281">
        <v>20</v>
      </c>
      <c r="I1062" s="282"/>
      <c r="J1062" s="278"/>
      <c r="K1062" s="278"/>
      <c r="L1062" s="283"/>
      <c r="M1062" s="284"/>
      <c r="N1062" s="285"/>
      <c r="O1062" s="285"/>
      <c r="P1062" s="285"/>
      <c r="Q1062" s="285"/>
      <c r="R1062" s="285"/>
      <c r="S1062" s="285"/>
      <c r="T1062" s="286"/>
      <c r="AT1062" s="287" t="s">
        <v>238</v>
      </c>
      <c r="AU1062" s="287" t="s">
        <v>85</v>
      </c>
      <c r="AV1062" s="14" t="s">
        <v>194</v>
      </c>
      <c r="AW1062" s="14" t="s">
        <v>39</v>
      </c>
      <c r="AX1062" s="14" t="s">
        <v>83</v>
      </c>
      <c r="AY1062" s="287" t="s">
        <v>171</v>
      </c>
    </row>
    <row r="1063" s="1" customFormat="1" ht="16.5" customHeight="1">
      <c r="B1063" s="47"/>
      <c r="C1063" s="237" t="s">
        <v>1633</v>
      </c>
      <c r="D1063" s="237" t="s">
        <v>174</v>
      </c>
      <c r="E1063" s="238" t="s">
        <v>1634</v>
      </c>
      <c r="F1063" s="239" t="s">
        <v>1635</v>
      </c>
      <c r="G1063" s="240" t="s">
        <v>367</v>
      </c>
      <c r="H1063" s="241">
        <v>4</v>
      </c>
      <c r="I1063" s="242"/>
      <c r="J1063" s="243">
        <f>ROUND(I1063*H1063,2)</f>
        <v>0</v>
      </c>
      <c r="K1063" s="239" t="s">
        <v>21</v>
      </c>
      <c r="L1063" s="73"/>
      <c r="M1063" s="244" t="s">
        <v>21</v>
      </c>
      <c r="N1063" s="245" t="s">
        <v>47</v>
      </c>
      <c r="O1063" s="48"/>
      <c r="P1063" s="246">
        <f>O1063*H1063</f>
        <v>0</v>
      </c>
      <c r="Q1063" s="246">
        <v>6.9999999999999994E-05</v>
      </c>
      <c r="R1063" s="246">
        <f>Q1063*H1063</f>
        <v>0.00027999999999999998</v>
      </c>
      <c r="S1063" s="246">
        <v>0</v>
      </c>
      <c r="T1063" s="247">
        <f>S1063*H1063</f>
        <v>0</v>
      </c>
      <c r="AR1063" s="25" t="s">
        <v>314</v>
      </c>
      <c r="AT1063" s="25" t="s">
        <v>174</v>
      </c>
      <c r="AU1063" s="25" t="s">
        <v>85</v>
      </c>
      <c r="AY1063" s="25" t="s">
        <v>171</v>
      </c>
      <c r="BE1063" s="248">
        <f>IF(N1063="základní",J1063,0)</f>
        <v>0</v>
      </c>
      <c r="BF1063" s="248">
        <f>IF(N1063="snížená",J1063,0)</f>
        <v>0</v>
      </c>
      <c r="BG1063" s="248">
        <f>IF(N1063="zákl. přenesená",J1063,0)</f>
        <v>0</v>
      </c>
      <c r="BH1063" s="248">
        <f>IF(N1063="sníž. přenesená",J1063,0)</f>
        <v>0</v>
      </c>
      <c r="BI1063" s="248">
        <f>IF(N1063="nulová",J1063,0)</f>
        <v>0</v>
      </c>
      <c r="BJ1063" s="25" t="s">
        <v>83</v>
      </c>
      <c r="BK1063" s="248">
        <f>ROUND(I1063*H1063,2)</f>
        <v>0</v>
      </c>
      <c r="BL1063" s="25" t="s">
        <v>314</v>
      </c>
      <c r="BM1063" s="25" t="s">
        <v>1636</v>
      </c>
    </row>
    <row r="1064" s="13" customFormat="1">
      <c r="B1064" s="266"/>
      <c r="C1064" s="267"/>
      <c r="D1064" s="249" t="s">
        <v>238</v>
      </c>
      <c r="E1064" s="268" t="s">
        <v>21</v>
      </c>
      <c r="F1064" s="269" t="s">
        <v>1637</v>
      </c>
      <c r="G1064" s="267"/>
      <c r="H1064" s="270">
        <v>4</v>
      </c>
      <c r="I1064" s="271"/>
      <c r="J1064" s="267"/>
      <c r="K1064" s="267"/>
      <c r="L1064" s="272"/>
      <c r="M1064" s="273"/>
      <c r="N1064" s="274"/>
      <c r="O1064" s="274"/>
      <c r="P1064" s="274"/>
      <c r="Q1064" s="274"/>
      <c r="R1064" s="274"/>
      <c r="S1064" s="274"/>
      <c r="T1064" s="275"/>
      <c r="AT1064" s="276" t="s">
        <v>238</v>
      </c>
      <c r="AU1064" s="276" t="s">
        <v>85</v>
      </c>
      <c r="AV1064" s="13" t="s">
        <v>85</v>
      </c>
      <c r="AW1064" s="13" t="s">
        <v>39</v>
      </c>
      <c r="AX1064" s="13" t="s">
        <v>76</v>
      </c>
      <c r="AY1064" s="276" t="s">
        <v>171</v>
      </c>
    </row>
    <row r="1065" s="14" customFormat="1">
      <c r="B1065" s="277"/>
      <c r="C1065" s="278"/>
      <c r="D1065" s="249" t="s">
        <v>238</v>
      </c>
      <c r="E1065" s="279" t="s">
        <v>21</v>
      </c>
      <c r="F1065" s="280" t="s">
        <v>242</v>
      </c>
      <c r="G1065" s="278"/>
      <c r="H1065" s="281">
        <v>4</v>
      </c>
      <c r="I1065" s="282"/>
      <c r="J1065" s="278"/>
      <c r="K1065" s="278"/>
      <c r="L1065" s="283"/>
      <c r="M1065" s="284"/>
      <c r="N1065" s="285"/>
      <c r="O1065" s="285"/>
      <c r="P1065" s="285"/>
      <c r="Q1065" s="285"/>
      <c r="R1065" s="285"/>
      <c r="S1065" s="285"/>
      <c r="T1065" s="286"/>
      <c r="AT1065" s="287" t="s">
        <v>238</v>
      </c>
      <c r="AU1065" s="287" t="s">
        <v>85</v>
      </c>
      <c r="AV1065" s="14" t="s">
        <v>194</v>
      </c>
      <c r="AW1065" s="14" t="s">
        <v>39</v>
      </c>
      <c r="AX1065" s="14" t="s">
        <v>83</v>
      </c>
      <c r="AY1065" s="287" t="s">
        <v>171</v>
      </c>
    </row>
    <row r="1066" s="1" customFormat="1" ht="16.5" customHeight="1">
      <c r="B1066" s="47"/>
      <c r="C1066" s="299" t="s">
        <v>1638</v>
      </c>
      <c r="D1066" s="299" t="s">
        <v>288</v>
      </c>
      <c r="E1066" s="300" t="s">
        <v>1639</v>
      </c>
      <c r="F1066" s="301" t="s">
        <v>1640</v>
      </c>
      <c r="G1066" s="302" t="s">
        <v>367</v>
      </c>
      <c r="H1066" s="303">
        <v>4</v>
      </c>
      <c r="I1066" s="304"/>
      <c r="J1066" s="305">
        <f>ROUND(I1066*H1066,2)</f>
        <v>0</v>
      </c>
      <c r="K1066" s="301" t="s">
        <v>236</v>
      </c>
      <c r="L1066" s="306"/>
      <c r="M1066" s="307" t="s">
        <v>21</v>
      </c>
      <c r="N1066" s="308" t="s">
        <v>47</v>
      </c>
      <c r="O1066" s="48"/>
      <c r="P1066" s="246">
        <f>O1066*H1066</f>
        <v>0</v>
      </c>
      <c r="Q1066" s="246">
        <v>0.0080000000000000002</v>
      </c>
      <c r="R1066" s="246">
        <f>Q1066*H1066</f>
        <v>0.032000000000000001</v>
      </c>
      <c r="S1066" s="246">
        <v>0</v>
      </c>
      <c r="T1066" s="247">
        <f>S1066*H1066</f>
        <v>0</v>
      </c>
      <c r="AR1066" s="25" t="s">
        <v>271</v>
      </c>
      <c r="AT1066" s="25" t="s">
        <v>288</v>
      </c>
      <c r="AU1066" s="25" t="s">
        <v>85</v>
      </c>
      <c r="AY1066" s="25" t="s">
        <v>171</v>
      </c>
      <c r="BE1066" s="248">
        <f>IF(N1066="základní",J1066,0)</f>
        <v>0</v>
      </c>
      <c r="BF1066" s="248">
        <f>IF(N1066="snížená",J1066,0)</f>
        <v>0</v>
      </c>
      <c r="BG1066" s="248">
        <f>IF(N1066="zákl. přenesená",J1066,0)</f>
        <v>0</v>
      </c>
      <c r="BH1066" s="248">
        <f>IF(N1066="sníž. přenesená",J1066,0)</f>
        <v>0</v>
      </c>
      <c r="BI1066" s="248">
        <f>IF(N1066="nulová",J1066,0)</f>
        <v>0</v>
      </c>
      <c r="BJ1066" s="25" t="s">
        <v>83</v>
      </c>
      <c r="BK1066" s="248">
        <f>ROUND(I1066*H1066,2)</f>
        <v>0</v>
      </c>
      <c r="BL1066" s="25" t="s">
        <v>194</v>
      </c>
      <c r="BM1066" s="25" t="s">
        <v>1641</v>
      </c>
    </row>
    <row r="1067" s="1" customFormat="1">
      <c r="B1067" s="47"/>
      <c r="C1067" s="75"/>
      <c r="D1067" s="249" t="s">
        <v>186</v>
      </c>
      <c r="E1067" s="75"/>
      <c r="F1067" s="250" t="s">
        <v>1642</v>
      </c>
      <c r="G1067" s="75"/>
      <c r="H1067" s="75"/>
      <c r="I1067" s="205"/>
      <c r="J1067" s="75"/>
      <c r="K1067" s="75"/>
      <c r="L1067" s="73"/>
      <c r="M1067" s="251"/>
      <c r="N1067" s="48"/>
      <c r="O1067" s="48"/>
      <c r="P1067" s="48"/>
      <c r="Q1067" s="48"/>
      <c r="R1067" s="48"/>
      <c r="S1067" s="48"/>
      <c r="T1067" s="96"/>
      <c r="AT1067" s="25" t="s">
        <v>186</v>
      </c>
      <c r="AU1067" s="25" t="s">
        <v>85</v>
      </c>
    </row>
    <row r="1068" s="1" customFormat="1" ht="16.5" customHeight="1">
      <c r="B1068" s="47"/>
      <c r="C1068" s="237" t="s">
        <v>1643</v>
      </c>
      <c r="D1068" s="237" t="s">
        <v>174</v>
      </c>
      <c r="E1068" s="238" t="s">
        <v>1644</v>
      </c>
      <c r="F1068" s="239" t="s">
        <v>1645</v>
      </c>
      <c r="G1068" s="240" t="s">
        <v>235</v>
      </c>
      <c r="H1068" s="241">
        <v>6.9000000000000004</v>
      </c>
      <c r="I1068" s="242"/>
      <c r="J1068" s="243">
        <f>ROUND(I1068*H1068,2)</f>
        <v>0</v>
      </c>
      <c r="K1068" s="239" t="s">
        <v>236</v>
      </c>
      <c r="L1068" s="73"/>
      <c r="M1068" s="244" t="s">
        <v>21</v>
      </c>
      <c r="N1068" s="245" t="s">
        <v>47</v>
      </c>
      <c r="O1068" s="48"/>
      <c r="P1068" s="246">
        <f>O1068*H1068</f>
        <v>0</v>
      </c>
      <c r="Q1068" s="246">
        <v>0</v>
      </c>
      <c r="R1068" s="246">
        <f>Q1068*H1068</f>
        <v>0</v>
      </c>
      <c r="S1068" s="246">
        <v>0</v>
      </c>
      <c r="T1068" s="247">
        <f>S1068*H1068</f>
        <v>0</v>
      </c>
      <c r="AR1068" s="25" t="s">
        <v>314</v>
      </c>
      <c r="AT1068" s="25" t="s">
        <v>174</v>
      </c>
      <c r="AU1068" s="25" t="s">
        <v>85</v>
      </c>
      <c r="AY1068" s="25" t="s">
        <v>171</v>
      </c>
      <c r="BE1068" s="248">
        <f>IF(N1068="základní",J1068,0)</f>
        <v>0</v>
      </c>
      <c r="BF1068" s="248">
        <f>IF(N1068="snížená",J1068,0)</f>
        <v>0</v>
      </c>
      <c r="BG1068" s="248">
        <f>IF(N1068="zákl. přenesená",J1068,0)</f>
        <v>0</v>
      </c>
      <c r="BH1068" s="248">
        <f>IF(N1068="sníž. přenesená",J1068,0)</f>
        <v>0</v>
      </c>
      <c r="BI1068" s="248">
        <f>IF(N1068="nulová",J1068,0)</f>
        <v>0</v>
      </c>
      <c r="BJ1068" s="25" t="s">
        <v>83</v>
      </c>
      <c r="BK1068" s="248">
        <f>ROUND(I1068*H1068,2)</f>
        <v>0</v>
      </c>
      <c r="BL1068" s="25" t="s">
        <v>314</v>
      </c>
      <c r="BM1068" s="25" t="s">
        <v>1646</v>
      </c>
    </row>
    <row r="1069" s="12" customFormat="1">
      <c r="B1069" s="256"/>
      <c r="C1069" s="257"/>
      <c r="D1069" s="249" t="s">
        <v>238</v>
      </c>
      <c r="E1069" s="258" t="s">
        <v>21</v>
      </c>
      <c r="F1069" s="259" t="s">
        <v>1364</v>
      </c>
      <c r="G1069" s="257"/>
      <c r="H1069" s="258" t="s">
        <v>21</v>
      </c>
      <c r="I1069" s="260"/>
      <c r="J1069" s="257"/>
      <c r="K1069" s="257"/>
      <c r="L1069" s="261"/>
      <c r="M1069" s="262"/>
      <c r="N1069" s="263"/>
      <c r="O1069" s="263"/>
      <c r="P1069" s="263"/>
      <c r="Q1069" s="263"/>
      <c r="R1069" s="263"/>
      <c r="S1069" s="263"/>
      <c r="T1069" s="264"/>
      <c r="AT1069" s="265" t="s">
        <v>238</v>
      </c>
      <c r="AU1069" s="265" t="s">
        <v>85</v>
      </c>
      <c r="AV1069" s="12" t="s">
        <v>83</v>
      </c>
      <c r="AW1069" s="12" t="s">
        <v>39</v>
      </c>
      <c r="AX1069" s="12" t="s">
        <v>76</v>
      </c>
      <c r="AY1069" s="265" t="s">
        <v>171</v>
      </c>
    </row>
    <row r="1070" s="13" customFormat="1">
      <c r="B1070" s="266"/>
      <c r="C1070" s="267"/>
      <c r="D1070" s="249" t="s">
        <v>238</v>
      </c>
      <c r="E1070" s="268" t="s">
        <v>21</v>
      </c>
      <c r="F1070" s="269" t="s">
        <v>1647</v>
      </c>
      <c r="G1070" s="267"/>
      <c r="H1070" s="270">
        <v>1.5</v>
      </c>
      <c r="I1070" s="271"/>
      <c r="J1070" s="267"/>
      <c r="K1070" s="267"/>
      <c r="L1070" s="272"/>
      <c r="M1070" s="273"/>
      <c r="N1070" s="274"/>
      <c r="O1070" s="274"/>
      <c r="P1070" s="274"/>
      <c r="Q1070" s="274"/>
      <c r="R1070" s="274"/>
      <c r="S1070" s="274"/>
      <c r="T1070" s="275"/>
      <c r="AT1070" s="276" t="s">
        <v>238</v>
      </c>
      <c r="AU1070" s="276" t="s">
        <v>85</v>
      </c>
      <c r="AV1070" s="13" t="s">
        <v>85</v>
      </c>
      <c r="AW1070" s="13" t="s">
        <v>39</v>
      </c>
      <c r="AX1070" s="13" t="s">
        <v>76</v>
      </c>
      <c r="AY1070" s="276" t="s">
        <v>171</v>
      </c>
    </row>
    <row r="1071" s="13" customFormat="1">
      <c r="B1071" s="266"/>
      <c r="C1071" s="267"/>
      <c r="D1071" s="249" t="s">
        <v>238</v>
      </c>
      <c r="E1071" s="268" t="s">
        <v>21</v>
      </c>
      <c r="F1071" s="269" t="s">
        <v>1648</v>
      </c>
      <c r="G1071" s="267"/>
      <c r="H1071" s="270">
        <v>5.4000000000000004</v>
      </c>
      <c r="I1071" s="271"/>
      <c r="J1071" s="267"/>
      <c r="K1071" s="267"/>
      <c r="L1071" s="272"/>
      <c r="M1071" s="273"/>
      <c r="N1071" s="274"/>
      <c r="O1071" s="274"/>
      <c r="P1071" s="274"/>
      <c r="Q1071" s="274"/>
      <c r="R1071" s="274"/>
      <c r="S1071" s="274"/>
      <c r="T1071" s="275"/>
      <c r="AT1071" s="276" t="s">
        <v>238</v>
      </c>
      <c r="AU1071" s="276" t="s">
        <v>85</v>
      </c>
      <c r="AV1071" s="13" t="s">
        <v>85</v>
      </c>
      <c r="AW1071" s="13" t="s">
        <v>39</v>
      </c>
      <c r="AX1071" s="13" t="s">
        <v>76</v>
      </c>
      <c r="AY1071" s="276" t="s">
        <v>171</v>
      </c>
    </row>
    <row r="1072" s="14" customFormat="1">
      <c r="B1072" s="277"/>
      <c r="C1072" s="278"/>
      <c r="D1072" s="249" t="s">
        <v>238</v>
      </c>
      <c r="E1072" s="279" t="s">
        <v>21</v>
      </c>
      <c r="F1072" s="280" t="s">
        <v>242</v>
      </c>
      <c r="G1072" s="278"/>
      <c r="H1072" s="281">
        <v>6.9000000000000004</v>
      </c>
      <c r="I1072" s="282"/>
      <c r="J1072" s="278"/>
      <c r="K1072" s="278"/>
      <c r="L1072" s="283"/>
      <c r="M1072" s="284"/>
      <c r="N1072" s="285"/>
      <c r="O1072" s="285"/>
      <c r="P1072" s="285"/>
      <c r="Q1072" s="285"/>
      <c r="R1072" s="285"/>
      <c r="S1072" s="285"/>
      <c r="T1072" s="286"/>
      <c r="AT1072" s="287" t="s">
        <v>238</v>
      </c>
      <c r="AU1072" s="287" t="s">
        <v>85</v>
      </c>
      <c r="AV1072" s="14" t="s">
        <v>194</v>
      </c>
      <c r="AW1072" s="14" t="s">
        <v>39</v>
      </c>
      <c r="AX1072" s="14" t="s">
        <v>83</v>
      </c>
      <c r="AY1072" s="287" t="s">
        <v>171</v>
      </c>
    </row>
    <row r="1073" s="1" customFormat="1" ht="38.25" customHeight="1">
      <c r="B1073" s="47"/>
      <c r="C1073" s="299" t="s">
        <v>1649</v>
      </c>
      <c r="D1073" s="299" t="s">
        <v>288</v>
      </c>
      <c r="E1073" s="300" t="s">
        <v>1650</v>
      </c>
      <c r="F1073" s="301" t="s">
        <v>1651</v>
      </c>
      <c r="G1073" s="302" t="s">
        <v>367</v>
      </c>
      <c r="H1073" s="303">
        <v>1</v>
      </c>
      <c r="I1073" s="304"/>
      <c r="J1073" s="305">
        <f>ROUND(I1073*H1073,2)</f>
        <v>0</v>
      </c>
      <c r="K1073" s="301" t="s">
        <v>21</v>
      </c>
      <c r="L1073" s="306"/>
      <c r="M1073" s="307" t="s">
        <v>21</v>
      </c>
      <c r="N1073" s="308" t="s">
        <v>47</v>
      </c>
      <c r="O1073" s="48"/>
      <c r="P1073" s="246">
        <f>O1073*H1073</f>
        <v>0</v>
      </c>
      <c r="Q1073" s="246">
        <v>0.0070000000000000001</v>
      </c>
      <c r="R1073" s="246">
        <f>Q1073*H1073</f>
        <v>0.0070000000000000001</v>
      </c>
      <c r="S1073" s="246">
        <v>0</v>
      </c>
      <c r="T1073" s="247">
        <f>S1073*H1073</f>
        <v>0</v>
      </c>
      <c r="AR1073" s="25" t="s">
        <v>414</v>
      </c>
      <c r="AT1073" s="25" t="s">
        <v>288</v>
      </c>
      <c r="AU1073" s="25" t="s">
        <v>85</v>
      </c>
      <c r="AY1073" s="25" t="s">
        <v>171</v>
      </c>
      <c r="BE1073" s="248">
        <f>IF(N1073="základní",J1073,0)</f>
        <v>0</v>
      </c>
      <c r="BF1073" s="248">
        <f>IF(N1073="snížená",J1073,0)</f>
        <v>0</v>
      </c>
      <c r="BG1073" s="248">
        <f>IF(N1073="zákl. přenesená",J1073,0)</f>
        <v>0</v>
      </c>
      <c r="BH1073" s="248">
        <f>IF(N1073="sníž. přenesená",J1073,0)</f>
        <v>0</v>
      </c>
      <c r="BI1073" s="248">
        <f>IF(N1073="nulová",J1073,0)</f>
        <v>0</v>
      </c>
      <c r="BJ1073" s="25" t="s">
        <v>83</v>
      </c>
      <c r="BK1073" s="248">
        <f>ROUND(I1073*H1073,2)</f>
        <v>0</v>
      </c>
      <c r="BL1073" s="25" t="s">
        <v>314</v>
      </c>
      <c r="BM1073" s="25" t="s">
        <v>1652</v>
      </c>
    </row>
    <row r="1074" s="1" customFormat="1">
      <c r="B1074" s="47"/>
      <c r="C1074" s="75"/>
      <c r="D1074" s="249" t="s">
        <v>186</v>
      </c>
      <c r="E1074" s="75"/>
      <c r="F1074" s="250" t="s">
        <v>1653</v>
      </c>
      <c r="G1074" s="75"/>
      <c r="H1074" s="75"/>
      <c r="I1074" s="205"/>
      <c r="J1074" s="75"/>
      <c r="K1074" s="75"/>
      <c r="L1074" s="73"/>
      <c r="M1074" s="251"/>
      <c r="N1074" s="48"/>
      <c r="O1074" s="48"/>
      <c r="P1074" s="48"/>
      <c r="Q1074" s="48"/>
      <c r="R1074" s="48"/>
      <c r="S1074" s="48"/>
      <c r="T1074" s="96"/>
      <c r="AT1074" s="25" t="s">
        <v>186</v>
      </c>
      <c r="AU1074" s="25" t="s">
        <v>85</v>
      </c>
    </row>
    <row r="1075" s="1" customFormat="1" ht="38.25" customHeight="1">
      <c r="B1075" s="47"/>
      <c r="C1075" s="299" t="s">
        <v>1654</v>
      </c>
      <c r="D1075" s="299" t="s">
        <v>288</v>
      </c>
      <c r="E1075" s="300" t="s">
        <v>1655</v>
      </c>
      <c r="F1075" s="301" t="s">
        <v>1656</v>
      </c>
      <c r="G1075" s="302" t="s">
        <v>367</v>
      </c>
      <c r="H1075" s="303">
        <v>1</v>
      </c>
      <c r="I1075" s="304"/>
      <c r="J1075" s="305">
        <f>ROUND(I1075*H1075,2)</f>
        <v>0</v>
      </c>
      <c r="K1075" s="301" t="s">
        <v>21</v>
      </c>
      <c r="L1075" s="306"/>
      <c r="M1075" s="307" t="s">
        <v>21</v>
      </c>
      <c r="N1075" s="308" t="s">
        <v>47</v>
      </c>
      <c r="O1075" s="48"/>
      <c r="P1075" s="246">
        <f>O1075*H1075</f>
        <v>0</v>
      </c>
      <c r="Q1075" s="246">
        <v>0.012</v>
      </c>
      <c r="R1075" s="246">
        <f>Q1075*H1075</f>
        <v>0.012</v>
      </c>
      <c r="S1075" s="246">
        <v>0</v>
      </c>
      <c r="T1075" s="247">
        <f>S1075*H1075</f>
        <v>0</v>
      </c>
      <c r="AR1075" s="25" t="s">
        <v>414</v>
      </c>
      <c r="AT1075" s="25" t="s">
        <v>288</v>
      </c>
      <c r="AU1075" s="25" t="s">
        <v>85</v>
      </c>
      <c r="AY1075" s="25" t="s">
        <v>171</v>
      </c>
      <c r="BE1075" s="248">
        <f>IF(N1075="základní",J1075,0)</f>
        <v>0</v>
      </c>
      <c r="BF1075" s="248">
        <f>IF(N1075="snížená",J1075,0)</f>
        <v>0</v>
      </c>
      <c r="BG1075" s="248">
        <f>IF(N1075="zákl. přenesená",J1075,0)</f>
        <v>0</v>
      </c>
      <c r="BH1075" s="248">
        <f>IF(N1075="sníž. přenesená",J1075,0)</f>
        <v>0</v>
      </c>
      <c r="BI1075" s="248">
        <f>IF(N1075="nulová",J1075,0)</f>
        <v>0</v>
      </c>
      <c r="BJ1075" s="25" t="s">
        <v>83</v>
      </c>
      <c r="BK1075" s="248">
        <f>ROUND(I1075*H1075,2)</f>
        <v>0</v>
      </c>
      <c r="BL1075" s="25" t="s">
        <v>314</v>
      </c>
      <c r="BM1075" s="25" t="s">
        <v>1657</v>
      </c>
    </row>
    <row r="1076" s="1" customFormat="1">
      <c r="B1076" s="47"/>
      <c r="C1076" s="75"/>
      <c r="D1076" s="249" t="s">
        <v>186</v>
      </c>
      <c r="E1076" s="75"/>
      <c r="F1076" s="250" t="s">
        <v>1653</v>
      </c>
      <c r="G1076" s="75"/>
      <c r="H1076" s="75"/>
      <c r="I1076" s="205"/>
      <c r="J1076" s="75"/>
      <c r="K1076" s="75"/>
      <c r="L1076" s="73"/>
      <c r="M1076" s="251"/>
      <c r="N1076" s="48"/>
      <c r="O1076" s="48"/>
      <c r="P1076" s="48"/>
      <c r="Q1076" s="48"/>
      <c r="R1076" s="48"/>
      <c r="S1076" s="48"/>
      <c r="T1076" s="96"/>
      <c r="AT1076" s="25" t="s">
        <v>186</v>
      </c>
      <c r="AU1076" s="25" t="s">
        <v>85</v>
      </c>
    </row>
    <row r="1077" s="1" customFormat="1" ht="16.5" customHeight="1">
      <c r="B1077" s="47"/>
      <c r="C1077" s="237" t="s">
        <v>1658</v>
      </c>
      <c r="D1077" s="237" t="s">
        <v>174</v>
      </c>
      <c r="E1077" s="238" t="s">
        <v>1659</v>
      </c>
      <c r="F1077" s="239" t="s">
        <v>1660</v>
      </c>
      <c r="G1077" s="240" t="s">
        <v>235</v>
      </c>
      <c r="H1077" s="241">
        <v>13.98</v>
      </c>
      <c r="I1077" s="242"/>
      <c r="J1077" s="243">
        <f>ROUND(I1077*H1077,2)</f>
        <v>0</v>
      </c>
      <c r="K1077" s="239" t="s">
        <v>236</v>
      </c>
      <c r="L1077" s="73"/>
      <c r="M1077" s="244" t="s">
        <v>21</v>
      </c>
      <c r="N1077" s="245" t="s">
        <v>47</v>
      </c>
      <c r="O1077" s="48"/>
      <c r="P1077" s="246">
        <f>O1077*H1077</f>
        <v>0</v>
      </c>
      <c r="Q1077" s="246">
        <v>4.0000000000000003E-05</v>
      </c>
      <c r="R1077" s="246">
        <f>Q1077*H1077</f>
        <v>0.00055920000000000004</v>
      </c>
      <c r="S1077" s="246">
        <v>0</v>
      </c>
      <c r="T1077" s="247">
        <f>S1077*H1077</f>
        <v>0</v>
      </c>
      <c r="AR1077" s="25" t="s">
        <v>314</v>
      </c>
      <c r="AT1077" s="25" t="s">
        <v>174</v>
      </c>
      <c r="AU1077" s="25" t="s">
        <v>85</v>
      </c>
      <c r="AY1077" s="25" t="s">
        <v>171</v>
      </c>
      <c r="BE1077" s="248">
        <f>IF(N1077="základní",J1077,0)</f>
        <v>0</v>
      </c>
      <c r="BF1077" s="248">
        <f>IF(N1077="snížená",J1077,0)</f>
        <v>0</v>
      </c>
      <c r="BG1077" s="248">
        <f>IF(N1077="zákl. přenesená",J1077,0)</f>
        <v>0</v>
      </c>
      <c r="BH1077" s="248">
        <f>IF(N1077="sníž. přenesená",J1077,0)</f>
        <v>0</v>
      </c>
      <c r="BI1077" s="248">
        <f>IF(N1077="nulová",J1077,0)</f>
        <v>0</v>
      </c>
      <c r="BJ1077" s="25" t="s">
        <v>83</v>
      </c>
      <c r="BK1077" s="248">
        <f>ROUND(I1077*H1077,2)</f>
        <v>0</v>
      </c>
      <c r="BL1077" s="25" t="s">
        <v>314</v>
      </c>
      <c r="BM1077" s="25" t="s">
        <v>1661</v>
      </c>
    </row>
    <row r="1078" s="1" customFormat="1">
      <c r="B1078" s="47"/>
      <c r="C1078" s="75"/>
      <c r="D1078" s="249" t="s">
        <v>186</v>
      </c>
      <c r="E1078" s="75"/>
      <c r="F1078" s="250" t="s">
        <v>1662</v>
      </c>
      <c r="G1078" s="75"/>
      <c r="H1078" s="75"/>
      <c r="I1078" s="205"/>
      <c r="J1078" s="75"/>
      <c r="K1078" s="75"/>
      <c r="L1078" s="73"/>
      <c r="M1078" s="251"/>
      <c r="N1078" s="48"/>
      <c r="O1078" s="48"/>
      <c r="P1078" s="48"/>
      <c r="Q1078" s="48"/>
      <c r="R1078" s="48"/>
      <c r="S1078" s="48"/>
      <c r="T1078" s="96"/>
      <c r="AT1078" s="25" t="s">
        <v>186</v>
      </c>
      <c r="AU1078" s="25" t="s">
        <v>85</v>
      </c>
    </row>
    <row r="1079" s="12" customFormat="1">
      <c r="B1079" s="256"/>
      <c r="C1079" s="257"/>
      <c r="D1079" s="249" t="s">
        <v>238</v>
      </c>
      <c r="E1079" s="258" t="s">
        <v>21</v>
      </c>
      <c r="F1079" s="259" t="s">
        <v>239</v>
      </c>
      <c r="G1079" s="257"/>
      <c r="H1079" s="258" t="s">
        <v>21</v>
      </c>
      <c r="I1079" s="260"/>
      <c r="J1079" s="257"/>
      <c r="K1079" s="257"/>
      <c r="L1079" s="261"/>
      <c r="M1079" s="262"/>
      <c r="N1079" s="263"/>
      <c r="O1079" s="263"/>
      <c r="P1079" s="263"/>
      <c r="Q1079" s="263"/>
      <c r="R1079" s="263"/>
      <c r="S1079" s="263"/>
      <c r="T1079" s="264"/>
      <c r="AT1079" s="265" t="s">
        <v>238</v>
      </c>
      <c r="AU1079" s="265" t="s">
        <v>85</v>
      </c>
      <c r="AV1079" s="12" t="s">
        <v>83</v>
      </c>
      <c r="AW1079" s="12" t="s">
        <v>39</v>
      </c>
      <c r="AX1079" s="12" t="s">
        <v>76</v>
      </c>
      <c r="AY1079" s="265" t="s">
        <v>171</v>
      </c>
    </row>
    <row r="1080" s="12" customFormat="1">
      <c r="B1080" s="256"/>
      <c r="C1080" s="257"/>
      <c r="D1080" s="249" t="s">
        <v>238</v>
      </c>
      <c r="E1080" s="258" t="s">
        <v>21</v>
      </c>
      <c r="F1080" s="259" t="s">
        <v>339</v>
      </c>
      <c r="G1080" s="257"/>
      <c r="H1080" s="258" t="s">
        <v>21</v>
      </c>
      <c r="I1080" s="260"/>
      <c r="J1080" s="257"/>
      <c r="K1080" s="257"/>
      <c r="L1080" s="261"/>
      <c r="M1080" s="262"/>
      <c r="N1080" s="263"/>
      <c r="O1080" s="263"/>
      <c r="P1080" s="263"/>
      <c r="Q1080" s="263"/>
      <c r="R1080" s="263"/>
      <c r="S1080" s="263"/>
      <c r="T1080" s="264"/>
      <c r="AT1080" s="265" t="s">
        <v>238</v>
      </c>
      <c r="AU1080" s="265" t="s">
        <v>85</v>
      </c>
      <c r="AV1080" s="12" t="s">
        <v>83</v>
      </c>
      <c r="AW1080" s="12" t="s">
        <v>39</v>
      </c>
      <c r="AX1080" s="12" t="s">
        <v>76</v>
      </c>
      <c r="AY1080" s="265" t="s">
        <v>171</v>
      </c>
    </row>
    <row r="1081" s="12" customFormat="1">
      <c r="B1081" s="256"/>
      <c r="C1081" s="257"/>
      <c r="D1081" s="249" t="s">
        <v>238</v>
      </c>
      <c r="E1081" s="258" t="s">
        <v>21</v>
      </c>
      <c r="F1081" s="259" t="s">
        <v>736</v>
      </c>
      <c r="G1081" s="257"/>
      <c r="H1081" s="258" t="s">
        <v>21</v>
      </c>
      <c r="I1081" s="260"/>
      <c r="J1081" s="257"/>
      <c r="K1081" s="257"/>
      <c r="L1081" s="261"/>
      <c r="M1081" s="262"/>
      <c r="N1081" s="263"/>
      <c r="O1081" s="263"/>
      <c r="P1081" s="263"/>
      <c r="Q1081" s="263"/>
      <c r="R1081" s="263"/>
      <c r="S1081" s="263"/>
      <c r="T1081" s="264"/>
      <c r="AT1081" s="265" t="s">
        <v>238</v>
      </c>
      <c r="AU1081" s="265" t="s">
        <v>85</v>
      </c>
      <c r="AV1081" s="12" t="s">
        <v>83</v>
      </c>
      <c r="AW1081" s="12" t="s">
        <v>39</v>
      </c>
      <c r="AX1081" s="12" t="s">
        <v>76</v>
      </c>
      <c r="AY1081" s="265" t="s">
        <v>171</v>
      </c>
    </row>
    <row r="1082" s="13" customFormat="1">
      <c r="B1082" s="266"/>
      <c r="C1082" s="267"/>
      <c r="D1082" s="249" t="s">
        <v>238</v>
      </c>
      <c r="E1082" s="268" t="s">
        <v>21</v>
      </c>
      <c r="F1082" s="269" t="s">
        <v>737</v>
      </c>
      <c r="G1082" s="267"/>
      <c r="H1082" s="270">
        <v>12.99</v>
      </c>
      <c r="I1082" s="271"/>
      <c r="J1082" s="267"/>
      <c r="K1082" s="267"/>
      <c r="L1082" s="272"/>
      <c r="M1082" s="273"/>
      <c r="N1082" s="274"/>
      <c r="O1082" s="274"/>
      <c r="P1082" s="274"/>
      <c r="Q1082" s="274"/>
      <c r="R1082" s="274"/>
      <c r="S1082" s="274"/>
      <c r="T1082" s="275"/>
      <c r="AT1082" s="276" t="s">
        <v>238</v>
      </c>
      <c r="AU1082" s="276" t="s">
        <v>85</v>
      </c>
      <c r="AV1082" s="13" t="s">
        <v>85</v>
      </c>
      <c r="AW1082" s="13" t="s">
        <v>39</v>
      </c>
      <c r="AX1082" s="13" t="s">
        <v>76</v>
      </c>
      <c r="AY1082" s="276" t="s">
        <v>171</v>
      </c>
    </row>
    <row r="1083" s="13" customFormat="1">
      <c r="B1083" s="266"/>
      <c r="C1083" s="267"/>
      <c r="D1083" s="249" t="s">
        <v>238</v>
      </c>
      <c r="E1083" s="268" t="s">
        <v>21</v>
      </c>
      <c r="F1083" s="269" t="s">
        <v>738</v>
      </c>
      <c r="G1083" s="267"/>
      <c r="H1083" s="270">
        <v>0.98999999999999999</v>
      </c>
      <c r="I1083" s="271"/>
      <c r="J1083" s="267"/>
      <c r="K1083" s="267"/>
      <c r="L1083" s="272"/>
      <c r="M1083" s="273"/>
      <c r="N1083" s="274"/>
      <c r="O1083" s="274"/>
      <c r="P1083" s="274"/>
      <c r="Q1083" s="274"/>
      <c r="R1083" s="274"/>
      <c r="S1083" s="274"/>
      <c r="T1083" s="275"/>
      <c r="AT1083" s="276" t="s">
        <v>238</v>
      </c>
      <c r="AU1083" s="276" t="s">
        <v>85</v>
      </c>
      <c r="AV1083" s="13" t="s">
        <v>85</v>
      </c>
      <c r="AW1083" s="13" t="s">
        <v>39</v>
      </c>
      <c r="AX1083" s="13" t="s">
        <v>76</v>
      </c>
      <c r="AY1083" s="276" t="s">
        <v>171</v>
      </c>
    </row>
    <row r="1084" s="15" customFormat="1">
      <c r="B1084" s="288"/>
      <c r="C1084" s="289"/>
      <c r="D1084" s="249" t="s">
        <v>238</v>
      </c>
      <c r="E1084" s="290" t="s">
        <v>21</v>
      </c>
      <c r="F1084" s="291" t="s">
        <v>259</v>
      </c>
      <c r="G1084" s="289"/>
      <c r="H1084" s="292">
        <v>13.98</v>
      </c>
      <c r="I1084" s="293"/>
      <c r="J1084" s="289"/>
      <c r="K1084" s="289"/>
      <c r="L1084" s="294"/>
      <c r="M1084" s="295"/>
      <c r="N1084" s="296"/>
      <c r="O1084" s="296"/>
      <c r="P1084" s="296"/>
      <c r="Q1084" s="296"/>
      <c r="R1084" s="296"/>
      <c r="S1084" s="296"/>
      <c r="T1084" s="297"/>
      <c r="AT1084" s="298" t="s">
        <v>238</v>
      </c>
      <c r="AU1084" s="298" t="s">
        <v>85</v>
      </c>
      <c r="AV1084" s="15" t="s">
        <v>96</v>
      </c>
      <c r="AW1084" s="15" t="s">
        <v>39</v>
      </c>
      <c r="AX1084" s="15" t="s">
        <v>76</v>
      </c>
      <c r="AY1084" s="298" t="s">
        <v>171</v>
      </c>
    </row>
    <row r="1085" s="14" customFormat="1">
      <c r="B1085" s="277"/>
      <c r="C1085" s="278"/>
      <c r="D1085" s="249" t="s">
        <v>238</v>
      </c>
      <c r="E1085" s="279" t="s">
        <v>21</v>
      </c>
      <c r="F1085" s="280" t="s">
        <v>242</v>
      </c>
      <c r="G1085" s="278"/>
      <c r="H1085" s="281">
        <v>13.98</v>
      </c>
      <c r="I1085" s="282"/>
      <c r="J1085" s="278"/>
      <c r="K1085" s="278"/>
      <c r="L1085" s="283"/>
      <c r="M1085" s="284"/>
      <c r="N1085" s="285"/>
      <c r="O1085" s="285"/>
      <c r="P1085" s="285"/>
      <c r="Q1085" s="285"/>
      <c r="R1085" s="285"/>
      <c r="S1085" s="285"/>
      <c r="T1085" s="286"/>
      <c r="AT1085" s="287" t="s">
        <v>238</v>
      </c>
      <c r="AU1085" s="287" t="s">
        <v>85</v>
      </c>
      <c r="AV1085" s="14" t="s">
        <v>194</v>
      </c>
      <c r="AW1085" s="14" t="s">
        <v>39</v>
      </c>
      <c r="AX1085" s="14" t="s">
        <v>83</v>
      </c>
      <c r="AY1085" s="287" t="s">
        <v>171</v>
      </c>
    </row>
    <row r="1086" s="1" customFormat="1" ht="16.5" customHeight="1">
      <c r="B1086" s="47"/>
      <c r="C1086" s="237" t="s">
        <v>1663</v>
      </c>
      <c r="D1086" s="237" t="s">
        <v>174</v>
      </c>
      <c r="E1086" s="238" t="s">
        <v>1664</v>
      </c>
      <c r="F1086" s="239" t="s">
        <v>1665</v>
      </c>
      <c r="G1086" s="240" t="s">
        <v>814</v>
      </c>
      <c r="H1086" s="241">
        <v>180</v>
      </c>
      <c r="I1086" s="242"/>
      <c r="J1086" s="243">
        <f>ROUND(I1086*H1086,2)</f>
        <v>0</v>
      </c>
      <c r="K1086" s="239" t="s">
        <v>236</v>
      </c>
      <c r="L1086" s="73"/>
      <c r="M1086" s="244" t="s">
        <v>21</v>
      </c>
      <c r="N1086" s="245" t="s">
        <v>47</v>
      </c>
      <c r="O1086" s="48"/>
      <c r="P1086" s="246">
        <f>O1086*H1086</f>
        <v>0</v>
      </c>
      <c r="Q1086" s="246">
        <v>6.9999999999999994E-05</v>
      </c>
      <c r="R1086" s="246">
        <f>Q1086*H1086</f>
        <v>0.012599999999999998</v>
      </c>
      <c r="S1086" s="246">
        <v>0</v>
      </c>
      <c r="T1086" s="247">
        <f>S1086*H1086</f>
        <v>0</v>
      </c>
      <c r="AR1086" s="25" t="s">
        <v>314</v>
      </c>
      <c r="AT1086" s="25" t="s">
        <v>174</v>
      </c>
      <c r="AU1086" s="25" t="s">
        <v>85</v>
      </c>
      <c r="AY1086" s="25" t="s">
        <v>171</v>
      </c>
      <c r="BE1086" s="248">
        <f>IF(N1086="základní",J1086,0)</f>
        <v>0</v>
      </c>
      <c r="BF1086" s="248">
        <f>IF(N1086="snížená",J1086,0)</f>
        <v>0</v>
      </c>
      <c r="BG1086" s="248">
        <f>IF(N1086="zákl. přenesená",J1086,0)</f>
        <v>0</v>
      </c>
      <c r="BH1086" s="248">
        <f>IF(N1086="sníž. přenesená",J1086,0)</f>
        <v>0</v>
      </c>
      <c r="BI1086" s="248">
        <f>IF(N1086="nulová",J1086,0)</f>
        <v>0</v>
      </c>
      <c r="BJ1086" s="25" t="s">
        <v>83</v>
      </c>
      <c r="BK1086" s="248">
        <f>ROUND(I1086*H1086,2)</f>
        <v>0</v>
      </c>
      <c r="BL1086" s="25" t="s">
        <v>314</v>
      </c>
      <c r="BM1086" s="25" t="s">
        <v>1666</v>
      </c>
    </row>
    <row r="1087" s="1" customFormat="1" ht="38.25" customHeight="1">
      <c r="B1087" s="47"/>
      <c r="C1087" s="299" t="s">
        <v>1667</v>
      </c>
      <c r="D1087" s="299" t="s">
        <v>288</v>
      </c>
      <c r="E1087" s="300" t="s">
        <v>1668</v>
      </c>
      <c r="F1087" s="301" t="s">
        <v>1669</v>
      </c>
      <c r="G1087" s="302" t="s">
        <v>367</v>
      </c>
      <c r="H1087" s="303">
        <v>2</v>
      </c>
      <c r="I1087" s="304"/>
      <c r="J1087" s="305">
        <f>ROUND(I1087*H1087,2)</f>
        <v>0</v>
      </c>
      <c r="K1087" s="301" t="s">
        <v>21</v>
      </c>
      <c r="L1087" s="306"/>
      <c r="M1087" s="307" t="s">
        <v>21</v>
      </c>
      <c r="N1087" s="308" t="s">
        <v>47</v>
      </c>
      <c r="O1087" s="48"/>
      <c r="P1087" s="246">
        <f>O1087*H1087</f>
        <v>0</v>
      </c>
      <c r="Q1087" s="246">
        <v>0</v>
      </c>
      <c r="R1087" s="246">
        <f>Q1087*H1087</f>
        <v>0</v>
      </c>
      <c r="S1087" s="246">
        <v>0</v>
      </c>
      <c r="T1087" s="247">
        <f>S1087*H1087</f>
        <v>0</v>
      </c>
      <c r="AR1087" s="25" t="s">
        <v>414</v>
      </c>
      <c r="AT1087" s="25" t="s">
        <v>288</v>
      </c>
      <c r="AU1087" s="25" t="s">
        <v>85</v>
      </c>
      <c r="AY1087" s="25" t="s">
        <v>171</v>
      </c>
      <c r="BE1087" s="248">
        <f>IF(N1087="základní",J1087,0)</f>
        <v>0</v>
      </c>
      <c r="BF1087" s="248">
        <f>IF(N1087="snížená",J1087,0)</f>
        <v>0</v>
      </c>
      <c r="BG1087" s="248">
        <f>IF(N1087="zákl. přenesená",J1087,0)</f>
        <v>0</v>
      </c>
      <c r="BH1087" s="248">
        <f>IF(N1087="sníž. přenesená",J1087,0)</f>
        <v>0</v>
      </c>
      <c r="BI1087" s="248">
        <f>IF(N1087="nulová",J1087,0)</f>
        <v>0</v>
      </c>
      <c r="BJ1087" s="25" t="s">
        <v>83</v>
      </c>
      <c r="BK1087" s="248">
        <f>ROUND(I1087*H1087,2)</f>
        <v>0</v>
      </c>
      <c r="BL1087" s="25" t="s">
        <v>314</v>
      </c>
      <c r="BM1087" s="25" t="s">
        <v>1670</v>
      </c>
    </row>
    <row r="1088" s="1" customFormat="1">
      <c r="B1088" s="47"/>
      <c r="C1088" s="75"/>
      <c r="D1088" s="249" t="s">
        <v>186</v>
      </c>
      <c r="E1088" s="75"/>
      <c r="F1088" s="250" t="s">
        <v>1671</v>
      </c>
      <c r="G1088" s="75"/>
      <c r="H1088" s="75"/>
      <c r="I1088" s="205"/>
      <c r="J1088" s="75"/>
      <c r="K1088" s="75"/>
      <c r="L1088" s="73"/>
      <c r="M1088" s="251"/>
      <c r="N1088" s="48"/>
      <c r="O1088" s="48"/>
      <c r="P1088" s="48"/>
      <c r="Q1088" s="48"/>
      <c r="R1088" s="48"/>
      <c r="S1088" s="48"/>
      <c r="T1088" s="96"/>
      <c r="AT1088" s="25" t="s">
        <v>186</v>
      </c>
      <c r="AU1088" s="25" t="s">
        <v>85</v>
      </c>
    </row>
    <row r="1089" s="1" customFormat="1" ht="25.5" customHeight="1">
      <c r="B1089" s="47"/>
      <c r="C1089" s="299" t="s">
        <v>1672</v>
      </c>
      <c r="D1089" s="299" t="s">
        <v>288</v>
      </c>
      <c r="E1089" s="300" t="s">
        <v>1673</v>
      </c>
      <c r="F1089" s="301" t="s">
        <v>1674</v>
      </c>
      <c r="G1089" s="302" t="s">
        <v>367</v>
      </c>
      <c r="H1089" s="303">
        <v>1</v>
      </c>
      <c r="I1089" s="304"/>
      <c r="J1089" s="305">
        <f>ROUND(I1089*H1089,2)</f>
        <v>0</v>
      </c>
      <c r="K1089" s="301" t="s">
        <v>21</v>
      </c>
      <c r="L1089" s="306"/>
      <c r="M1089" s="307" t="s">
        <v>21</v>
      </c>
      <c r="N1089" s="308" t="s">
        <v>47</v>
      </c>
      <c r="O1089" s="48"/>
      <c r="P1089" s="246">
        <f>O1089*H1089</f>
        <v>0</v>
      </c>
      <c r="Q1089" s="246">
        <v>0</v>
      </c>
      <c r="R1089" s="246">
        <f>Q1089*H1089</f>
        <v>0</v>
      </c>
      <c r="S1089" s="246">
        <v>0</v>
      </c>
      <c r="T1089" s="247">
        <f>S1089*H1089</f>
        <v>0</v>
      </c>
      <c r="AR1089" s="25" t="s">
        <v>414</v>
      </c>
      <c r="AT1089" s="25" t="s">
        <v>288</v>
      </c>
      <c r="AU1089" s="25" t="s">
        <v>85</v>
      </c>
      <c r="AY1089" s="25" t="s">
        <v>171</v>
      </c>
      <c r="BE1089" s="248">
        <f>IF(N1089="základní",J1089,0)</f>
        <v>0</v>
      </c>
      <c r="BF1089" s="248">
        <f>IF(N1089="snížená",J1089,0)</f>
        <v>0</v>
      </c>
      <c r="BG1089" s="248">
        <f>IF(N1089="zákl. přenesená",J1089,0)</f>
        <v>0</v>
      </c>
      <c r="BH1089" s="248">
        <f>IF(N1089="sníž. přenesená",J1089,0)</f>
        <v>0</v>
      </c>
      <c r="BI1089" s="248">
        <f>IF(N1089="nulová",J1089,0)</f>
        <v>0</v>
      </c>
      <c r="BJ1089" s="25" t="s">
        <v>83</v>
      </c>
      <c r="BK1089" s="248">
        <f>ROUND(I1089*H1089,2)</f>
        <v>0</v>
      </c>
      <c r="BL1089" s="25" t="s">
        <v>314</v>
      </c>
      <c r="BM1089" s="25" t="s">
        <v>1675</v>
      </c>
    </row>
    <row r="1090" s="1" customFormat="1">
      <c r="B1090" s="47"/>
      <c r="C1090" s="75"/>
      <c r="D1090" s="249" t="s">
        <v>186</v>
      </c>
      <c r="E1090" s="75"/>
      <c r="F1090" s="250" t="s">
        <v>1676</v>
      </c>
      <c r="G1090" s="75"/>
      <c r="H1090" s="75"/>
      <c r="I1090" s="205"/>
      <c r="J1090" s="75"/>
      <c r="K1090" s="75"/>
      <c r="L1090" s="73"/>
      <c r="M1090" s="251"/>
      <c r="N1090" s="48"/>
      <c r="O1090" s="48"/>
      <c r="P1090" s="48"/>
      <c r="Q1090" s="48"/>
      <c r="R1090" s="48"/>
      <c r="S1090" s="48"/>
      <c r="T1090" s="96"/>
      <c r="AT1090" s="25" t="s">
        <v>186</v>
      </c>
      <c r="AU1090" s="25" t="s">
        <v>85</v>
      </c>
    </row>
    <row r="1091" s="1" customFormat="1" ht="25.5" customHeight="1">
      <c r="B1091" s="47"/>
      <c r="C1091" s="237" t="s">
        <v>1677</v>
      </c>
      <c r="D1091" s="237" t="s">
        <v>174</v>
      </c>
      <c r="E1091" s="238" t="s">
        <v>1678</v>
      </c>
      <c r="F1091" s="239" t="s">
        <v>1679</v>
      </c>
      <c r="G1091" s="240" t="s">
        <v>814</v>
      </c>
      <c r="H1091" s="241">
        <v>189.25200000000001</v>
      </c>
      <c r="I1091" s="242"/>
      <c r="J1091" s="243">
        <f>ROUND(I1091*H1091,2)</f>
        <v>0</v>
      </c>
      <c r="K1091" s="239" t="s">
        <v>21</v>
      </c>
      <c r="L1091" s="73"/>
      <c r="M1091" s="244" t="s">
        <v>21</v>
      </c>
      <c r="N1091" s="245" t="s">
        <v>47</v>
      </c>
      <c r="O1091" s="48"/>
      <c r="P1091" s="246">
        <f>O1091*H1091</f>
        <v>0</v>
      </c>
      <c r="Q1091" s="246">
        <v>5.0000000000000002E-05</v>
      </c>
      <c r="R1091" s="246">
        <f>Q1091*H1091</f>
        <v>0.0094626000000000016</v>
      </c>
      <c r="S1091" s="246">
        <v>0</v>
      </c>
      <c r="T1091" s="247">
        <f>S1091*H1091</f>
        <v>0</v>
      </c>
      <c r="AR1091" s="25" t="s">
        <v>314</v>
      </c>
      <c r="AT1091" s="25" t="s">
        <v>174</v>
      </c>
      <c r="AU1091" s="25" t="s">
        <v>85</v>
      </c>
      <c r="AY1091" s="25" t="s">
        <v>171</v>
      </c>
      <c r="BE1091" s="248">
        <f>IF(N1091="základní",J1091,0)</f>
        <v>0</v>
      </c>
      <c r="BF1091" s="248">
        <f>IF(N1091="snížená",J1091,0)</f>
        <v>0</v>
      </c>
      <c r="BG1091" s="248">
        <f>IF(N1091="zákl. přenesená",J1091,0)</f>
        <v>0</v>
      </c>
      <c r="BH1091" s="248">
        <f>IF(N1091="sníž. přenesená",J1091,0)</f>
        <v>0</v>
      </c>
      <c r="BI1091" s="248">
        <f>IF(N1091="nulová",J1091,0)</f>
        <v>0</v>
      </c>
      <c r="BJ1091" s="25" t="s">
        <v>83</v>
      </c>
      <c r="BK1091" s="248">
        <f>ROUND(I1091*H1091,2)</f>
        <v>0</v>
      </c>
      <c r="BL1091" s="25" t="s">
        <v>314</v>
      </c>
      <c r="BM1091" s="25" t="s">
        <v>1680</v>
      </c>
    </row>
    <row r="1092" s="12" customFormat="1">
      <c r="B1092" s="256"/>
      <c r="C1092" s="257"/>
      <c r="D1092" s="249" t="s">
        <v>238</v>
      </c>
      <c r="E1092" s="258" t="s">
        <v>21</v>
      </c>
      <c r="F1092" s="259" t="s">
        <v>1681</v>
      </c>
      <c r="G1092" s="257"/>
      <c r="H1092" s="258" t="s">
        <v>21</v>
      </c>
      <c r="I1092" s="260"/>
      <c r="J1092" s="257"/>
      <c r="K1092" s="257"/>
      <c r="L1092" s="261"/>
      <c r="M1092" s="262"/>
      <c r="N1092" s="263"/>
      <c r="O1092" s="263"/>
      <c r="P1092" s="263"/>
      <c r="Q1092" s="263"/>
      <c r="R1092" s="263"/>
      <c r="S1092" s="263"/>
      <c r="T1092" s="264"/>
      <c r="AT1092" s="265" t="s">
        <v>238</v>
      </c>
      <c r="AU1092" s="265" t="s">
        <v>85</v>
      </c>
      <c r="AV1092" s="12" t="s">
        <v>83</v>
      </c>
      <c r="AW1092" s="12" t="s">
        <v>39</v>
      </c>
      <c r="AX1092" s="12" t="s">
        <v>76</v>
      </c>
      <c r="AY1092" s="265" t="s">
        <v>171</v>
      </c>
    </row>
    <row r="1093" s="12" customFormat="1">
      <c r="B1093" s="256"/>
      <c r="C1093" s="257"/>
      <c r="D1093" s="249" t="s">
        <v>238</v>
      </c>
      <c r="E1093" s="258" t="s">
        <v>21</v>
      </c>
      <c r="F1093" s="259" t="s">
        <v>1682</v>
      </c>
      <c r="G1093" s="257"/>
      <c r="H1093" s="258" t="s">
        <v>21</v>
      </c>
      <c r="I1093" s="260"/>
      <c r="J1093" s="257"/>
      <c r="K1093" s="257"/>
      <c r="L1093" s="261"/>
      <c r="M1093" s="262"/>
      <c r="N1093" s="263"/>
      <c r="O1093" s="263"/>
      <c r="P1093" s="263"/>
      <c r="Q1093" s="263"/>
      <c r="R1093" s="263"/>
      <c r="S1093" s="263"/>
      <c r="T1093" s="264"/>
      <c r="AT1093" s="265" t="s">
        <v>238</v>
      </c>
      <c r="AU1093" s="265" t="s">
        <v>85</v>
      </c>
      <c r="AV1093" s="12" t="s">
        <v>83</v>
      </c>
      <c r="AW1093" s="12" t="s">
        <v>39</v>
      </c>
      <c r="AX1093" s="12" t="s">
        <v>76</v>
      </c>
      <c r="AY1093" s="265" t="s">
        <v>171</v>
      </c>
    </row>
    <row r="1094" s="13" customFormat="1">
      <c r="B1094" s="266"/>
      <c r="C1094" s="267"/>
      <c r="D1094" s="249" t="s">
        <v>238</v>
      </c>
      <c r="E1094" s="268" t="s">
        <v>21</v>
      </c>
      <c r="F1094" s="269" t="s">
        <v>1683</v>
      </c>
      <c r="G1094" s="267"/>
      <c r="H1094" s="270">
        <v>100.8</v>
      </c>
      <c r="I1094" s="271"/>
      <c r="J1094" s="267"/>
      <c r="K1094" s="267"/>
      <c r="L1094" s="272"/>
      <c r="M1094" s="273"/>
      <c r="N1094" s="274"/>
      <c r="O1094" s="274"/>
      <c r="P1094" s="274"/>
      <c r="Q1094" s="274"/>
      <c r="R1094" s="274"/>
      <c r="S1094" s="274"/>
      <c r="T1094" s="275"/>
      <c r="AT1094" s="276" t="s">
        <v>238</v>
      </c>
      <c r="AU1094" s="276" t="s">
        <v>85</v>
      </c>
      <c r="AV1094" s="13" t="s">
        <v>85</v>
      </c>
      <c r="AW1094" s="13" t="s">
        <v>39</v>
      </c>
      <c r="AX1094" s="13" t="s">
        <v>76</v>
      </c>
      <c r="AY1094" s="276" t="s">
        <v>171</v>
      </c>
    </row>
    <row r="1095" s="13" customFormat="1">
      <c r="B1095" s="266"/>
      <c r="C1095" s="267"/>
      <c r="D1095" s="249" t="s">
        <v>238</v>
      </c>
      <c r="E1095" s="268" t="s">
        <v>21</v>
      </c>
      <c r="F1095" s="269" t="s">
        <v>1684</v>
      </c>
      <c r="G1095" s="267"/>
      <c r="H1095" s="270">
        <v>88.451999999999998</v>
      </c>
      <c r="I1095" s="271"/>
      <c r="J1095" s="267"/>
      <c r="K1095" s="267"/>
      <c r="L1095" s="272"/>
      <c r="M1095" s="273"/>
      <c r="N1095" s="274"/>
      <c r="O1095" s="274"/>
      <c r="P1095" s="274"/>
      <c r="Q1095" s="274"/>
      <c r="R1095" s="274"/>
      <c r="S1095" s="274"/>
      <c r="T1095" s="275"/>
      <c r="AT1095" s="276" t="s">
        <v>238</v>
      </c>
      <c r="AU1095" s="276" t="s">
        <v>85</v>
      </c>
      <c r="AV1095" s="13" t="s">
        <v>85</v>
      </c>
      <c r="AW1095" s="13" t="s">
        <v>39</v>
      </c>
      <c r="AX1095" s="13" t="s">
        <v>76</v>
      </c>
      <c r="AY1095" s="276" t="s">
        <v>171</v>
      </c>
    </row>
    <row r="1096" s="14" customFormat="1">
      <c r="B1096" s="277"/>
      <c r="C1096" s="278"/>
      <c r="D1096" s="249" t="s">
        <v>238</v>
      </c>
      <c r="E1096" s="279" t="s">
        <v>21</v>
      </c>
      <c r="F1096" s="280" t="s">
        <v>242</v>
      </c>
      <c r="G1096" s="278"/>
      <c r="H1096" s="281">
        <v>189.25200000000001</v>
      </c>
      <c r="I1096" s="282"/>
      <c r="J1096" s="278"/>
      <c r="K1096" s="278"/>
      <c r="L1096" s="283"/>
      <c r="M1096" s="284"/>
      <c r="N1096" s="285"/>
      <c r="O1096" s="285"/>
      <c r="P1096" s="285"/>
      <c r="Q1096" s="285"/>
      <c r="R1096" s="285"/>
      <c r="S1096" s="285"/>
      <c r="T1096" s="286"/>
      <c r="AT1096" s="287" t="s">
        <v>238</v>
      </c>
      <c r="AU1096" s="287" t="s">
        <v>85</v>
      </c>
      <c r="AV1096" s="14" t="s">
        <v>194</v>
      </c>
      <c r="AW1096" s="14" t="s">
        <v>39</v>
      </c>
      <c r="AX1096" s="14" t="s">
        <v>83</v>
      </c>
      <c r="AY1096" s="287" t="s">
        <v>171</v>
      </c>
    </row>
    <row r="1097" s="1" customFormat="1" ht="25.5" customHeight="1">
      <c r="B1097" s="47"/>
      <c r="C1097" s="237" t="s">
        <v>1685</v>
      </c>
      <c r="D1097" s="237" t="s">
        <v>174</v>
      </c>
      <c r="E1097" s="238" t="s">
        <v>1686</v>
      </c>
      <c r="F1097" s="239" t="s">
        <v>1687</v>
      </c>
      <c r="G1097" s="240" t="s">
        <v>814</v>
      </c>
      <c r="H1097" s="241">
        <v>189.25200000000001</v>
      </c>
      <c r="I1097" s="242"/>
      <c r="J1097" s="243">
        <f>ROUND(I1097*H1097,2)</f>
        <v>0</v>
      </c>
      <c r="K1097" s="239" t="s">
        <v>236</v>
      </c>
      <c r="L1097" s="73"/>
      <c r="M1097" s="244" t="s">
        <v>21</v>
      </c>
      <c r="N1097" s="245" t="s">
        <v>47</v>
      </c>
      <c r="O1097" s="48"/>
      <c r="P1097" s="246">
        <f>O1097*H1097</f>
        <v>0</v>
      </c>
      <c r="Q1097" s="246">
        <v>5.0000000000000002E-05</v>
      </c>
      <c r="R1097" s="246">
        <f>Q1097*H1097</f>
        <v>0.0094626000000000016</v>
      </c>
      <c r="S1097" s="246">
        <v>0</v>
      </c>
      <c r="T1097" s="247">
        <f>S1097*H1097</f>
        <v>0</v>
      </c>
      <c r="AR1097" s="25" t="s">
        <v>314</v>
      </c>
      <c r="AT1097" s="25" t="s">
        <v>174</v>
      </c>
      <c r="AU1097" s="25" t="s">
        <v>85</v>
      </c>
      <c r="AY1097" s="25" t="s">
        <v>171</v>
      </c>
      <c r="BE1097" s="248">
        <f>IF(N1097="základní",J1097,0)</f>
        <v>0</v>
      </c>
      <c r="BF1097" s="248">
        <f>IF(N1097="snížená",J1097,0)</f>
        <v>0</v>
      </c>
      <c r="BG1097" s="248">
        <f>IF(N1097="zákl. přenesená",J1097,0)</f>
        <v>0</v>
      </c>
      <c r="BH1097" s="248">
        <f>IF(N1097="sníž. přenesená",J1097,0)</f>
        <v>0</v>
      </c>
      <c r="BI1097" s="248">
        <f>IF(N1097="nulová",J1097,0)</f>
        <v>0</v>
      </c>
      <c r="BJ1097" s="25" t="s">
        <v>83</v>
      </c>
      <c r="BK1097" s="248">
        <f>ROUND(I1097*H1097,2)</f>
        <v>0</v>
      </c>
      <c r="BL1097" s="25" t="s">
        <v>314</v>
      </c>
      <c r="BM1097" s="25" t="s">
        <v>1688</v>
      </c>
    </row>
    <row r="1098" s="12" customFormat="1">
      <c r="B1098" s="256"/>
      <c r="C1098" s="257"/>
      <c r="D1098" s="249" t="s">
        <v>238</v>
      </c>
      <c r="E1098" s="258" t="s">
        <v>21</v>
      </c>
      <c r="F1098" s="259" t="s">
        <v>1681</v>
      </c>
      <c r="G1098" s="257"/>
      <c r="H1098" s="258" t="s">
        <v>21</v>
      </c>
      <c r="I1098" s="260"/>
      <c r="J1098" s="257"/>
      <c r="K1098" s="257"/>
      <c r="L1098" s="261"/>
      <c r="M1098" s="262"/>
      <c r="N1098" s="263"/>
      <c r="O1098" s="263"/>
      <c r="P1098" s="263"/>
      <c r="Q1098" s="263"/>
      <c r="R1098" s="263"/>
      <c r="S1098" s="263"/>
      <c r="T1098" s="264"/>
      <c r="AT1098" s="265" t="s">
        <v>238</v>
      </c>
      <c r="AU1098" s="265" t="s">
        <v>85</v>
      </c>
      <c r="AV1098" s="12" t="s">
        <v>83</v>
      </c>
      <c r="AW1098" s="12" t="s">
        <v>39</v>
      </c>
      <c r="AX1098" s="12" t="s">
        <v>76</v>
      </c>
      <c r="AY1098" s="265" t="s">
        <v>171</v>
      </c>
    </row>
    <row r="1099" s="12" customFormat="1">
      <c r="B1099" s="256"/>
      <c r="C1099" s="257"/>
      <c r="D1099" s="249" t="s">
        <v>238</v>
      </c>
      <c r="E1099" s="258" t="s">
        <v>21</v>
      </c>
      <c r="F1099" s="259" t="s">
        <v>1682</v>
      </c>
      <c r="G1099" s="257"/>
      <c r="H1099" s="258" t="s">
        <v>21</v>
      </c>
      <c r="I1099" s="260"/>
      <c r="J1099" s="257"/>
      <c r="K1099" s="257"/>
      <c r="L1099" s="261"/>
      <c r="M1099" s="262"/>
      <c r="N1099" s="263"/>
      <c r="O1099" s="263"/>
      <c r="P1099" s="263"/>
      <c r="Q1099" s="263"/>
      <c r="R1099" s="263"/>
      <c r="S1099" s="263"/>
      <c r="T1099" s="264"/>
      <c r="AT1099" s="265" t="s">
        <v>238</v>
      </c>
      <c r="AU1099" s="265" t="s">
        <v>85</v>
      </c>
      <c r="AV1099" s="12" t="s">
        <v>83</v>
      </c>
      <c r="AW1099" s="12" t="s">
        <v>39</v>
      </c>
      <c r="AX1099" s="12" t="s">
        <v>76</v>
      </c>
      <c r="AY1099" s="265" t="s">
        <v>171</v>
      </c>
    </row>
    <row r="1100" s="13" customFormat="1">
      <c r="B1100" s="266"/>
      <c r="C1100" s="267"/>
      <c r="D1100" s="249" t="s">
        <v>238</v>
      </c>
      <c r="E1100" s="268" t="s">
        <v>21</v>
      </c>
      <c r="F1100" s="269" t="s">
        <v>1683</v>
      </c>
      <c r="G1100" s="267"/>
      <c r="H1100" s="270">
        <v>100.8</v>
      </c>
      <c r="I1100" s="271"/>
      <c r="J1100" s="267"/>
      <c r="K1100" s="267"/>
      <c r="L1100" s="272"/>
      <c r="M1100" s="273"/>
      <c r="N1100" s="274"/>
      <c r="O1100" s="274"/>
      <c r="P1100" s="274"/>
      <c r="Q1100" s="274"/>
      <c r="R1100" s="274"/>
      <c r="S1100" s="274"/>
      <c r="T1100" s="275"/>
      <c r="AT1100" s="276" t="s">
        <v>238</v>
      </c>
      <c r="AU1100" s="276" t="s">
        <v>85</v>
      </c>
      <c r="AV1100" s="13" t="s">
        <v>85</v>
      </c>
      <c r="AW1100" s="13" t="s">
        <v>39</v>
      </c>
      <c r="AX1100" s="13" t="s">
        <v>76</v>
      </c>
      <c r="AY1100" s="276" t="s">
        <v>171</v>
      </c>
    </row>
    <row r="1101" s="13" customFormat="1">
      <c r="B1101" s="266"/>
      <c r="C1101" s="267"/>
      <c r="D1101" s="249" t="s">
        <v>238</v>
      </c>
      <c r="E1101" s="268" t="s">
        <v>21</v>
      </c>
      <c r="F1101" s="269" t="s">
        <v>1684</v>
      </c>
      <c r="G1101" s="267"/>
      <c r="H1101" s="270">
        <v>88.451999999999998</v>
      </c>
      <c r="I1101" s="271"/>
      <c r="J1101" s="267"/>
      <c r="K1101" s="267"/>
      <c r="L1101" s="272"/>
      <c r="M1101" s="273"/>
      <c r="N1101" s="274"/>
      <c r="O1101" s="274"/>
      <c r="P1101" s="274"/>
      <c r="Q1101" s="274"/>
      <c r="R1101" s="274"/>
      <c r="S1101" s="274"/>
      <c r="T1101" s="275"/>
      <c r="AT1101" s="276" t="s">
        <v>238</v>
      </c>
      <c r="AU1101" s="276" t="s">
        <v>85</v>
      </c>
      <c r="AV1101" s="13" t="s">
        <v>85</v>
      </c>
      <c r="AW1101" s="13" t="s">
        <v>39</v>
      </c>
      <c r="AX1101" s="13" t="s">
        <v>76</v>
      </c>
      <c r="AY1101" s="276" t="s">
        <v>171</v>
      </c>
    </row>
    <row r="1102" s="14" customFormat="1">
      <c r="B1102" s="277"/>
      <c r="C1102" s="278"/>
      <c r="D1102" s="249" t="s">
        <v>238</v>
      </c>
      <c r="E1102" s="279" t="s">
        <v>21</v>
      </c>
      <c r="F1102" s="280" t="s">
        <v>242</v>
      </c>
      <c r="G1102" s="278"/>
      <c r="H1102" s="281">
        <v>189.25200000000001</v>
      </c>
      <c r="I1102" s="282"/>
      <c r="J1102" s="278"/>
      <c r="K1102" s="278"/>
      <c r="L1102" s="283"/>
      <c r="M1102" s="284"/>
      <c r="N1102" s="285"/>
      <c r="O1102" s="285"/>
      <c r="P1102" s="285"/>
      <c r="Q1102" s="285"/>
      <c r="R1102" s="285"/>
      <c r="S1102" s="285"/>
      <c r="T1102" s="286"/>
      <c r="AT1102" s="287" t="s">
        <v>238</v>
      </c>
      <c r="AU1102" s="287" t="s">
        <v>85</v>
      </c>
      <c r="AV1102" s="14" t="s">
        <v>194</v>
      </c>
      <c r="AW1102" s="14" t="s">
        <v>39</v>
      </c>
      <c r="AX1102" s="14" t="s">
        <v>83</v>
      </c>
      <c r="AY1102" s="287" t="s">
        <v>171</v>
      </c>
    </row>
    <row r="1103" s="1" customFormat="1" ht="16.5" customHeight="1">
      <c r="B1103" s="47"/>
      <c r="C1103" s="299" t="s">
        <v>1689</v>
      </c>
      <c r="D1103" s="299" t="s">
        <v>288</v>
      </c>
      <c r="E1103" s="300" t="s">
        <v>1690</v>
      </c>
      <c r="F1103" s="301" t="s">
        <v>1691</v>
      </c>
      <c r="G1103" s="302" t="s">
        <v>291</v>
      </c>
      <c r="H1103" s="303">
        <v>0.10100000000000001</v>
      </c>
      <c r="I1103" s="304"/>
      <c r="J1103" s="305">
        <f>ROUND(I1103*H1103,2)</f>
        <v>0</v>
      </c>
      <c r="K1103" s="301" t="s">
        <v>236</v>
      </c>
      <c r="L1103" s="306"/>
      <c r="M1103" s="307" t="s">
        <v>21</v>
      </c>
      <c r="N1103" s="308" t="s">
        <v>47</v>
      </c>
      <c r="O1103" s="48"/>
      <c r="P1103" s="246">
        <f>O1103*H1103</f>
        <v>0</v>
      </c>
      <c r="Q1103" s="246">
        <v>1</v>
      </c>
      <c r="R1103" s="246">
        <f>Q1103*H1103</f>
        <v>0.10100000000000001</v>
      </c>
      <c r="S1103" s="246">
        <v>0</v>
      </c>
      <c r="T1103" s="247">
        <f>S1103*H1103</f>
        <v>0</v>
      </c>
      <c r="AR1103" s="25" t="s">
        <v>414</v>
      </c>
      <c r="AT1103" s="25" t="s">
        <v>288</v>
      </c>
      <c r="AU1103" s="25" t="s">
        <v>85</v>
      </c>
      <c r="AY1103" s="25" t="s">
        <v>171</v>
      </c>
      <c r="BE1103" s="248">
        <f>IF(N1103="základní",J1103,0)</f>
        <v>0</v>
      </c>
      <c r="BF1103" s="248">
        <f>IF(N1103="snížená",J1103,0)</f>
        <v>0</v>
      </c>
      <c r="BG1103" s="248">
        <f>IF(N1103="zákl. přenesená",J1103,0)</f>
        <v>0</v>
      </c>
      <c r="BH1103" s="248">
        <f>IF(N1103="sníž. přenesená",J1103,0)</f>
        <v>0</v>
      </c>
      <c r="BI1103" s="248">
        <f>IF(N1103="nulová",J1103,0)</f>
        <v>0</v>
      </c>
      <c r="BJ1103" s="25" t="s">
        <v>83</v>
      </c>
      <c r="BK1103" s="248">
        <f>ROUND(I1103*H1103,2)</f>
        <v>0</v>
      </c>
      <c r="BL1103" s="25" t="s">
        <v>314</v>
      </c>
      <c r="BM1103" s="25" t="s">
        <v>1692</v>
      </c>
    </row>
    <row r="1104" s="1" customFormat="1">
      <c r="B1104" s="47"/>
      <c r="C1104" s="75"/>
      <c r="D1104" s="249" t="s">
        <v>186</v>
      </c>
      <c r="E1104" s="75"/>
      <c r="F1104" s="250" t="s">
        <v>1693</v>
      </c>
      <c r="G1104" s="75"/>
      <c r="H1104" s="75"/>
      <c r="I1104" s="205"/>
      <c r="J1104" s="75"/>
      <c r="K1104" s="75"/>
      <c r="L1104" s="73"/>
      <c r="M1104" s="251"/>
      <c r="N1104" s="48"/>
      <c r="O1104" s="48"/>
      <c r="P1104" s="48"/>
      <c r="Q1104" s="48"/>
      <c r="R1104" s="48"/>
      <c r="S1104" s="48"/>
      <c r="T1104" s="96"/>
      <c r="AT1104" s="25" t="s">
        <v>186</v>
      </c>
      <c r="AU1104" s="25" t="s">
        <v>85</v>
      </c>
    </row>
    <row r="1105" s="12" customFormat="1">
      <c r="B1105" s="256"/>
      <c r="C1105" s="257"/>
      <c r="D1105" s="249" t="s">
        <v>238</v>
      </c>
      <c r="E1105" s="258" t="s">
        <v>21</v>
      </c>
      <c r="F1105" s="259" t="s">
        <v>1681</v>
      </c>
      <c r="G1105" s="257"/>
      <c r="H1105" s="258" t="s">
        <v>21</v>
      </c>
      <c r="I1105" s="260"/>
      <c r="J1105" s="257"/>
      <c r="K1105" s="257"/>
      <c r="L1105" s="261"/>
      <c r="M1105" s="262"/>
      <c r="N1105" s="263"/>
      <c r="O1105" s="263"/>
      <c r="P1105" s="263"/>
      <c r="Q1105" s="263"/>
      <c r="R1105" s="263"/>
      <c r="S1105" s="263"/>
      <c r="T1105" s="264"/>
      <c r="AT1105" s="265" t="s">
        <v>238</v>
      </c>
      <c r="AU1105" s="265" t="s">
        <v>85</v>
      </c>
      <c r="AV1105" s="12" t="s">
        <v>83</v>
      </c>
      <c r="AW1105" s="12" t="s">
        <v>39</v>
      </c>
      <c r="AX1105" s="12" t="s">
        <v>76</v>
      </c>
      <c r="AY1105" s="265" t="s">
        <v>171</v>
      </c>
    </row>
    <row r="1106" s="12" customFormat="1">
      <c r="B1106" s="256"/>
      <c r="C1106" s="257"/>
      <c r="D1106" s="249" t="s">
        <v>238</v>
      </c>
      <c r="E1106" s="258" t="s">
        <v>21</v>
      </c>
      <c r="F1106" s="259" t="s">
        <v>1682</v>
      </c>
      <c r="G1106" s="257"/>
      <c r="H1106" s="258" t="s">
        <v>21</v>
      </c>
      <c r="I1106" s="260"/>
      <c r="J1106" s="257"/>
      <c r="K1106" s="257"/>
      <c r="L1106" s="261"/>
      <c r="M1106" s="262"/>
      <c r="N1106" s="263"/>
      <c r="O1106" s="263"/>
      <c r="P1106" s="263"/>
      <c r="Q1106" s="263"/>
      <c r="R1106" s="263"/>
      <c r="S1106" s="263"/>
      <c r="T1106" s="264"/>
      <c r="AT1106" s="265" t="s">
        <v>238</v>
      </c>
      <c r="AU1106" s="265" t="s">
        <v>85</v>
      </c>
      <c r="AV1106" s="12" t="s">
        <v>83</v>
      </c>
      <c r="AW1106" s="12" t="s">
        <v>39</v>
      </c>
      <c r="AX1106" s="12" t="s">
        <v>76</v>
      </c>
      <c r="AY1106" s="265" t="s">
        <v>171</v>
      </c>
    </row>
    <row r="1107" s="13" customFormat="1">
      <c r="B1107" s="266"/>
      <c r="C1107" s="267"/>
      <c r="D1107" s="249" t="s">
        <v>238</v>
      </c>
      <c r="E1107" s="268" t="s">
        <v>21</v>
      </c>
      <c r="F1107" s="269" t="s">
        <v>1694</v>
      </c>
      <c r="G1107" s="267"/>
      <c r="H1107" s="270">
        <v>0.10100000000000001</v>
      </c>
      <c r="I1107" s="271"/>
      <c r="J1107" s="267"/>
      <c r="K1107" s="267"/>
      <c r="L1107" s="272"/>
      <c r="M1107" s="273"/>
      <c r="N1107" s="274"/>
      <c r="O1107" s="274"/>
      <c r="P1107" s="274"/>
      <c r="Q1107" s="274"/>
      <c r="R1107" s="274"/>
      <c r="S1107" s="274"/>
      <c r="T1107" s="275"/>
      <c r="AT1107" s="276" t="s">
        <v>238</v>
      </c>
      <c r="AU1107" s="276" t="s">
        <v>85</v>
      </c>
      <c r="AV1107" s="13" t="s">
        <v>85</v>
      </c>
      <c r="AW1107" s="13" t="s">
        <v>39</v>
      </c>
      <c r="AX1107" s="13" t="s">
        <v>76</v>
      </c>
      <c r="AY1107" s="276" t="s">
        <v>171</v>
      </c>
    </row>
    <row r="1108" s="14" customFormat="1">
      <c r="B1108" s="277"/>
      <c r="C1108" s="278"/>
      <c r="D1108" s="249" t="s">
        <v>238</v>
      </c>
      <c r="E1108" s="279" t="s">
        <v>21</v>
      </c>
      <c r="F1108" s="280" t="s">
        <v>242</v>
      </c>
      <c r="G1108" s="278"/>
      <c r="H1108" s="281">
        <v>0.10100000000000001</v>
      </c>
      <c r="I1108" s="282"/>
      <c r="J1108" s="278"/>
      <c r="K1108" s="278"/>
      <c r="L1108" s="283"/>
      <c r="M1108" s="284"/>
      <c r="N1108" s="285"/>
      <c r="O1108" s="285"/>
      <c r="P1108" s="285"/>
      <c r="Q1108" s="285"/>
      <c r="R1108" s="285"/>
      <c r="S1108" s="285"/>
      <c r="T1108" s="286"/>
      <c r="AT1108" s="287" t="s">
        <v>238</v>
      </c>
      <c r="AU1108" s="287" t="s">
        <v>85</v>
      </c>
      <c r="AV1108" s="14" t="s">
        <v>194</v>
      </c>
      <c r="AW1108" s="14" t="s">
        <v>39</v>
      </c>
      <c r="AX1108" s="14" t="s">
        <v>83</v>
      </c>
      <c r="AY1108" s="287" t="s">
        <v>171</v>
      </c>
    </row>
    <row r="1109" s="1" customFormat="1" ht="16.5" customHeight="1">
      <c r="B1109" s="47"/>
      <c r="C1109" s="299" t="s">
        <v>1695</v>
      </c>
      <c r="D1109" s="299" t="s">
        <v>288</v>
      </c>
      <c r="E1109" s="300" t="s">
        <v>353</v>
      </c>
      <c r="F1109" s="301" t="s">
        <v>354</v>
      </c>
      <c r="G1109" s="302" t="s">
        <v>291</v>
      </c>
      <c r="H1109" s="303">
        <v>0.087999999999999995</v>
      </c>
      <c r="I1109" s="304"/>
      <c r="J1109" s="305">
        <f>ROUND(I1109*H1109,2)</f>
        <v>0</v>
      </c>
      <c r="K1109" s="301" t="s">
        <v>236</v>
      </c>
      <c r="L1109" s="306"/>
      <c r="M1109" s="307" t="s">
        <v>21</v>
      </c>
      <c r="N1109" s="308" t="s">
        <v>47</v>
      </c>
      <c r="O1109" s="48"/>
      <c r="P1109" s="246">
        <f>O1109*H1109</f>
        <v>0</v>
      </c>
      <c r="Q1109" s="246">
        <v>1</v>
      </c>
      <c r="R1109" s="246">
        <f>Q1109*H1109</f>
        <v>0.087999999999999995</v>
      </c>
      <c r="S1109" s="246">
        <v>0</v>
      </c>
      <c r="T1109" s="247">
        <f>S1109*H1109</f>
        <v>0</v>
      </c>
      <c r="AR1109" s="25" t="s">
        <v>414</v>
      </c>
      <c r="AT1109" s="25" t="s">
        <v>288</v>
      </c>
      <c r="AU1109" s="25" t="s">
        <v>85</v>
      </c>
      <c r="AY1109" s="25" t="s">
        <v>171</v>
      </c>
      <c r="BE1109" s="248">
        <f>IF(N1109="základní",J1109,0)</f>
        <v>0</v>
      </c>
      <c r="BF1109" s="248">
        <f>IF(N1109="snížená",J1109,0)</f>
        <v>0</v>
      </c>
      <c r="BG1109" s="248">
        <f>IF(N1109="zákl. přenesená",J1109,0)</f>
        <v>0</v>
      </c>
      <c r="BH1109" s="248">
        <f>IF(N1109="sníž. přenesená",J1109,0)</f>
        <v>0</v>
      </c>
      <c r="BI1109" s="248">
        <f>IF(N1109="nulová",J1109,0)</f>
        <v>0</v>
      </c>
      <c r="BJ1109" s="25" t="s">
        <v>83</v>
      </c>
      <c r="BK1109" s="248">
        <f>ROUND(I1109*H1109,2)</f>
        <v>0</v>
      </c>
      <c r="BL1109" s="25" t="s">
        <v>314</v>
      </c>
      <c r="BM1109" s="25" t="s">
        <v>1696</v>
      </c>
    </row>
    <row r="1110" s="1" customFormat="1">
      <c r="B1110" s="47"/>
      <c r="C1110" s="75"/>
      <c r="D1110" s="249" t="s">
        <v>186</v>
      </c>
      <c r="E1110" s="75"/>
      <c r="F1110" s="250" t="s">
        <v>356</v>
      </c>
      <c r="G1110" s="75"/>
      <c r="H1110" s="75"/>
      <c r="I1110" s="205"/>
      <c r="J1110" s="75"/>
      <c r="K1110" s="75"/>
      <c r="L1110" s="73"/>
      <c r="M1110" s="251"/>
      <c r="N1110" s="48"/>
      <c r="O1110" s="48"/>
      <c r="P1110" s="48"/>
      <c r="Q1110" s="48"/>
      <c r="R1110" s="48"/>
      <c r="S1110" s="48"/>
      <c r="T1110" s="96"/>
      <c r="AT1110" s="25" t="s">
        <v>186</v>
      </c>
      <c r="AU1110" s="25" t="s">
        <v>85</v>
      </c>
    </row>
    <row r="1111" s="12" customFormat="1">
      <c r="B1111" s="256"/>
      <c r="C1111" s="257"/>
      <c r="D1111" s="249" t="s">
        <v>238</v>
      </c>
      <c r="E1111" s="258" t="s">
        <v>21</v>
      </c>
      <c r="F1111" s="259" t="s">
        <v>1681</v>
      </c>
      <c r="G1111" s="257"/>
      <c r="H1111" s="258" t="s">
        <v>21</v>
      </c>
      <c r="I1111" s="260"/>
      <c r="J1111" s="257"/>
      <c r="K1111" s="257"/>
      <c r="L1111" s="261"/>
      <c r="M1111" s="262"/>
      <c r="N1111" s="263"/>
      <c r="O1111" s="263"/>
      <c r="P1111" s="263"/>
      <c r="Q1111" s="263"/>
      <c r="R1111" s="263"/>
      <c r="S1111" s="263"/>
      <c r="T1111" s="264"/>
      <c r="AT1111" s="265" t="s">
        <v>238</v>
      </c>
      <c r="AU1111" s="265" t="s">
        <v>85</v>
      </c>
      <c r="AV1111" s="12" t="s">
        <v>83</v>
      </c>
      <c r="AW1111" s="12" t="s">
        <v>39</v>
      </c>
      <c r="AX1111" s="12" t="s">
        <v>76</v>
      </c>
      <c r="AY1111" s="265" t="s">
        <v>171</v>
      </c>
    </row>
    <row r="1112" s="12" customFormat="1">
      <c r="B1112" s="256"/>
      <c r="C1112" s="257"/>
      <c r="D1112" s="249" t="s">
        <v>238</v>
      </c>
      <c r="E1112" s="258" t="s">
        <v>21</v>
      </c>
      <c r="F1112" s="259" t="s">
        <v>1682</v>
      </c>
      <c r="G1112" s="257"/>
      <c r="H1112" s="258" t="s">
        <v>21</v>
      </c>
      <c r="I1112" s="260"/>
      <c r="J1112" s="257"/>
      <c r="K1112" s="257"/>
      <c r="L1112" s="261"/>
      <c r="M1112" s="262"/>
      <c r="N1112" s="263"/>
      <c r="O1112" s="263"/>
      <c r="P1112" s="263"/>
      <c r="Q1112" s="263"/>
      <c r="R1112" s="263"/>
      <c r="S1112" s="263"/>
      <c r="T1112" s="264"/>
      <c r="AT1112" s="265" t="s">
        <v>238</v>
      </c>
      <c r="AU1112" s="265" t="s">
        <v>85</v>
      </c>
      <c r="AV1112" s="12" t="s">
        <v>83</v>
      </c>
      <c r="AW1112" s="12" t="s">
        <v>39</v>
      </c>
      <c r="AX1112" s="12" t="s">
        <v>76</v>
      </c>
      <c r="AY1112" s="265" t="s">
        <v>171</v>
      </c>
    </row>
    <row r="1113" s="13" customFormat="1">
      <c r="B1113" s="266"/>
      <c r="C1113" s="267"/>
      <c r="D1113" s="249" t="s">
        <v>238</v>
      </c>
      <c r="E1113" s="268" t="s">
        <v>21</v>
      </c>
      <c r="F1113" s="269" t="s">
        <v>1697</v>
      </c>
      <c r="G1113" s="267"/>
      <c r="H1113" s="270">
        <v>0.087999999999999995</v>
      </c>
      <c r="I1113" s="271"/>
      <c r="J1113" s="267"/>
      <c r="K1113" s="267"/>
      <c r="L1113" s="272"/>
      <c r="M1113" s="273"/>
      <c r="N1113" s="274"/>
      <c r="O1113" s="274"/>
      <c r="P1113" s="274"/>
      <c r="Q1113" s="274"/>
      <c r="R1113" s="274"/>
      <c r="S1113" s="274"/>
      <c r="T1113" s="275"/>
      <c r="AT1113" s="276" t="s">
        <v>238</v>
      </c>
      <c r="AU1113" s="276" t="s">
        <v>85</v>
      </c>
      <c r="AV1113" s="13" t="s">
        <v>85</v>
      </c>
      <c r="AW1113" s="13" t="s">
        <v>39</v>
      </c>
      <c r="AX1113" s="13" t="s">
        <v>76</v>
      </c>
      <c r="AY1113" s="276" t="s">
        <v>171</v>
      </c>
    </row>
    <row r="1114" s="14" customFormat="1">
      <c r="B1114" s="277"/>
      <c r="C1114" s="278"/>
      <c r="D1114" s="249" t="s">
        <v>238</v>
      </c>
      <c r="E1114" s="279" t="s">
        <v>21</v>
      </c>
      <c r="F1114" s="280" t="s">
        <v>242</v>
      </c>
      <c r="G1114" s="278"/>
      <c r="H1114" s="281">
        <v>0.087999999999999995</v>
      </c>
      <c r="I1114" s="282"/>
      <c r="J1114" s="278"/>
      <c r="K1114" s="278"/>
      <c r="L1114" s="283"/>
      <c r="M1114" s="284"/>
      <c r="N1114" s="285"/>
      <c r="O1114" s="285"/>
      <c r="P1114" s="285"/>
      <c r="Q1114" s="285"/>
      <c r="R1114" s="285"/>
      <c r="S1114" s="285"/>
      <c r="T1114" s="286"/>
      <c r="AT1114" s="287" t="s">
        <v>238</v>
      </c>
      <c r="AU1114" s="287" t="s">
        <v>85</v>
      </c>
      <c r="AV1114" s="14" t="s">
        <v>194</v>
      </c>
      <c r="AW1114" s="14" t="s">
        <v>39</v>
      </c>
      <c r="AX1114" s="14" t="s">
        <v>83</v>
      </c>
      <c r="AY1114" s="287" t="s">
        <v>171</v>
      </c>
    </row>
    <row r="1115" s="1" customFormat="1" ht="38.25" customHeight="1">
      <c r="B1115" s="47"/>
      <c r="C1115" s="237" t="s">
        <v>1698</v>
      </c>
      <c r="D1115" s="237" t="s">
        <v>174</v>
      </c>
      <c r="E1115" s="238" t="s">
        <v>1699</v>
      </c>
      <c r="F1115" s="239" t="s">
        <v>1700</v>
      </c>
      <c r="G1115" s="240" t="s">
        <v>1354</v>
      </c>
      <c r="H1115" s="312"/>
      <c r="I1115" s="242"/>
      <c r="J1115" s="243">
        <f>ROUND(I1115*H1115,2)</f>
        <v>0</v>
      </c>
      <c r="K1115" s="239" t="s">
        <v>236</v>
      </c>
      <c r="L1115" s="73"/>
      <c r="M1115" s="244" t="s">
        <v>21</v>
      </c>
      <c r="N1115" s="245" t="s">
        <v>47</v>
      </c>
      <c r="O1115" s="48"/>
      <c r="P1115" s="246">
        <f>O1115*H1115</f>
        <v>0</v>
      </c>
      <c r="Q1115" s="246">
        <v>0</v>
      </c>
      <c r="R1115" s="246">
        <f>Q1115*H1115</f>
        <v>0</v>
      </c>
      <c r="S1115" s="246">
        <v>0</v>
      </c>
      <c r="T1115" s="247">
        <f>S1115*H1115</f>
        <v>0</v>
      </c>
      <c r="AR1115" s="25" t="s">
        <v>314</v>
      </c>
      <c r="AT1115" s="25" t="s">
        <v>174</v>
      </c>
      <c r="AU1115" s="25" t="s">
        <v>85</v>
      </c>
      <c r="AY1115" s="25" t="s">
        <v>171</v>
      </c>
      <c r="BE1115" s="248">
        <f>IF(N1115="základní",J1115,0)</f>
        <v>0</v>
      </c>
      <c r="BF1115" s="248">
        <f>IF(N1115="snížená",J1115,0)</f>
        <v>0</v>
      </c>
      <c r="BG1115" s="248">
        <f>IF(N1115="zákl. přenesená",J1115,0)</f>
        <v>0</v>
      </c>
      <c r="BH1115" s="248">
        <f>IF(N1115="sníž. přenesená",J1115,0)</f>
        <v>0</v>
      </c>
      <c r="BI1115" s="248">
        <f>IF(N1115="nulová",J1115,0)</f>
        <v>0</v>
      </c>
      <c r="BJ1115" s="25" t="s">
        <v>83</v>
      </c>
      <c r="BK1115" s="248">
        <f>ROUND(I1115*H1115,2)</f>
        <v>0</v>
      </c>
      <c r="BL1115" s="25" t="s">
        <v>314</v>
      </c>
      <c r="BM1115" s="25" t="s">
        <v>1701</v>
      </c>
    </row>
    <row r="1116" s="1" customFormat="1" ht="38.25" customHeight="1">
      <c r="B1116" s="47"/>
      <c r="C1116" s="237" t="s">
        <v>1702</v>
      </c>
      <c r="D1116" s="237" t="s">
        <v>174</v>
      </c>
      <c r="E1116" s="238" t="s">
        <v>1703</v>
      </c>
      <c r="F1116" s="239" t="s">
        <v>1704</v>
      </c>
      <c r="G1116" s="240" t="s">
        <v>1354</v>
      </c>
      <c r="H1116" s="312"/>
      <c r="I1116" s="242"/>
      <c r="J1116" s="243">
        <f>ROUND(I1116*H1116,2)</f>
        <v>0</v>
      </c>
      <c r="K1116" s="239" t="s">
        <v>236</v>
      </c>
      <c r="L1116" s="73"/>
      <c r="M1116" s="244" t="s">
        <v>21</v>
      </c>
      <c r="N1116" s="245" t="s">
        <v>47</v>
      </c>
      <c r="O1116" s="48"/>
      <c r="P1116" s="246">
        <f>O1116*H1116</f>
        <v>0</v>
      </c>
      <c r="Q1116" s="246">
        <v>0</v>
      </c>
      <c r="R1116" s="246">
        <f>Q1116*H1116</f>
        <v>0</v>
      </c>
      <c r="S1116" s="246">
        <v>0</v>
      </c>
      <c r="T1116" s="247">
        <f>S1116*H1116</f>
        <v>0</v>
      </c>
      <c r="AR1116" s="25" t="s">
        <v>314</v>
      </c>
      <c r="AT1116" s="25" t="s">
        <v>174</v>
      </c>
      <c r="AU1116" s="25" t="s">
        <v>85</v>
      </c>
      <c r="AY1116" s="25" t="s">
        <v>171</v>
      </c>
      <c r="BE1116" s="248">
        <f>IF(N1116="základní",J1116,0)</f>
        <v>0</v>
      </c>
      <c r="BF1116" s="248">
        <f>IF(N1116="snížená",J1116,0)</f>
        <v>0</v>
      </c>
      <c r="BG1116" s="248">
        <f>IF(N1116="zákl. přenesená",J1116,0)</f>
        <v>0</v>
      </c>
      <c r="BH1116" s="248">
        <f>IF(N1116="sníž. přenesená",J1116,0)</f>
        <v>0</v>
      </c>
      <c r="BI1116" s="248">
        <f>IF(N1116="nulová",J1116,0)</f>
        <v>0</v>
      </c>
      <c r="BJ1116" s="25" t="s">
        <v>83</v>
      </c>
      <c r="BK1116" s="248">
        <f>ROUND(I1116*H1116,2)</f>
        <v>0</v>
      </c>
      <c r="BL1116" s="25" t="s">
        <v>314</v>
      </c>
      <c r="BM1116" s="25" t="s">
        <v>1705</v>
      </c>
    </row>
    <row r="1117" s="11" customFormat="1" ht="29.88" customHeight="1">
      <c r="B1117" s="221"/>
      <c r="C1117" s="222"/>
      <c r="D1117" s="223" t="s">
        <v>75</v>
      </c>
      <c r="E1117" s="235" t="s">
        <v>746</v>
      </c>
      <c r="F1117" s="235" t="s">
        <v>747</v>
      </c>
      <c r="G1117" s="222"/>
      <c r="H1117" s="222"/>
      <c r="I1117" s="225"/>
      <c r="J1117" s="236">
        <f>BK1117</f>
        <v>0</v>
      </c>
      <c r="K1117" s="222"/>
      <c r="L1117" s="227"/>
      <c r="M1117" s="228"/>
      <c r="N1117" s="229"/>
      <c r="O1117" s="229"/>
      <c r="P1117" s="230">
        <f>SUM(P1118:P1179)</f>
        <v>0</v>
      </c>
      <c r="Q1117" s="229"/>
      <c r="R1117" s="230">
        <f>SUM(R1118:R1179)</f>
        <v>1.6957955999999996</v>
      </c>
      <c r="S1117" s="229"/>
      <c r="T1117" s="231">
        <f>SUM(T1118:T1179)</f>
        <v>0</v>
      </c>
      <c r="AR1117" s="232" t="s">
        <v>85</v>
      </c>
      <c r="AT1117" s="233" t="s">
        <v>75</v>
      </c>
      <c r="AU1117" s="233" t="s">
        <v>83</v>
      </c>
      <c r="AY1117" s="232" t="s">
        <v>171</v>
      </c>
      <c r="BK1117" s="234">
        <f>SUM(BK1118:BK1179)</f>
        <v>0</v>
      </c>
    </row>
    <row r="1118" s="1" customFormat="1" ht="25.5" customHeight="1">
      <c r="B1118" s="47"/>
      <c r="C1118" s="237" t="s">
        <v>1706</v>
      </c>
      <c r="D1118" s="237" t="s">
        <v>174</v>
      </c>
      <c r="E1118" s="238" t="s">
        <v>1707</v>
      </c>
      <c r="F1118" s="239" t="s">
        <v>1708</v>
      </c>
      <c r="G1118" s="240" t="s">
        <v>256</v>
      </c>
      <c r="H1118" s="241">
        <v>13.5</v>
      </c>
      <c r="I1118" s="242"/>
      <c r="J1118" s="243">
        <f>ROUND(I1118*H1118,2)</f>
        <v>0</v>
      </c>
      <c r="K1118" s="239" t="s">
        <v>236</v>
      </c>
      <c r="L1118" s="73"/>
      <c r="M1118" s="244" t="s">
        <v>21</v>
      </c>
      <c r="N1118" s="245" t="s">
        <v>47</v>
      </c>
      <c r="O1118" s="48"/>
      <c r="P1118" s="246">
        <f>O1118*H1118</f>
        <v>0</v>
      </c>
      <c r="Q1118" s="246">
        <v>0.00062</v>
      </c>
      <c r="R1118" s="246">
        <f>Q1118*H1118</f>
        <v>0.0083700000000000007</v>
      </c>
      <c r="S1118" s="246">
        <v>0</v>
      </c>
      <c r="T1118" s="247">
        <f>S1118*H1118</f>
        <v>0</v>
      </c>
      <c r="AR1118" s="25" t="s">
        <v>314</v>
      </c>
      <c r="AT1118" s="25" t="s">
        <v>174</v>
      </c>
      <c r="AU1118" s="25" t="s">
        <v>85</v>
      </c>
      <c r="AY1118" s="25" t="s">
        <v>171</v>
      </c>
      <c r="BE1118" s="248">
        <f>IF(N1118="základní",J1118,0)</f>
        <v>0</v>
      </c>
      <c r="BF1118" s="248">
        <f>IF(N1118="snížená",J1118,0)</f>
        <v>0</v>
      </c>
      <c r="BG1118" s="248">
        <f>IF(N1118="zákl. přenesená",J1118,0)</f>
        <v>0</v>
      </c>
      <c r="BH1118" s="248">
        <f>IF(N1118="sníž. přenesená",J1118,0)</f>
        <v>0</v>
      </c>
      <c r="BI1118" s="248">
        <f>IF(N1118="nulová",J1118,0)</f>
        <v>0</v>
      </c>
      <c r="BJ1118" s="25" t="s">
        <v>83</v>
      </c>
      <c r="BK1118" s="248">
        <f>ROUND(I1118*H1118,2)</f>
        <v>0</v>
      </c>
      <c r="BL1118" s="25" t="s">
        <v>314</v>
      </c>
      <c r="BM1118" s="25" t="s">
        <v>1709</v>
      </c>
    </row>
    <row r="1119" s="12" customFormat="1">
      <c r="B1119" s="256"/>
      <c r="C1119" s="257"/>
      <c r="D1119" s="249" t="s">
        <v>238</v>
      </c>
      <c r="E1119" s="258" t="s">
        <v>21</v>
      </c>
      <c r="F1119" s="259" t="s">
        <v>820</v>
      </c>
      <c r="G1119" s="257"/>
      <c r="H1119" s="258" t="s">
        <v>21</v>
      </c>
      <c r="I1119" s="260"/>
      <c r="J1119" s="257"/>
      <c r="K1119" s="257"/>
      <c r="L1119" s="261"/>
      <c r="M1119" s="262"/>
      <c r="N1119" s="263"/>
      <c r="O1119" s="263"/>
      <c r="P1119" s="263"/>
      <c r="Q1119" s="263"/>
      <c r="R1119" s="263"/>
      <c r="S1119" s="263"/>
      <c r="T1119" s="264"/>
      <c r="AT1119" s="265" t="s">
        <v>238</v>
      </c>
      <c r="AU1119" s="265" t="s">
        <v>85</v>
      </c>
      <c r="AV1119" s="12" t="s">
        <v>83</v>
      </c>
      <c r="AW1119" s="12" t="s">
        <v>39</v>
      </c>
      <c r="AX1119" s="12" t="s">
        <v>76</v>
      </c>
      <c r="AY1119" s="265" t="s">
        <v>171</v>
      </c>
    </row>
    <row r="1120" s="12" customFormat="1">
      <c r="B1120" s="256"/>
      <c r="C1120" s="257"/>
      <c r="D1120" s="249" t="s">
        <v>238</v>
      </c>
      <c r="E1120" s="258" t="s">
        <v>21</v>
      </c>
      <c r="F1120" s="259" t="s">
        <v>339</v>
      </c>
      <c r="G1120" s="257"/>
      <c r="H1120" s="258" t="s">
        <v>21</v>
      </c>
      <c r="I1120" s="260"/>
      <c r="J1120" s="257"/>
      <c r="K1120" s="257"/>
      <c r="L1120" s="261"/>
      <c r="M1120" s="262"/>
      <c r="N1120" s="263"/>
      <c r="O1120" s="263"/>
      <c r="P1120" s="263"/>
      <c r="Q1120" s="263"/>
      <c r="R1120" s="263"/>
      <c r="S1120" s="263"/>
      <c r="T1120" s="264"/>
      <c r="AT1120" s="265" t="s">
        <v>238</v>
      </c>
      <c r="AU1120" s="265" t="s">
        <v>85</v>
      </c>
      <c r="AV1120" s="12" t="s">
        <v>83</v>
      </c>
      <c r="AW1120" s="12" t="s">
        <v>39</v>
      </c>
      <c r="AX1120" s="12" t="s">
        <v>76</v>
      </c>
      <c r="AY1120" s="265" t="s">
        <v>171</v>
      </c>
    </row>
    <row r="1121" s="13" customFormat="1">
      <c r="B1121" s="266"/>
      <c r="C1121" s="267"/>
      <c r="D1121" s="249" t="s">
        <v>238</v>
      </c>
      <c r="E1121" s="268" t="s">
        <v>21</v>
      </c>
      <c r="F1121" s="269" t="s">
        <v>1710</v>
      </c>
      <c r="G1121" s="267"/>
      <c r="H1121" s="270">
        <v>8.5</v>
      </c>
      <c r="I1121" s="271"/>
      <c r="J1121" s="267"/>
      <c r="K1121" s="267"/>
      <c r="L1121" s="272"/>
      <c r="M1121" s="273"/>
      <c r="N1121" s="274"/>
      <c r="O1121" s="274"/>
      <c r="P1121" s="274"/>
      <c r="Q1121" s="274"/>
      <c r="R1121" s="274"/>
      <c r="S1121" s="274"/>
      <c r="T1121" s="275"/>
      <c r="AT1121" s="276" t="s">
        <v>238</v>
      </c>
      <c r="AU1121" s="276" t="s">
        <v>85</v>
      </c>
      <c r="AV1121" s="13" t="s">
        <v>85</v>
      </c>
      <c r="AW1121" s="13" t="s">
        <v>39</v>
      </c>
      <c r="AX1121" s="13" t="s">
        <v>76</v>
      </c>
      <c r="AY1121" s="276" t="s">
        <v>171</v>
      </c>
    </row>
    <row r="1122" s="15" customFormat="1">
      <c r="B1122" s="288"/>
      <c r="C1122" s="289"/>
      <c r="D1122" s="249" t="s">
        <v>238</v>
      </c>
      <c r="E1122" s="290" t="s">
        <v>21</v>
      </c>
      <c r="F1122" s="291" t="s">
        <v>259</v>
      </c>
      <c r="G1122" s="289"/>
      <c r="H1122" s="292">
        <v>8.5</v>
      </c>
      <c r="I1122" s="293"/>
      <c r="J1122" s="289"/>
      <c r="K1122" s="289"/>
      <c r="L1122" s="294"/>
      <c r="M1122" s="295"/>
      <c r="N1122" s="296"/>
      <c r="O1122" s="296"/>
      <c r="P1122" s="296"/>
      <c r="Q1122" s="296"/>
      <c r="R1122" s="296"/>
      <c r="S1122" s="296"/>
      <c r="T1122" s="297"/>
      <c r="AT1122" s="298" t="s">
        <v>238</v>
      </c>
      <c r="AU1122" s="298" t="s">
        <v>85</v>
      </c>
      <c r="AV1122" s="15" t="s">
        <v>96</v>
      </c>
      <c r="AW1122" s="15" t="s">
        <v>39</v>
      </c>
      <c r="AX1122" s="15" t="s">
        <v>76</v>
      </c>
      <c r="AY1122" s="298" t="s">
        <v>171</v>
      </c>
    </row>
    <row r="1123" s="12" customFormat="1">
      <c r="B1123" s="256"/>
      <c r="C1123" s="257"/>
      <c r="D1123" s="249" t="s">
        <v>238</v>
      </c>
      <c r="E1123" s="258" t="s">
        <v>21</v>
      </c>
      <c r="F1123" s="259" t="s">
        <v>1032</v>
      </c>
      <c r="G1123" s="257"/>
      <c r="H1123" s="258" t="s">
        <v>21</v>
      </c>
      <c r="I1123" s="260"/>
      <c r="J1123" s="257"/>
      <c r="K1123" s="257"/>
      <c r="L1123" s="261"/>
      <c r="M1123" s="262"/>
      <c r="N1123" s="263"/>
      <c r="O1123" s="263"/>
      <c r="P1123" s="263"/>
      <c r="Q1123" s="263"/>
      <c r="R1123" s="263"/>
      <c r="S1123" s="263"/>
      <c r="T1123" s="264"/>
      <c r="AT1123" s="265" t="s">
        <v>238</v>
      </c>
      <c r="AU1123" s="265" t="s">
        <v>85</v>
      </c>
      <c r="AV1123" s="12" t="s">
        <v>83</v>
      </c>
      <c r="AW1123" s="12" t="s">
        <v>39</v>
      </c>
      <c r="AX1123" s="12" t="s">
        <v>76</v>
      </c>
      <c r="AY1123" s="265" t="s">
        <v>171</v>
      </c>
    </row>
    <row r="1124" s="12" customFormat="1">
      <c r="B1124" s="256"/>
      <c r="C1124" s="257"/>
      <c r="D1124" s="249" t="s">
        <v>238</v>
      </c>
      <c r="E1124" s="258" t="s">
        <v>21</v>
      </c>
      <c r="F1124" s="259" t="s">
        <v>1326</v>
      </c>
      <c r="G1124" s="257"/>
      <c r="H1124" s="258" t="s">
        <v>21</v>
      </c>
      <c r="I1124" s="260"/>
      <c r="J1124" s="257"/>
      <c r="K1124" s="257"/>
      <c r="L1124" s="261"/>
      <c r="M1124" s="262"/>
      <c r="N1124" s="263"/>
      <c r="O1124" s="263"/>
      <c r="P1124" s="263"/>
      <c r="Q1124" s="263"/>
      <c r="R1124" s="263"/>
      <c r="S1124" s="263"/>
      <c r="T1124" s="264"/>
      <c r="AT1124" s="265" t="s">
        <v>238</v>
      </c>
      <c r="AU1124" s="265" t="s">
        <v>85</v>
      </c>
      <c r="AV1124" s="12" t="s">
        <v>83</v>
      </c>
      <c r="AW1124" s="12" t="s">
        <v>39</v>
      </c>
      <c r="AX1124" s="12" t="s">
        <v>76</v>
      </c>
      <c r="AY1124" s="265" t="s">
        <v>171</v>
      </c>
    </row>
    <row r="1125" s="13" customFormat="1">
      <c r="B1125" s="266"/>
      <c r="C1125" s="267"/>
      <c r="D1125" s="249" t="s">
        <v>238</v>
      </c>
      <c r="E1125" s="268" t="s">
        <v>21</v>
      </c>
      <c r="F1125" s="269" t="s">
        <v>1711</v>
      </c>
      <c r="G1125" s="267"/>
      <c r="H1125" s="270">
        <v>5</v>
      </c>
      <c r="I1125" s="271"/>
      <c r="J1125" s="267"/>
      <c r="K1125" s="267"/>
      <c r="L1125" s="272"/>
      <c r="M1125" s="273"/>
      <c r="N1125" s="274"/>
      <c r="O1125" s="274"/>
      <c r="P1125" s="274"/>
      <c r="Q1125" s="274"/>
      <c r="R1125" s="274"/>
      <c r="S1125" s="274"/>
      <c r="T1125" s="275"/>
      <c r="AT1125" s="276" t="s">
        <v>238</v>
      </c>
      <c r="AU1125" s="276" t="s">
        <v>85</v>
      </c>
      <c r="AV1125" s="13" t="s">
        <v>85</v>
      </c>
      <c r="AW1125" s="13" t="s">
        <v>39</v>
      </c>
      <c r="AX1125" s="13" t="s">
        <v>76</v>
      </c>
      <c r="AY1125" s="276" t="s">
        <v>171</v>
      </c>
    </row>
    <row r="1126" s="15" customFormat="1">
      <c r="B1126" s="288"/>
      <c r="C1126" s="289"/>
      <c r="D1126" s="249" t="s">
        <v>238</v>
      </c>
      <c r="E1126" s="290" t="s">
        <v>21</v>
      </c>
      <c r="F1126" s="291" t="s">
        <v>259</v>
      </c>
      <c r="G1126" s="289"/>
      <c r="H1126" s="292">
        <v>5</v>
      </c>
      <c r="I1126" s="293"/>
      <c r="J1126" s="289"/>
      <c r="K1126" s="289"/>
      <c r="L1126" s="294"/>
      <c r="M1126" s="295"/>
      <c r="N1126" s="296"/>
      <c r="O1126" s="296"/>
      <c r="P1126" s="296"/>
      <c r="Q1126" s="296"/>
      <c r="R1126" s="296"/>
      <c r="S1126" s="296"/>
      <c r="T1126" s="297"/>
      <c r="AT1126" s="298" t="s">
        <v>238</v>
      </c>
      <c r="AU1126" s="298" t="s">
        <v>85</v>
      </c>
      <c r="AV1126" s="15" t="s">
        <v>96</v>
      </c>
      <c r="AW1126" s="15" t="s">
        <v>39</v>
      </c>
      <c r="AX1126" s="15" t="s">
        <v>76</v>
      </c>
      <c r="AY1126" s="298" t="s">
        <v>171</v>
      </c>
    </row>
    <row r="1127" s="14" customFormat="1">
      <c r="B1127" s="277"/>
      <c r="C1127" s="278"/>
      <c r="D1127" s="249" t="s">
        <v>238</v>
      </c>
      <c r="E1127" s="279" t="s">
        <v>21</v>
      </c>
      <c r="F1127" s="280" t="s">
        <v>242</v>
      </c>
      <c r="G1127" s="278"/>
      <c r="H1127" s="281">
        <v>13.5</v>
      </c>
      <c r="I1127" s="282"/>
      <c r="J1127" s="278"/>
      <c r="K1127" s="278"/>
      <c r="L1127" s="283"/>
      <c r="M1127" s="284"/>
      <c r="N1127" s="285"/>
      <c r="O1127" s="285"/>
      <c r="P1127" s="285"/>
      <c r="Q1127" s="285"/>
      <c r="R1127" s="285"/>
      <c r="S1127" s="285"/>
      <c r="T1127" s="286"/>
      <c r="AT1127" s="287" t="s">
        <v>238</v>
      </c>
      <c r="AU1127" s="287" t="s">
        <v>85</v>
      </c>
      <c r="AV1127" s="14" t="s">
        <v>194</v>
      </c>
      <c r="AW1127" s="14" t="s">
        <v>39</v>
      </c>
      <c r="AX1127" s="14" t="s">
        <v>83</v>
      </c>
      <c r="AY1127" s="287" t="s">
        <v>171</v>
      </c>
    </row>
    <row r="1128" s="1" customFormat="1" ht="25.5" customHeight="1">
      <c r="B1128" s="47"/>
      <c r="C1128" s="237" t="s">
        <v>1712</v>
      </c>
      <c r="D1128" s="237" t="s">
        <v>174</v>
      </c>
      <c r="E1128" s="238" t="s">
        <v>1713</v>
      </c>
      <c r="F1128" s="239" t="s">
        <v>1714</v>
      </c>
      <c r="G1128" s="240" t="s">
        <v>235</v>
      </c>
      <c r="H1128" s="241">
        <v>37.380000000000003</v>
      </c>
      <c r="I1128" s="242"/>
      <c r="J1128" s="243">
        <f>ROUND(I1128*H1128,2)</f>
        <v>0</v>
      </c>
      <c r="K1128" s="239" t="s">
        <v>236</v>
      </c>
      <c r="L1128" s="73"/>
      <c r="M1128" s="244" t="s">
        <v>21</v>
      </c>
      <c r="N1128" s="245" t="s">
        <v>47</v>
      </c>
      <c r="O1128" s="48"/>
      <c r="P1128" s="246">
        <f>O1128*H1128</f>
        <v>0</v>
      </c>
      <c r="Q1128" s="246">
        <v>0.0036700000000000001</v>
      </c>
      <c r="R1128" s="246">
        <f>Q1128*H1128</f>
        <v>0.13718460000000002</v>
      </c>
      <c r="S1128" s="246">
        <v>0</v>
      </c>
      <c r="T1128" s="247">
        <f>S1128*H1128</f>
        <v>0</v>
      </c>
      <c r="AR1128" s="25" t="s">
        <v>314</v>
      </c>
      <c r="AT1128" s="25" t="s">
        <v>174</v>
      </c>
      <c r="AU1128" s="25" t="s">
        <v>85</v>
      </c>
      <c r="AY1128" s="25" t="s">
        <v>171</v>
      </c>
      <c r="BE1128" s="248">
        <f>IF(N1128="základní",J1128,0)</f>
        <v>0</v>
      </c>
      <c r="BF1128" s="248">
        <f>IF(N1128="snížená",J1128,0)</f>
        <v>0</v>
      </c>
      <c r="BG1128" s="248">
        <f>IF(N1128="zákl. přenesená",J1128,0)</f>
        <v>0</v>
      </c>
      <c r="BH1128" s="248">
        <f>IF(N1128="sníž. přenesená",J1128,0)</f>
        <v>0</v>
      </c>
      <c r="BI1128" s="248">
        <f>IF(N1128="nulová",J1128,0)</f>
        <v>0</v>
      </c>
      <c r="BJ1128" s="25" t="s">
        <v>83</v>
      </c>
      <c r="BK1128" s="248">
        <f>ROUND(I1128*H1128,2)</f>
        <v>0</v>
      </c>
      <c r="BL1128" s="25" t="s">
        <v>314</v>
      </c>
      <c r="BM1128" s="25" t="s">
        <v>1715</v>
      </c>
    </row>
    <row r="1129" s="12" customFormat="1">
      <c r="B1129" s="256"/>
      <c r="C1129" s="257"/>
      <c r="D1129" s="249" t="s">
        <v>238</v>
      </c>
      <c r="E1129" s="258" t="s">
        <v>21</v>
      </c>
      <c r="F1129" s="259" t="s">
        <v>820</v>
      </c>
      <c r="G1129" s="257"/>
      <c r="H1129" s="258" t="s">
        <v>21</v>
      </c>
      <c r="I1129" s="260"/>
      <c r="J1129" s="257"/>
      <c r="K1129" s="257"/>
      <c r="L1129" s="261"/>
      <c r="M1129" s="262"/>
      <c r="N1129" s="263"/>
      <c r="O1129" s="263"/>
      <c r="P1129" s="263"/>
      <c r="Q1129" s="263"/>
      <c r="R1129" s="263"/>
      <c r="S1129" s="263"/>
      <c r="T1129" s="264"/>
      <c r="AT1129" s="265" t="s">
        <v>238</v>
      </c>
      <c r="AU1129" s="265" t="s">
        <v>85</v>
      </c>
      <c r="AV1129" s="12" t="s">
        <v>83</v>
      </c>
      <c r="AW1129" s="12" t="s">
        <v>39</v>
      </c>
      <c r="AX1129" s="12" t="s">
        <v>76</v>
      </c>
      <c r="AY1129" s="265" t="s">
        <v>171</v>
      </c>
    </row>
    <row r="1130" s="12" customFormat="1">
      <c r="B1130" s="256"/>
      <c r="C1130" s="257"/>
      <c r="D1130" s="249" t="s">
        <v>238</v>
      </c>
      <c r="E1130" s="258" t="s">
        <v>21</v>
      </c>
      <c r="F1130" s="259" t="s">
        <v>339</v>
      </c>
      <c r="G1130" s="257"/>
      <c r="H1130" s="258" t="s">
        <v>21</v>
      </c>
      <c r="I1130" s="260"/>
      <c r="J1130" s="257"/>
      <c r="K1130" s="257"/>
      <c r="L1130" s="261"/>
      <c r="M1130" s="262"/>
      <c r="N1130" s="263"/>
      <c r="O1130" s="263"/>
      <c r="P1130" s="263"/>
      <c r="Q1130" s="263"/>
      <c r="R1130" s="263"/>
      <c r="S1130" s="263"/>
      <c r="T1130" s="264"/>
      <c r="AT1130" s="265" t="s">
        <v>238</v>
      </c>
      <c r="AU1130" s="265" t="s">
        <v>85</v>
      </c>
      <c r="AV1130" s="12" t="s">
        <v>83</v>
      </c>
      <c r="AW1130" s="12" t="s">
        <v>39</v>
      </c>
      <c r="AX1130" s="12" t="s">
        <v>76</v>
      </c>
      <c r="AY1130" s="265" t="s">
        <v>171</v>
      </c>
    </row>
    <row r="1131" s="13" customFormat="1">
      <c r="B1131" s="266"/>
      <c r="C1131" s="267"/>
      <c r="D1131" s="249" t="s">
        <v>238</v>
      </c>
      <c r="E1131" s="268" t="s">
        <v>21</v>
      </c>
      <c r="F1131" s="269" t="s">
        <v>555</v>
      </c>
      <c r="G1131" s="267"/>
      <c r="H1131" s="270">
        <v>1.1499999999999999</v>
      </c>
      <c r="I1131" s="271"/>
      <c r="J1131" s="267"/>
      <c r="K1131" s="267"/>
      <c r="L1131" s="272"/>
      <c r="M1131" s="273"/>
      <c r="N1131" s="274"/>
      <c r="O1131" s="274"/>
      <c r="P1131" s="274"/>
      <c r="Q1131" s="274"/>
      <c r="R1131" s="274"/>
      <c r="S1131" s="274"/>
      <c r="T1131" s="275"/>
      <c r="AT1131" s="276" t="s">
        <v>238</v>
      </c>
      <c r="AU1131" s="276" t="s">
        <v>85</v>
      </c>
      <c r="AV1131" s="13" t="s">
        <v>85</v>
      </c>
      <c r="AW1131" s="13" t="s">
        <v>39</v>
      </c>
      <c r="AX1131" s="13" t="s">
        <v>76</v>
      </c>
      <c r="AY1131" s="276" t="s">
        <v>171</v>
      </c>
    </row>
    <row r="1132" s="13" customFormat="1">
      <c r="B1132" s="266"/>
      <c r="C1132" s="267"/>
      <c r="D1132" s="249" t="s">
        <v>238</v>
      </c>
      <c r="E1132" s="268" t="s">
        <v>21</v>
      </c>
      <c r="F1132" s="269" t="s">
        <v>556</v>
      </c>
      <c r="G1132" s="267"/>
      <c r="H1132" s="270">
        <v>7.5099999999999998</v>
      </c>
      <c r="I1132" s="271"/>
      <c r="J1132" s="267"/>
      <c r="K1132" s="267"/>
      <c r="L1132" s="272"/>
      <c r="M1132" s="273"/>
      <c r="N1132" s="274"/>
      <c r="O1132" s="274"/>
      <c r="P1132" s="274"/>
      <c r="Q1132" s="274"/>
      <c r="R1132" s="274"/>
      <c r="S1132" s="274"/>
      <c r="T1132" s="275"/>
      <c r="AT1132" s="276" t="s">
        <v>238</v>
      </c>
      <c r="AU1132" s="276" t="s">
        <v>85</v>
      </c>
      <c r="AV1132" s="13" t="s">
        <v>85</v>
      </c>
      <c r="AW1132" s="13" t="s">
        <v>39</v>
      </c>
      <c r="AX1132" s="13" t="s">
        <v>76</v>
      </c>
      <c r="AY1132" s="276" t="s">
        <v>171</v>
      </c>
    </row>
    <row r="1133" s="13" customFormat="1">
      <c r="B1133" s="266"/>
      <c r="C1133" s="267"/>
      <c r="D1133" s="249" t="s">
        <v>238</v>
      </c>
      <c r="E1133" s="268" t="s">
        <v>21</v>
      </c>
      <c r="F1133" s="269" t="s">
        <v>754</v>
      </c>
      <c r="G1133" s="267"/>
      <c r="H1133" s="270">
        <v>2.48</v>
      </c>
      <c r="I1133" s="271"/>
      <c r="J1133" s="267"/>
      <c r="K1133" s="267"/>
      <c r="L1133" s="272"/>
      <c r="M1133" s="273"/>
      <c r="N1133" s="274"/>
      <c r="O1133" s="274"/>
      <c r="P1133" s="274"/>
      <c r="Q1133" s="274"/>
      <c r="R1133" s="274"/>
      <c r="S1133" s="274"/>
      <c r="T1133" s="275"/>
      <c r="AT1133" s="276" t="s">
        <v>238</v>
      </c>
      <c r="AU1133" s="276" t="s">
        <v>85</v>
      </c>
      <c r="AV1133" s="13" t="s">
        <v>85</v>
      </c>
      <c r="AW1133" s="13" t="s">
        <v>39</v>
      </c>
      <c r="AX1133" s="13" t="s">
        <v>76</v>
      </c>
      <c r="AY1133" s="276" t="s">
        <v>171</v>
      </c>
    </row>
    <row r="1134" s="13" customFormat="1">
      <c r="B1134" s="266"/>
      <c r="C1134" s="267"/>
      <c r="D1134" s="249" t="s">
        <v>238</v>
      </c>
      <c r="E1134" s="268" t="s">
        <v>21</v>
      </c>
      <c r="F1134" s="269" t="s">
        <v>1252</v>
      </c>
      <c r="G1134" s="267"/>
      <c r="H1134" s="270">
        <v>1.5700000000000001</v>
      </c>
      <c r="I1134" s="271"/>
      <c r="J1134" s="267"/>
      <c r="K1134" s="267"/>
      <c r="L1134" s="272"/>
      <c r="M1134" s="273"/>
      <c r="N1134" s="274"/>
      <c r="O1134" s="274"/>
      <c r="P1134" s="274"/>
      <c r="Q1134" s="274"/>
      <c r="R1134" s="274"/>
      <c r="S1134" s="274"/>
      <c r="T1134" s="275"/>
      <c r="AT1134" s="276" t="s">
        <v>238</v>
      </c>
      <c r="AU1134" s="276" t="s">
        <v>85</v>
      </c>
      <c r="AV1134" s="13" t="s">
        <v>85</v>
      </c>
      <c r="AW1134" s="13" t="s">
        <v>39</v>
      </c>
      <c r="AX1134" s="13" t="s">
        <v>76</v>
      </c>
      <c r="AY1134" s="276" t="s">
        <v>171</v>
      </c>
    </row>
    <row r="1135" s="13" customFormat="1">
      <c r="B1135" s="266"/>
      <c r="C1135" s="267"/>
      <c r="D1135" s="249" t="s">
        <v>238</v>
      </c>
      <c r="E1135" s="268" t="s">
        <v>21</v>
      </c>
      <c r="F1135" s="269" t="s">
        <v>1253</v>
      </c>
      <c r="G1135" s="267"/>
      <c r="H1135" s="270">
        <v>1.1499999999999999</v>
      </c>
      <c r="I1135" s="271"/>
      <c r="J1135" s="267"/>
      <c r="K1135" s="267"/>
      <c r="L1135" s="272"/>
      <c r="M1135" s="273"/>
      <c r="N1135" s="274"/>
      <c r="O1135" s="274"/>
      <c r="P1135" s="274"/>
      <c r="Q1135" s="274"/>
      <c r="R1135" s="274"/>
      <c r="S1135" s="274"/>
      <c r="T1135" s="275"/>
      <c r="AT1135" s="276" t="s">
        <v>238</v>
      </c>
      <c r="AU1135" s="276" t="s">
        <v>85</v>
      </c>
      <c r="AV1135" s="13" t="s">
        <v>85</v>
      </c>
      <c r="AW1135" s="13" t="s">
        <v>39</v>
      </c>
      <c r="AX1135" s="13" t="s">
        <v>76</v>
      </c>
      <c r="AY1135" s="276" t="s">
        <v>171</v>
      </c>
    </row>
    <row r="1136" s="13" customFormat="1">
      <c r="B1136" s="266"/>
      <c r="C1136" s="267"/>
      <c r="D1136" s="249" t="s">
        <v>238</v>
      </c>
      <c r="E1136" s="268" t="s">
        <v>21</v>
      </c>
      <c r="F1136" s="269" t="s">
        <v>557</v>
      </c>
      <c r="G1136" s="267"/>
      <c r="H1136" s="270">
        <v>1.1499999999999999</v>
      </c>
      <c r="I1136" s="271"/>
      <c r="J1136" s="267"/>
      <c r="K1136" s="267"/>
      <c r="L1136" s="272"/>
      <c r="M1136" s="273"/>
      <c r="N1136" s="274"/>
      <c r="O1136" s="274"/>
      <c r="P1136" s="274"/>
      <c r="Q1136" s="274"/>
      <c r="R1136" s="274"/>
      <c r="S1136" s="274"/>
      <c r="T1136" s="275"/>
      <c r="AT1136" s="276" t="s">
        <v>238</v>
      </c>
      <c r="AU1136" s="276" t="s">
        <v>85</v>
      </c>
      <c r="AV1136" s="13" t="s">
        <v>85</v>
      </c>
      <c r="AW1136" s="13" t="s">
        <v>39</v>
      </c>
      <c r="AX1136" s="13" t="s">
        <v>76</v>
      </c>
      <c r="AY1136" s="276" t="s">
        <v>171</v>
      </c>
    </row>
    <row r="1137" s="13" customFormat="1">
      <c r="B1137" s="266"/>
      <c r="C1137" s="267"/>
      <c r="D1137" s="249" t="s">
        <v>238</v>
      </c>
      <c r="E1137" s="268" t="s">
        <v>21</v>
      </c>
      <c r="F1137" s="269" t="s">
        <v>1716</v>
      </c>
      <c r="G1137" s="267"/>
      <c r="H1137" s="270">
        <v>8.9600000000000009</v>
      </c>
      <c r="I1137" s="271"/>
      <c r="J1137" s="267"/>
      <c r="K1137" s="267"/>
      <c r="L1137" s="272"/>
      <c r="M1137" s="273"/>
      <c r="N1137" s="274"/>
      <c r="O1137" s="274"/>
      <c r="P1137" s="274"/>
      <c r="Q1137" s="274"/>
      <c r="R1137" s="274"/>
      <c r="S1137" s="274"/>
      <c r="T1137" s="275"/>
      <c r="AT1137" s="276" t="s">
        <v>238</v>
      </c>
      <c r="AU1137" s="276" t="s">
        <v>85</v>
      </c>
      <c r="AV1137" s="13" t="s">
        <v>85</v>
      </c>
      <c r="AW1137" s="13" t="s">
        <v>39</v>
      </c>
      <c r="AX1137" s="13" t="s">
        <v>76</v>
      </c>
      <c r="AY1137" s="276" t="s">
        <v>171</v>
      </c>
    </row>
    <row r="1138" s="13" customFormat="1">
      <c r="B1138" s="266"/>
      <c r="C1138" s="267"/>
      <c r="D1138" s="249" t="s">
        <v>238</v>
      </c>
      <c r="E1138" s="268" t="s">
        <v>21</v>
      </c>
      <c r="F1138" s="269" t="s">
        <v>1254</v>
      </c>
      <c r="G1138" s="267"/>
      <c r="H1138" s="270">
        <v>3.8799999999999999</v>
      </c>
      <c r="I1138" s="271"/>
      <c r="J1138" s="267"/>
      <c r="K1138" s="267"/>
      <c r="L1138" s="272"/>
      <c r="M1138" s="273"/>
      <c r="N1138" s="274"/>
      <c r="O1138" s="274"/>
      <c r="P1138" s="274"/>
      <c r="Q1138" s="274"/>
      <c r="R1138" s="274"/>
      <c r="S1138" s="274"/>
      <c r="T1138" s="275"/>
      <c r="AT1138" s="276" t="s">
        <v>238</v>
      </c>
      <c r="AU1138" s="276" t="s">
        <v>85</v>
      </c>
      <c r="AV1138" s="13" t="s">
        <v>85</v>
      </c>
      <c r="AW1138" s="13" t="s">
        <v>39</v>
      </c>
      <c r="AX1138" s="13" t="s">
        <v>76</v>
      </c>
      <c r="AY1138" s="276" t="s">
        <v>171</v>
      </c>
    </row>
    <row r="1139" s="13" customFormat="1">
      <c r="B1139" s="266"/>
      <c r="C1139" s="267"/>
      <c r="D1139" s="249" t="s">
        <v>238</v>
      </c>
      <c r="E1139" s="268" t="s">
        <v>21</v>
      </c>
      <c r="F1139" s="269" t="s">
        <v>1255</v>
      </c>
      <c r="G1139" s="267"/>
      <c r="H1139" s="270">
        <v>2.6400000000000001</v>
      </c>
      <c r="I1139" s="271"/>
      <c r="J1139" s="267"/>
      <c r="K1139" s="267"/>
      <c r="L1139" s="272"/>
      <c r="M1139" s="273"/>
      <c r="N1139" s="274"/>
      <c r="O1139" s="274"/>
      <c r="P1139" s="274"/>
      <c r="Q1139" s="274"/>
      <c r="R1139" s="274"/>
      <c r="S1139" s="274"/>
      <c r="T1139" s="275"/>
      <c r="AT1139" s="276" t="s">
        <v>238</v>
      </c>
      <c r="AU1139" s="276" t="s">
        <v>85</v>
      </c>
      <c r="AV1139" s="13" t="s">
        <v>85</v>
      </c>
      <c r="AW1139" s="13" t="s">
        <v>39</v>
      </c>
      <c r="AX1139" s="13" t="s">
        <v>76</v>
      </c>
      <c r="AY1139" s="276" t="s">
        <v>171</v>
      </c>
    </row>
    <row r="1140" s="13" customFormat="1">
      <c r="B1140" s="266"/>
      <c r="C1140" s="267"/>
      <c r="D1140" s="249" t="s">
        <v>238</v>
      </c>
      <c r="E1140" s="268" t="s">
        <v>21</v>
      </c>
      <c r="F1140" s="269" t="s">
        <v>1256</v>
      </c>
      <c r="G1140" s="267"/>
      <c r="H1140" s="270">
        <v>3.7799999999999998</v>
      </c>
      <c r="I1140" s="271"/>
      <c r="J1140" s="267"/>
      <c r="K1140" s="267"/>
      <c r="L1140" s="272"/>
      <c r="M1140" s="273"/>
      <c r="N1140" s="274"/>
      <c r="O1140" s="274"/>
      <c r="P1140" s="274"/>
      <c r="Q1140" s="274"/>
      <c r="R1140" s="274"/>
      <c r="S1140" s="274"/>
      <c r="T1140" s="275"/>
      <c r="AT1140" s="276" t="s">
        <v>238</v>
      </c>
      <c r="AU1140" s="276" t="s">
        <v>85</v>
      </c>
      <c r="AV1140" s="13" t="s">
        <v>85</v>
      </c>
      <c r="AW1140" s="13" t="s">
        <v>39</v>
      </c>
      <c r="AX1140" s="13" t="s">
        <v>76</v>
      </c>
      <c r="AY1140" s="276" t="s">
        <v>171</v>
      </c>
    </row>
    <row r="1141" s="13" customFormat="1">
      <c r="B1141" s="266"/>
      <c r="C1141" s="267"/>
      <c r="D1141" s="249" t="s">
        <v>238</v>
      </c>
      <c r="E1141" s="268" t="s">
        <v>21</v>
      </c>
      <c r="F1141" s="269" t="s">
        <v>561</v>
      </c>
      <c r="G1141" s="267"/>
      <c r="H1141" s="270">
        <v>3.1099999999999999</v>
      </c>
      <c r="I1141" s="271"/>
      <c r="J1141" s="267"/>
      <c r="K1141" s="267"/>
      <c r="L1141" s="272"/>
      <c r="M1141" s="273"/>
      <c r="N1141" s="274"/>
      <c r="O1141" s="274"/>
      <c r="P1141" s="274"/>
      <c r="Q1141" s="274"/>
      <c r="R1141" s="274"/>
      <c r="S1141" s="274"/>
      <c r="T1141" s="275"/>
      <c r="AT1141" s="276" t="s">
        <v>238</v>
      </c>
      <c r="AU1141" s="276" t="s">
        <v>85</v>
      </c>
      <c r="AV1141" s="13" t="s">
        <v>85</v>
      </c>
      <c r="AW1141" s="13" t="s">
        <v>39</v>
      </c>
      <c r="AX1141" s="13" t="s">
        <v>76</v>
      </c>
      <c r="AY1141" s="276" t="s">
        <v>171</v>
      </c>
    </row>
    <row r="1142" s="14" customFormat="1">
      <c r="B1142" s="277"/>
      <c r="C1142" s="278"/>
      <c r="D1142" s="249" t="s">
        <v>238</v>
      </c>
      <c r="E1142" s="279" t="s">
        <v>21</v>
      </c>
      <c r="F1142" s="280" t="s">
        <v>242</v>
      </c>
      <c r="G1142" s="278"/>
      <c r="H1142" s="281">
        <v>37.380000000000003</v>
      </c>
      <c r="I1142" s="282"/>
      <c r="J1142" s="278"/>
      <c r="K1142" s="278"/>
      <c r="L1142" s="283"/>
      <c r="M1142" s="284"/>
      <c r="N1142" s="285"/>
      <c r="O1142" s="285"/>
      <c r="P1142" s="285"/>
      <c r="Q1142" s="285"/>
      <c r="R1142" s="285"/>
      <c r="S1142" s="285"/>
      <c r="T1142" s="286"/>
      <c r="AT1142" s="287" t="s">
        <v>238</v>
      </c>
      <c r="AU1142" s="287" t="s">
        <v>85</v>
      </c>
      <c r="AV1142" s="14" t="s">
        <v>194</v>
      </c>
      <c r="AW1142" s="14" t="s">
        <v>39</v>
      </c>
      <c r="AX1142" s="14" t="s">
        <v>83</v>
      </c>
      <c r="AY1142" s="287" t="s">
        <v>171</v>
      </c>
    </row>
    <row r="1143" s="1" customFormat="1" ht="25.5" customHeight="1">
      <c r="B1143" s="47"/>
      <c r="C1143" s="299" t="s">
        <v>1717</v>
      </c>
      <c r="D1143" s="299" t="s">
        <v>288</v>
      </c>
      <c r="E1143" s="300" t="s">
        <v>1718</v>
      </c>
      <c r="F1143" s="301" t="s">
        <v>1719</v>
      </c>
      <c r="G1143" s="302" t="s">
        <v>235</v>
      </c>
      <c r="H1143" s="303">
        <v>45.792999999999999</v>
      </c>
      <c r="I1143" s="304"/>
      <c r="J1143" s="305">
        <f>ROUND(I1143*H1143,2)</f>
        <v>0</v>
      </c>
      <c r="K1143" s="301" t="s">
        <v>236</v>
      </c>
      <c r="L1143" s="306"/>
      <c r="M1143" s="307" t="s">
        <v>21</v>
      </c>
      <c r="N1143" s="308" t="s">
        <v>47</v>
      </c>
      <c r="O1143" s="48"/>
      <c r="P1143" s="246">
        <f>O1143*H1143</f>
        <v>0</v>
      </c>
      <c r="Q1143" s="246">
        <v>0.019199999999999998</v>
      </c>
      <c r="R1143" s="246">
        <f>Q1143*H1143</f>
        <v>0.87922559999999994</v>
      </c>
      <c r="S1143" s="246">
        <v>0</v>
      </c>
      <c r="T1143" s="247">
        <f>S1143*H1143</f>
        <v>0</v>
      </c>
      <c r="AR1143" s="25" t="s">
        <v>414</v>
      </c>
      <c r="AT1143" s="25" t="s">
        <v>288</v>
      </c>
      <c r="AU1143" s="25" t="s">
        <v>85</v>
      </c>
      <c r="AY1143" s="25" t="s">
        <v>171</v>
      </c>
      <c r="BE1143" s="248">
        <f>IF(N1143="základní",J1143,0)</f>
        <v>0</v>
      </c>
      <c r="BF1143" s="248">
        <f>IF(N1143="snížená",J1143,0)</f>
        <v>0</v>
      </c>
      <c r="BG1143" s="248">
        <f>IF(N1143="zákl. přenesená",J1143,0)</f>
        <v>0</v>
      </c>
      <c r="BH1143" s="248">
        <f>IF(N1143="sníž. přenesená",J1143,0)</f>
        <v>0</v>
      </c>
      <c r="BI1143" s="248">
        <f>IF(N1143="nulová",J1143,0)</f>
        <v>0</v>
      </c>
      <c r="BJ1143" s="25" t="s">
        <v>83</v>
      </c>
      <c r="BK1143" s="248">
        <f>ROUND(I1143*H1143,2)</f>
        <v>0</v>
      </c>
      <c r="BL1143" s="25" t="s">
        <v>314</v>
      </c>
      <c r="BM1143" s="25" t="s">
        <v>1720</v>
      </c>
    </row>
    <row r="1144" s="13" customFormat="1">
      <c r="B1144" s="266"/>
      <c r="C1144" s="267"/>
      <c r="D1144" s="249" t="s">
        <v>238</v>
      </c>
      <c r="E1144" s="268" t="s">
        <v>21</v>
      </c>
      <c r="F1144" s="269" t="s">
        <v>1721</v>
      </c>
      <c r="G1144" s="267"/>
      <c r="H1144" s="270">
        <v>37.380000000000003</v>
      </c>
      <c r="I1144" s="271"/>
      <c r="J1144" s="267"/>
      <c r="K1144" s="267"/>
      <c r="L1144" s="272"/>
      <c r="M1144" s="273"/>
      <c r="N1144" s="274"/>
      <c r="O1144" s="274"/>
      <c r="P1144" s="274"/>
      <c r="Q1144" s="274"/>
      <c r="R1144" s="274"/>
      <c r="S1144" s="274"/>
      <c r="T1144" s="275"/>
      <c r="AT1144" s="276" t="s">
        <v>238</v>
      </c>
      <c r="AU1144" s="276" t="s">
        <v>85</v>
      </c>
      <c r="AV1144" s="13" t="s">
        <v>85</v>
      </c>
      <c r="AW1144" s="13" t="s">
        <v>39</v>
      </c>
      <c r="AX1144" s="13" t="s">
        <v>76</v>
      </c>
      <c r="AY1144" s="276" t="s">
        <v>171</v>
      </c>
    </row>
    <row r="1145" s="13" customFormat="1">
      <c r="B1145" s="266"/>
      <c r="C1145" s="267"/>
      <c r="D1145" s="249" t="s">
        <v>238</v>
      </c>
      <c r="E1145" s="268" t="s">
        <v>21</v>
      </c>
      <c r="F1145" s="269" t="s">
        <v>1722</v>
      </c>
      <c r="G1145" s="267"/>
      <c r="H1145" s="270">
        <v>4.25</v>
      </c>
      <c r="I1145" s="271"/>
      <c r="J1145" s="267"/>
      <c r="K1145" s="267"/>
      <c r="L1145" s="272"/>
      <c r="M1145" s="273"/>
      <c r="N1145" s="274"/>
      <c r="O1145" s="274"/>
      <c r="P1145" s="274"/>
      <c r="Q1145" s="274"/>
      <c r="R1145" s="274"/>
      <c r="S1145" s="274"/>
      <c r="T1145" s="275"/>
      <c r="AT1145" s="276" t="s">
        <v>238</v>
      </c>
      <c r="AU1145" s="276" t="s">
        <v>85</v>
      </c>
      <c r="AV1145" s="13" t="s">
        <v>85</v>
      </c>
      <c r="AW1145" s="13" t="s">
        <v>39</v>
      </c>
      <c r="AX1145" s="13" t="s">
        <v>76</v>
      </c>
      <c r="AY1145" s="276" t="s">
        <v>171</v>
      </c>
    </row>
    <row r="1146" s="14" customFormat="1">
      <c r="B1146" s="277"/>
      <c r="C1146" s="278"/>
      <c r="D1146" s="249" t="s">
        <v>238</v>
      </c>
      <c r="E1146" s="279" t="s">
        <v>21</v>
      </c>
      <c r="F1146" s="280" t="s">
        <v>242</v>
      </c>
      <c r="G1146" s="278"/>
      <c r="H1146" s="281">
        <v>41.630000000000003</v>
      </c>
      <c r="I1146" s="282"/>
      <c r="J1146" s="278"/>
      <c r="K1146" s="278"/>
      <c r="L1146" s="283"/>
      <c r="M1146" s="284"/>
      <c r="N1146" s="285"/>
      <c r="O1146" s="285"/>
      <c r="P1146" s="285"/>
      <c r="Q1146" s="285"/>
      <c r="R1146" s="285"/>
      <c r="S1146" s="285"/>
      <c r="T1146" s="286"/>
      <c r="AT1146" s="287" t="s">
        <v>238</v>
      </c>
      <c r="AU1146" s="287" t="s">
        <v>85</v>
      </c>
      <c r="AV1146" s="14" t="s">
        <v>194</v>
      </c>
      <c r="AW1146" s="14" t="s">
        <v>39</v>
      </c>
      <c r="AX1146" s="14" t="s">
        <v>83</v>
      </c>
      <c r="AY1146" s="287" t="s">
        <v>171</v>
      </c>
    </row>
    <row r="1147" s="13" customFormat="1">
      <c r="B1147" s="266"/>
      <c r="C1147" s="267"/>
      <c r="D1147" s="249" t="s">
        <v>238</v>
      </c>
      <c r="E1147" s="267"/>
      <c r="F1147" s="269" t="s">
        <v>1723</v>
      </c>
      <c r="G1147" s="267"/>
      <c r="H1147" s="270">
        <v>45.792999999999999</v>
      </c>
      <c r="I1147" s="271"/>
      <c r="J1147" s="267"/>
      <c r="K1147" s="267"/>
      <c r="L1147" s="272"/>
      <c r="M1147" s="273"/>
      <c r="N1147" s="274"/>
      <c r="O1147" s="274"/>
      <c r="P1147" s="274"/>
      <c r="Q1147" s="274"/>
      <c r="R1147" s="274"/>
      <c r="S1147" s="274"/>
      <c r="T1147" s="275"/>
      <c r="AT1147" s="276" t="s">
        <v>238</v>
      </c>
      <c r="AU1147" s="276" t="s">
        <v>85</v>
      </c>
      <c r="AV1147" s="13" t="s">
        <v>85</v>
      </c>
      <c r="AW1147" s="13" t="s">
        <v>6</v>
      </c>
      <c r="AX1147" s="13" t="s">
        <v>83</v>
      </c>
      <c r="AY1147" s="276" t="s">
        <v>171</v>
      </c>
    </row>
    <row r="1148" s="1" customFormat="1" ht="25.5" customHeight="1">
      <c r="B1148" s="47"/>
      <c r="C1148" s="237" t="s">
        <v>1724</v>
      </c>
      <c r="D1148" s="237" t="s">
        <v>174</v>
      </c>
      <c r="E1148" s="238" t="s">
        <v>1725</v>
      </c>
      <c r="F1148" s="239" t="s">
        <v>1726</v>
      </c>
      <c r="G1148" s="240" t="s">
        <v>235</v>
      </c>
      <c r="H1148" s="241">
        <v>6.5999999999999996</v>
      </c>
      <c r="I1148" s="242"/>
      <c r="J1148" s="243">
        <f>ROUND(I1148*H1148,2)</f>
        <v>0</v>
      </c>
      <c r="K1148" s="239" t="s">
        <v>236</v>
      </c>
      <c r="L1148" s="73"/>
      <c r="M1148" s="244" t="s">
        <v>21</v>
      </c>
      <c r="N1148" s="245" t="s">
        <v>47</v>
      </c>
      <c r="O1148" s="48"/>
      <c r="P1148" s="246">
        <f>O1148*H1148</f>
        <v>0</v>
      </c>
      <c r="Q1148" s="246">
        <v>0.0039199999999999999</v>
      </c>
      <c r="R1148" s="246">
        <f>Q1148*H1148</f>
        <v>0.025871999999999999</v>
      </c>
      <c r="S1148" s="246">
        <v>0</v>
      </c>
      <c r="T1148" s="247">
        <f>S1148*H1148</f>
        <v>0</v>
      </c>
      <c r="AR1148" s="25" t="s">
        <v>314</v>
      </c>
      <c r="AT1148" s="25" t="s">
        <v>174</v>
      </c>
      <c r="AU1148" s="25" t="s">
        <v>85</v>
      </c>
      <c r="AY1148" s="25" t="s">
        <v>171</v>
      </c>
      <c r="BE1148" s="248">
        <f>IF(N1148="základní",J1148,0)</f>
        <v>0</v>
      </c>
      <c r="BF1148" s="248">
        <f>IF(N1148="snížená",J1148,0)</f>
        <v>0</v>
      </c>
      <c r="BG1148" s="248">
        <f>IF(N1148="zákl. přenesená",J1148,0)</f>
        <v>0</v>
      </c>
      <c r="BH1148" s="248">
        <f>IF(N1148="sníž. přenesená",J1148,0)</f>
        <v>0</v>
      </c>
      <c r="BI1148" s="248">
        <f>IF(N1148="nulová",J1148,0)</f>
        <v>0</v>
      </c>
      <c r="BJ1148" s="25" t="s">
        <v>83</v>
      </c>
      <c r="BK1148" s="248">
        <f>ROUND(I1148*H1148,2)</f>
        <v>0</v>
      </c>
      <c r="BL1148" s="25" t="s">
        <v>314</v>
      </c>
      <c r="BM1148" s="25" t="s">
        <v>1727</v>
      </c>
    </row>
    <row r="1149" s="12" customFormat="1">
      <c r="B1149" s="256"/>
      <c r="C1149" s="257"/>
      <c r="D1149" s="249" t="s">
        <v>238</v>
      </c>
      <c r="E1149" s="258" t="s">
        <v>21</v>
      </c>
      <c r="F1149" s="259" t="s">
        <v>1032</v>
      </c>
      <c r="G1149" s="257"/>
      <c r="H1149" s="258" t="s">
        <v>21</v>
      </c>
      <c r="I1149" s="260"/>
      <c r="J1149" s="257"/>
      <c r="K1149" s="257"/>
      <c r="L1149" s="261"/>
      <c r="M1149" s="262"/>
      <c r="N1149" s="263"/>
      <c r="O1149" s="263"/>
      <c r="P1149" s="263"/>
      <c r="Q1149" s="263"/>
      <c r="R1149" s="263"/>
      <c r="S1149" s="263"/>
      <c r="T1149" s="264"/>
      <c r="AT1149" s="265" t="s">
        <v>238</v>
      </c>
      <c r="AU1149" s="265" t="s">
        <v>85</v>
      </c>
      <c r="AV1149" s="12" t="s">
        <v>83</v>
      </c>
      <c r="AW1149" s="12" t="s">
        <v>39</v>
      </c>
      <c r="AX1149" s="12" t="s">
        <v>76</v>
      </c>
      <c r="AY1149" s="265" t="s">
        <v>171</v>
      </c>
    </row>
    <row r="1150" s="12" customFormat="1">
      <c r="B1150" s="256"/>
      <c r="C1150" s="257"/>
      <c r="D1150" s="249" t="s">
        <v>238</v>
      </c>
      <c r="E1150" s="258" t="s">
        <v>21</v>
      </c>
      <c r="F1150" s="259" t="s">
        <v>1326</v>
      </c>
      <c r="G1150" s="257"/>
      <c r="H1150" s="258" t="s">
        <v>21</v>
      </c>
      <c r="I1150" s="260"/>
      <c r="J1150" s="257"/>
      <c r="K1150" s="257"/>
      <c r="L1150" s="261"/>
      <c r="M1150" s="262"/>
      <c r="N1150" s="263"/>
      <c r="O1150" s="263"/>
      <c r="P1150" s="263"/>
      <c r="Q1150" s="263"/>
      <c r="R1150" s="263"/>
      <c r="S1150" s="263"/>
      <c r="T1150" s="264"/>
      <c r="AT1150" s="265" t="s">
        <v>238</v>
      </c>
      <c r="AU1150" s="265" t="s">
        <v>85</v>
      </c>
      <c r="AV1150" s="12" t="s">
        <v>83</v>
      </c>
      <c r="AW1150" s="12" t="s">
        <v>39</v>
      </c>
      <c r="AX1150" s="12" t="s">
        <v>76</v>
      </c>
      <c r="AY1150" s="265" t="s">
        <v>171</v>
      </c>
    </row>
    <row r="1151" s="13" customFormat="1">
      <c r="B1151" s="266"/>
      <c r="C1151" s="267"/>
      <c r="D1151" s="249" t="s">
        <v>238</v>
      </c>
      <c r="E1151" s="268" t="s">
        <v>21</v>
      </c>
      <c r="F1151" s="269" t="s">
        <v>1728</v>
      </c>
      <c r="G1151" s="267"/>
      <c r="H1151" s="270">
        <v>6.5999999999999996</v>
      </c>
      <c r="I1151" s="271"/>
      <c r="J1151" s="267"/>
      <c r="K1151" s="267"/>
      <c r="L1151" s="272"/>
      <c r="M1151" s="273"/>
      <c r="N1151" s="274"/>
      <c r="O1151" s="274"/>
      <c r="P1151" s="274"/>
      <c r="Q1151" s="274"/>
      <c r="R1151" s="274"/>
      <c r="S1151" s="274"/>
      <c r="T1151" s="275"/>
      <c r="AT1151" s="276" t="s">
        <v>238</v>
      </c>
      <c r="AU1151" s="276" t="s">
        <v>85</v>
      </c>
      <c r="AV1151" s="13" t="s">
        <v>85</v>
      </c>
      <c r="AW1151" s="13" t="s">
        <v>39</v>
      </c>
      <c r="AX1151" s="13" t="s">
        <v>76</v>
      </c>
      <c r="AY1151" s="276" t="s">
        <v>171</v>
      </c>
    </row>
    <row r="1152" s="14" customFormat="1">
      <c r="B1152" s="277"/>
      <c r="C1152" s="278"/>
      <c r="D1152" s="249" t="s">
        <v>238</v>
      </c>
      <c r="E1152" s="279" t="s">
        <v>21</v>
      </c>
      <c r="F1152" s="280" t="s">
        <v>242</v>
      </c>
      <c r="G1152" s="278"/>
      <c r="H1152" s="281">
        <v>6.5999999999999996</v>
      </c>
      <c r="I1152" s="282"/>
      <c r="J1152" s="278"/>
      <c r="K1152" s="278"/>
      <c r="L1152" s="283"/>
      <c r="M1152" s="284"/>
      <c r="N1152" s="285"/>
      <c r="O1152" s="285"/>
      <c r="P1152" s="285"/>
      <c r="Q1152" s="285"/>
      <c r="R1152" s="285"/>
      <c r="S1152" s="285"/>
      <c r="T1152" s="286"/>
      <c r="AT1152" s="287" t="s">
        <v>238</v>
      </c>
      <c r="AU1152" s="287" t="s">
        <v>85</v>
      </c>
      <c r="AV1152" s="14" t="s">
        <v>194</v>
      </c>
      <c r="AW1152" s="14" t="s">
        <v>39</v>
      </c>
      <c r="AX1152" s="14" t="s">
        <v>83</v>
      </c>
      <c r="AY1152" s="287" t="s">
        <v>171</v>
      </c>
    </row>
    <row r="1153" s="1" customFormat="1" ht="25.5" customHeight="1">
      <c r="B1153" s="47"/>
      <c r="C1153" s="299" t="s">
        <v>1729</v>
      </c>
      <c r="D1153" s="299" t="s">
        <v>288</v>
      </c>
      <c r="E1153" s="300" t="s">
        <v>1730</v>
      </c>
      <c r="F1153" s="301" t="s">
        <v>1731</v>
      </c>
      <c r="G1153" s="302" t="s">
        <v>235</v>
      </c>
      <c r="H1153" s="303">
        <v>10.01</v>
      </c>
      <c r="I1153" s="304"/>
      <c r="J1153" s="305">
        <f>ROUND(I1153*H1153,2)</f>
        <v>0</v>
      </c>
      <c r="K1153" s="301" t="s">
        <v>236</v>
      </c>
      <c r="L1153" s="306"/>
      <c r="M1153" s="307" t="s">
        <v>21</v>
      </c>
      <c r="N1153" s="308" t="s">
        <v>47</v>
      </c>
      <c r="O1153" s="48"/>
      <c r="P1153" s="246">
        <f>O1153*H1153</f>
        <v>0</v>
      </c>
      <c r="Q1153" s="246">
        <v>0.019199999999999998</v>
      </c>
      <c r="R1153" s="246">
        <f>Q1153*H1153</f>
        <v>0.19219199999999997</v>
      </c>
      <c r="S1153" s="246">
        <v>0</v>
      </c>
      <c r="T1153" s="247">
        <f>S1153*H1153</f>
        <v>0</v>
      </c>
      <c r="AR1153" s="25" t="s">
        <v>414</v>
      </c>
      <c r="AT1153" s="25" t="s">
        <v>288</v>
      </c>
      <c r="AU1153" s="25" t="s">
        <v>85</v>
      </c>
      <c r="AY1153" s="25" t="s">
        <v>171</v>
      </c>
      <c r="BE1153" s="248">
        <f>IF(N1153="základní",J1153,0)</f>
        <v>0</v>
      </c>
      <c r="BF1153" s="248">
        <f>IF(N1153="snížená",J1153,0)</f>
        <v>0</v>
      </c>
      <c r="BG1153" s="248">
        <f>IF(N1153="zákl. přenesená",J1153,0)</f>
        <v>0</v>
      </c>
      <c r="BH1153" s="248">
        <f>IF(N1153="sníž. přenesená",J1153,0)</f>
        <v>0</v>
      </c>
      <c r="BI1153" s="248">
        <f>IF(N1153="nulová",J1153,0)</f>
        <v>0</v>
      </c>
      <c r="BJ1153" s="25" t="s">
        <v>83</v>
      </c>
      <c r="BK1153" s="248">
        <f>ROUND(I1153*H1153,2)</f>
        <v>0</v>
      </c>
      <c r="BL1153" s="25" t="s">
        <v>314</v>
      </c>
      <c r="BM1153" s="25" t="s">
        <v>1732</v>
      </c>
    </row>
    <row r="1154" s="13" customFormat="1">
      <c r="B1154" s="266"/>
      <c r="C1154" s="267"/>
      <c r="D1154" s="249" t="s">
        <v>238</v>
      </c>
      <c r="E1154" s="268" t="s">
        <v>21</v>
      </c>
      <c r="F1154" s="269" t="s">
        <v>1733</v>
      </c>
      <c r="G1154" s="267"/>
      <c r="H1154" s="270">
        <v>6.5999999999999996</v>
      </c>
      <c r="I1154" s="271"/>
      <c r="J1154" s="267"/>
      <c r="K1154" s="267"/>
      <c r="L1154" s="272"/>
      <c r="M1154" s="273"/>
      <c r="N1154" s="274"/>
      <c r="O1154" s="274"/>
      <c r="P1154" s="274"/>
      <c r="Q1154" s="274"/>
      <c r="R1154" s="274"/>
      <c r="S1154" s="274"/>
      <c r="T1154" s="275"/>
      <c r="AT1154" s="276" t="s">
        <v>238</v>
      </c>
      <c r="AU1154" s="276" t="s">
        <v>85</v>
      </c>
      <c r="AV1154" s="13" t="s">
        <v>85</v>
      </c>
      <c r="AW1154" s="13" t="s">
        <v>39</v>
      </c>
      <c r="AX1154" s="13" t="s">
        <v>76</v>
      </c>
      <c r="AY1154" s="276" t="s">
        <v>171</v>
      </c>
    </row>
    <row r="1155" s="13" customFormat="1">
      <c r="B1155" s="266"/>
      <c r="C1155" s="267"/>
      <c r="D1155" s="249" t="s">
        <v>238</v>
      </c>
      <c r="E1155" s="268" t="s">
        <v>21</v>
      </c>
      <c r="F1155" s="269" t="s">
        <v>1734</v>
      </c>
      <c r="G1155" s="267"/>
      <c r="H1155" s="270">
        <v>2.5</v>
      </c>
      <c r="I1155" s="271"/>
      <c r="J1155" s="267"/>
      <c r="K1155" s="267"/>
      <c r="L1155" s="272"/>
      <c r="M1155" s="273"/>
      <c r="N1155" s="274"/>
      <c r="O1155" s="274"/>
      <c r="P1155" s="274"/>
      <c r="Q1155" s="274"/>
      <c r="R1155" s="274"/>
      <c r="S1155" s="274"/>
      <c r="T1155" s="275"/>
      <c r="AT1155" s="276" t="s">
        <v>238</v>
      </c>
      <c r="AU1155" s="276" t="s">
        <v>85</v>
      </c>
      <c r="AV1155" s="13" t="s">
        <v>85</v>
      </c>
      <c r="AW1155" s="13" t="s">
        <v>39</v>
      </c>
      <c r="AX1155" s="13" t="s">
        <v>76</v>
      </c>
      <c r="AY1155" s="276" t="s">
        <v>171</v>
      </c>
    </row>
    <row r="1156" s="14" customFormat="1">
      <c r="B1156" s="277"/>
      <c r="C1156" s="278"/>
      <c r="D1156" s="249" t="s">
        <v>238</v>
      </c>
      <c r="E1156" s="279" t="s">
        <v>21</v>
      </c>
      <c r="F1156" s="280" t="s">
        <v>242</v>
      </c>
      <c r="G1156" s="278"/>
      <c r="H1156" s="281">
        <v>9.0999999999999996</v>
      </c>
      <c r="I1156" s="282"/>
      <c r="J1156" s="278"/>
      <c r="K1156" s="278"/>
      <c r="L1156" s="283"/>
      <c r="M1156" s="284"/>
      <c r="N1156" s="285"/>
      <c r="O1156" s="285"/>
      <c r="P1156" s="285"/>
      <c r="Q1156" s="285"/>
      <c r="R1156" s="285"/>
      <c r="S1156" s="285"/>
      <c r="T1156" s="286"/>
      <c r="AT1156" s="287" t="s">
        <v>238</v>
      </c>
      <c r="AU1156" s="287" t="s">
        <v>85</v>
      </c>
      <c r="AV1156" s="14" t="s">
        <v>194</v>
      </c>
      <c r="AW1156" s="14" t="s">
        <v>39</v>
      </c>
      <c r="AX1156" s="14" t="s">
        <v>83</v>
      </c>
      <c r="AY1156" s="287" t="s">
        <v>171</v>
      </c>
    </row>
    <row r="1157" s="13" customFormat="1">
      <c r="B1157" s="266"/>
      <c r="C1157" s="267"/>
      <c r="D1157" s="249" t="s">
        <v>238</v>
      </c>
      <c r="E1157" s="267"/>
      <c r="F1157" s="269" t="s">
        <v>1735</v>
      </c>
      <c r="G1157" s="267"/>
      <c r="H1157" s="270">
        <v>10.01</v>
      </c>
      <c r="I1157" s="271"/>
      <c r="J1157" s="267"/>
      <c r="K1157" s="267"/>
      <c r="L1157" s="272"/>
      <c r="M1157" s="273"/>
      <c r="N1157" s="274"/>
      <c r="O1157" s="274"/>
      <c r="P1157" s="274"/>
      <c r="Q1157" s="274"/>
      <c r="R1157" s="274"/>
      <c r="S1157" s="274"/>
      <c r="T1157" s="275"/>
      <c r="AT1157" s="276" t="s">
        <v>238</v>
      </c>
      <c r="AU1157" s="276" t="s">
        <v>85</v>
      </c>
      <c r="AV1157" s="13" t="s">
        <v>85</v>
      </c>
      <c r="AW1157" s="13" t="s">
        <v>6</v>
      </c>
      <c r="AX1157" s="13" t="s">
        <v>83</v>
      </c>
      <c r="AY1157" s="276" t="s">
        <v>171</v>
      </c>
    </row>
    <row r="1158" s="1" customFormat="1" ht="16.5" customHeight="1">
      <c r="B1158" s="47"/>
      <c r="C1158" s="237" t="s">
        <v>1736</v>
      </c>
      <c r="D1158" s="237" t="s">
        <v>174</v>
      </c>
      <c r="E1158" s="238" t="s">
        <v>1737</v>
      </c>
      <c r="F1158" s="239" t="s">
        <v>1738</v>
      </c>
      <c r="G1158" s="240" t="s">
        <v>235</v>
      </c>
      <c r="H1158" s="241">
        <v>45.329999999999998</v>
      </c>
      <c r="I1158" s="242"/>
      <c r="J1158" s="243">
        <f>ROUND(I1158*H1158,2)</f>
        <v>0</v>
      </c>
      <c r="K1158" s="239" t="s">
        <v>236</v>
      </c>
      <c r="L1158" s="73"/>
      <c r="M1158" s="244" t="s">
        <v>21</v>
      </c>
      <c r="N1158" s="245" t="s">
        <v>47</v>
      </c>
      <c r="O1158" s="48"/>
      <c r="P1158" s="246">
        <f>O1158*H1158</f>
        <v>0</v>
      </c>
      <c r="Q1158" s="246">
        <v>0.00029999999999999997</v>
      </c>
      <c r="R1158" s="246">
        <f>Q1158*H1158</f>
        <v>0.013598999999999998</v>
      </c>
      <c r="S1158" s="246">
        <v>0</v>
      </c>
      <c r="T1158" s="247">
        <f>S1158*H1158</f>
        <v>0</v>
      </c>
      <c r="AR1158" s="25" t="s">
        <v>314</v>
      </c>
      <c r="AT1158" s="25" t="s">
        <v>174</v>
      </c>
      <c r="AU1158" s="25" t="s">
        <v>85</v>
      </c>
      <c r="AY1158" s="25" t="s">
        <v>171</v>
      </c>
      <c r="BE1158" s="248">
        <f>IF(N1158="základní",J1158,0)</f>
        <v>0</v>
      </c>
      <c r="BF1158" s="248">
        <f>IF(N1158="snížená",J1158,0)</f>
        <v>0</v>
      </c>
      <c r="BG1158" s="248">
        <f>IF(N1158="zákl. přenesená",J1158,0)</f>
        <v>0</v>
      </c>
      <c r="BH1158" s="248">
        <f>IF(N1158="sníž. přenesená",J1158,0)</f>
        <v>0</v>
      </c>
      <c r="BI1158" s="248">
        <f>IF(N1158="nulová",J1158,0)</f>
        <v>0</v>
      </c>
      <c r="BJ1158" s="25" t="s">
        <v>83</v>
      </c>
      <c r="BK1158" s="248">
        <f>ROUND(I1158*H1158,2)</f>
        <v>0</v>
      </c>
      <c r="BL1158" s="25" t="s">
        <v>314</v>
      </c>
      <c r="BM1158" s="25" t="s">
        <v>1739</v>
      </c>
    </row>
    <row r="1159" s="13" customFormat="1">
      <c r="B1159" s="266"/>
      <c r="C1159" s="267"/>
      <c r="D1159" s="249" t="s">
        <v>238</v>
      </c>
      <c r="E1159" s="268" t="s">
        <v>21</v>
      </c>
      <c r="F1159" s="269" t="s">
        <v>1740</v>
      </c>
      <c r="G1159" s="267"/>
      <c r="H1159" s="270">
        <v>45.329999999999998</v>
      </c>
      <c r="I1159" s="271"/>
      <c r="J1159" s="267"/>
      <c r="K1159" s="267"/>
      <c r="L1159" s="272"/>
      <c r="M1159" s="273"/>
      <c r="N1159" s="274"/>
      <c r="O1159" s="274"/>
      <c r="P1159" s="274"/>
      <c r="Q1159" s="274"/>
      <c r="R1159" s="274"/>
      <c r="S1159" s="274"/>
      <c r="T1159" s="275"/>
      <c r="AT1159" s="276" t="s">
        <v>238</v>
      </c>
      <c r="AU1159" s="276" t="s">
        <v>85</v>
      </c>
      <c r="AV1159" s="13" t="s">
        <v>85</v>
      </c>
      <c r="AW1159" s="13" t="s">
        <v>39</v>
      </c>
      <c r="AX1159" s="13" t="s">
        <v>83</v>
      </c>
      <c r="AY1159" s="276" t="s">
        <v>171</v>
      </c>
    </row>
    <row r="1160" s="1" customFormat="1" ht="16.5" customHeight="1">
      <c r="B1160" s="47"/>
      <c r="C1160" s="237" t="s">
        <v>1741</v>
      </c>
      <c r="D1160" s="237" t="s">
        <v>174</v>
      </c>
      <c r="E1160" s="238" t="s">
        <v>1742</v>
      </c>
      <c r="F1160" s="239" t="s">
        <v>1743</v>
      </c>
      <c r="G1160" s="240" t="s">
        <v>256</v>
      </c>
      <c r="H1160" s="241">
        <v>83.599999999999994</v>
      </c>
      <c r="I1160" s="242"/>
      <c r="J1160" s="243">
        <f>ROUND(I1160*H1160,2)</f>
        <v>0</v>
      </c>
      <c r="K1160" s="239" t="s">
        <v>236</v>
      </c>
      <c r="L1160" s="73"/>
      <c r="M1160" s="244" t="s">
        <v>21</v>
      </c>
      <c r="N1160" s="245" t="s">
        <v>47</v>
      </c>
      <c r="O1160" s="48"/>
      <c r="P1160" s="246">
        <f>O1160*H1160</f>
        <v>0</v>
      </c>
      <c r="Q1160" s="246">
        <v>3.0000000000000001E-05</v>
      </c>
      <c r="R1160" s="246">
        <f>Q1160*H1160</f>
        <v>0.0025079999999999998</v>
      </c>
      <c r="S1160" s="246">
        <v>0</v>
      </c>
      <c r="T1160" s="247">
        <f>S1160*H1160</f>
        <v>0</v>
      </c>
      <c r="AR1160" s="25" t="s">
        <v>314</v>
      </c>
      <c r="AT1160" s="25" t="s">
        <v>174</v>
      </c>
      <c r="AU1160" s="25" t="s">
        <v>85</v>
      </c>
      <c r="AY1160" s="25" t="s">
        <v>171</v>
      </c>
      <c r="BE1160" s="248">
        <f>IF(N1160="základní",J1160,0)</f>
        <v>0</v>
      </c>
      <c r="BF1160" s="248">
        <f>IF(N1160="snížená",J1160,0)</f>
        <v>0</v>
      </c>
      <c r="BG1160" s="248">
        <f>IF(N1160="zákl. přenesená",J1160,0)</f>
        <v>0</v>
      </c>
      <c r="BH1160" s="248">
        <f>IF(N1160="sníž. přenesená",J1160,0)</f>
        <v>0</v>
      </c>
      <c r="BI1160" s="248">
        <f>IF(N1160="nulová",J1160,0)</f>
        <v>0</v>
      </c>
      <c r="BJ1160" s="25" t="s">
        <v>83</v>
      </c>
      <c r="BK1160" s="248">
        <f>ROUND(I1160*H1160,2)</f>
        <v>0</v>
      </c>
      <c r="BL1160" s="25" t="s">
        <v>314</v>
      </c>
      <c r="BM1160" s="25" t="s">
        <v>1744</v>
      </c>
    </row>
    <row r="1161" s="12" customFormat="1">
      <c r="B1161" s="256"/>
      <c r="C1161" s="257"/>
      <c r="D1161" s="249" t="s">
        <v>238</v>
      </c>
      <c r="E1161" s="258" t="s">
        <v>21</v>
      </c>
      <c r="F1161" s="259" t="s">
        <v>820</v>
      </c>
      <c r="G1161" s="257"/>
      <c r="H1161" s="258" t="s">
        <v>21</v>
      </c>
      <c r="I1161" s="260"/>
      <c r="J1161" s="257"/>
      <c r="K1161" s="257"/>
      <c r="L1161" s="261"/>
      <c r="M1161" s="262"/>
      <c r="N1161" s="263"/>
      <c r="O1161" s="263"/>
      <c r="P1161" s="263"/>
      <c r="Q1161" s="263"/>
      <c r="R1161" s="263"/>
      <c r="S1161" s="263"/>
      <c r="T1161" s="264"/>
      <c r="AT1161" s="265" t="s">
        <v>238</v>
      </c>
      <c r="AU1161" s="265" t="s">
        <v>85</v>
      </c>
      <c r="AV1161" s="12" t="s">
        <v>83</v>
      </c>
      <c r="AW1161" s="12" t="s">
        <v>39</v>
      </c>
      <c r="AX1161" s="12" t="s">
        <v>76</v>
      </c>
      <c r="AY1161" s="265" t="s">
        <v>171</v>
      </c>
    </row>
    <row r="1162" s="12" customFormat="1">
      <c r="B1162" s="256"/>
      <c r="C1162" s="257"/>
      <c r="D1162" s="249" t="s">
        <v>238</v>
      </c>
      <c r="E1162" s="258" t="s">
        <v>21</v>
      </c>
      <c r="F1162" s="259" t="s">
        <v>339</v>
      </c>
      <c r="G1162" s="257"/>
      <c r="H1162" s="258" t="s">
        <v>21</v>
      </c>
      <c r="I1162" s="260"/>
      <c r="J1162" s="257"/>
      <c r="K1162" s="257"/>
      <c r="L1162" s="261"/>
      <c r="M1162" s="262"/>
      <c r="N1162" s="263"/>
      <c r="O1162" s="263"/>
      <c r="P1162" s="263"/>
      <c r="Q1162" s="263"/>
      <c r="R1162" s="263"/>
      <c r="S1162" s="263"/>
      <c r="T1162" s="264"/>
      <c r="AT1162" s="265" t="s">
        <v>238</v>
      </c>
      <c r="AU1162" s="265" t="s">
        <v>85</v>
      </c>
      <c r="AV1162" s="12" t="s">
        <v>83</v>
      </c>
      <c r="AW1162" s="12" t="s">
        <v>39</v>
      </c>
      <c r="AX1162" s="12" t="s">
        <v>76</v>
      </c>
      <c r="AY1162" s="265" t="s">
        <v>171</v>
      </c>
    </row>
    <row r="1163" s="13" customFormat="1">
      <c r="B1163" s="266"/>
      <c r="C1163" s="267"/>
      <c r="D1163" s="249" t="s">
        <v>238</v>
      </c>
      <c r="E1163" s="268" t="s">
        <v>21</v>
      </c>
      <c r="F1163" s="269" t="s">
        <v>1745</v>
      </c>
      <c r="G1163" s="267"/>
      <c r="H1163" s="270">
        <v>4.2000000000000002</v>
      </c>
      <c r="I1163" s="271"/>
      <c r="J1163" s="267"/>
      <c r="K1163" s="267"/>
      <c r="L1163" s="272"/>
      <c r="M1163" s="273"/>
      <c r="N1163" s="274"/>
      <c r="O1163" s="274"/>
      <c r="P1163" s="274"/>
      <c r="Q1163" s="274"/>
      <c r="R1163" s="274"/>
      <c r="S1163" s="274"/>
      <c r="T1163" s="275"/>
      <c r="AT1163" s="276" t="s">
        <v>238</v>
      </c>
      <c r="AU1163" s="276" t="s">
        <v>85</v>
      </c>
      <c r="AV1163" s="13" t="s">
        <v>85</v>
      </c>
      <c r="AW1163" s="13" t="s">
        <v>39</v>
      </c>
      <c r="AX1163" s="13" t="s">
        <v>76</v>
      </c>
      <c r="AY1163" s="276" t="s">
        <v>171</v>
      </c>
    </row>
    <row r="1164" s="13" customFormat="1">
      <c r="B1164" s="266"/>
      <c r="C1164" s="267"/>
      <c r="D1164" s="249" t="s">
        <v>238</v>
      </c>
      <c r="E1164" s="268" t="s">
        <v>21</v>
      </c>
      <c r="F1164" s="269" t="s">
        <v>1746</v>
      </c>
      <c r="G1164" s="267"/>
      <c r="H1164" s="270">
        <v>14.699999999999999</v>
      </c>
      <c r="I1164" s="271"/>
      <c r="J1164" s="267"/>
      <c r="K1164" s="267"/>
      <c r="L1164" s="272"/>
      <c r="M1164" s="273"/>
      <c r="N1164" s="274"/>
      <c r="O1164" s="274"/>
      <c r="P1164" s="274"/>
      <c r="Q1164" s="274"/>
      <c r="R1164" s="274"/>
      <c r="S1164" s="274"/>
      <c r="T1164" s="275"/>
      <c r="AT1164" s="276" t="s">
        <v>238</v>
      </c>
      <c r="AU1164" s="276" t="s">
        <v>85</v>
      </c>
      <c r="AV1164" s="13" t="s">
        <v>85</v>
      </c>
      <c r="AW1164" s="13" t="s">
        <v>39</v>
      </c>
      <c r="AX1164" s="13" t="s">
        <v>76</v>
      </c>
      <c r="AY1164" s="276" t="s">
        <v>171</v>
      </c>
    </row>
    <row r="1165" s="13" customFormat="1">
      <c r="B1165" s="266"/>
      <c r="C1165" s="267"/>
      <c r="D1165" s="249" t="s">
        <v>238</v>
      </c>
      <c r="E1165" s="268" t="s">
        <v>21</v>
      </c>
      <c r="F1165" s="269" t="s">
        <v>1747</v>
      </c>
      <c r="G1165" s="267"/>
      <c r="H1165" s="270">
        <v>6.2999999999999998</v>
      </c>
      <c r="I1165" s="271"/>
      <c r="J1165" s="267"/>
      <c r="K1165" s="267"/>
      <c r="L1165" s="272"/>
      <c r="M1165" s="273"/>
      <c r="N1165" s="274"/>
      <c r="O1165" s="274"/>
      <c r="P1165" s="274"/>
      <c r="Q1165" s="274"/>
      <c r="R1165" s="274"/>
      <c r="S1165" s="274"/>
      <c r="T1165" s="275"/>
      <c r="AT1165" s="276" t="s">
        <v>238</v>
      </c>
      <c r="AU1165" s="276" t="s">
        <v>85</v>
      </c>
      <c r="AV1165" s="13" t="s">
        <v>85</v>
      </c>
      <c r="AW1165" s="13" t="s">
        <v>39</v>
      </c>
      <c r="AX1165" s="13" t="s">
        <v>76</v>
      </c>
      <c r="AY1165" s="276" t="s">
        <v>171</v>
      </c>
    </row>
    <row r="1166" s="13" customFormat="1">
      <c r="B1166" s="266"/>
      <c r="C1166" s="267"/>
      <c r="D1166" s="249" t="s">
        <v>238</v>
      </c>
      <c r="E1166" s="268" t="s">
        <v>21</v>
      </c>
      <c r="F1166" s="269" t="s">
        <v>1748</v>
      </c>
      <c r="G1166" s="267"/>
      <c r="H1166" s="270">
        <v>5</v>
      </c>
      <c r="I1166" s="271"/>
      <c r="J1166" s="267"/>
      <c r="K1166" s="267"/>
      <c r="L1166" s="272"/>
      <c r="M1166" s="273"/>
      <c r="N1166" s="274"/>
      <c r="O1166" s="274"/>
      <c r="P1166" s="274"/>
      <c r="Q1166" s="274"/>
      <c r="R1166" s="274"/>
      <c r="S1166" s="274"/>
      <c r="T1166" s="275"/>
      <c r="AT1166" s="276" t="s">
        <v>238</v>
      </c>
      <c r="AU1166" s="276" t="s">
        <v>85</v>
      </c>
      <c r="AV1166" s="13" t="s">
        <v>85</v>
      </c>
      <c r="AW1166" s="13" t="s">
        <v>39</v>
      </c>
      <c r="AX1166" s="13" t="s">
        <v>76</v>
      </c>
      <c r="AY1166" s="276" t="s">
        <v>171</v>
      </c>
    </row>
    <row r="1167" s="13" customFormat="1">
      <c r="B1167" s="266"/>
      <c r="C1167" s="267"/>
      <c r="D1167" s="249" t="s">
        <v>238</v>
      </c>
      <c r="E1167" s="268" t="s">
        <v>21</v>
      </c>
      <c r="F1167" s="269" t="s">
        <v>1749</v>
      </c>
      <c r="G1167" s="267"/>
      <c r="H1167" s="270">
        <v>4.2000000000000002</v>
      </c>
      <c r="I1167" s="271"/>
      <c r="J1167" s="267"/>
      <c r="K1167" s="267"/>
      <c r="L1167" s="272"/>
      <c r="M1167" s="273"/>
      <c r="N1167" s="274"/>
      <c r="O1167" s="274"/>
      <c r="P1167" s="274"/>
      <c r="Q1167" s="274"/>
      <c r="R1167" s="274"/>
      <c r="S1167" s="274"/>
      <c r="T1167" s="275"/>
      <c r="AT1167" s="276" t="s">
        <v>238</v>
      </c>
      <c r="AU1167" s="276" t="s">
        <v>85</v>
      </c>
      <c r="AV1167" s="13" t="s">
        <v>85</v>
      </c>
      <c r="AW1167" s="13" t="s">
        <v>39</v>
      </c>
      <c r="AX1167" s="13" t="s">
        <v>76</v>
      </c>
      <c r="AY1167" s="276" t="s">
        <v>171</v>
      </c>
    </row>
    <row r="1168" s="13" customFormat="1">
      <c r="B1168" s="266"/>
      <c r="C1168" s="267"/>
      <c r="D1168" s="249" t="s">
        <v>238</v>
      </c>
      <c r="E1168" s="268" t="s">
        <v>21</v>
      </c>
      <c r="F1168" s="269" t="s">
        <v>1750</v>
      </c>
      <c r="G1168" s="267"/>
      <c r="H1168" s="270">
        <v>4.2000000000000002</v>
      </c>
      <c r="I1168" s="271"/>
      <c r="J1168" s="267"/>
      <c r="K1168" s="267"/>
      <c r="L1168" s="272"/>
      <c r="M1168" s="273"/>
      <c r="N1168" s="274"/>
      <c r="O1168" s="274"/>
      <c r="P1168" s="274"/>
      <c r="Q1168" s="274"/>
      <c r="R1168" s="274"/>
      <c r="S1168" s="274"/>
      <c r="T1168" s="275"/>
      <c r="AT1168" s="276" t="s">
        <v>238</v>
      </c>
      <c r="AU1168" s="276" t="s">
        <v>85</v>
      </c>
      <c r="AV1168" s="13" t="s">
        <v>85</v>
      </c>
      <c r="AW1168" s="13" t="s">
        <v>39</v>
      </c>
      <c r="AX1168" s="13" t="s">
        <v>76</v>
      </c>
      <c r="AY1168" s="276" t="s">
        <v>171</v>
      </c>
    </row>
    <row r="1169" s="13" customFormat="1">
      <c r="B1169" s="266"/>
      <c r="C1169" s="267"/>
      <c r="D1169" s="249" t="s">
        <v>238</v>
      </c>
      <c r="E1169" s="268" t="s">
        <v>21</v>
      </c>
      <c r="F1169" s="269" t="s">
        <v>1710</v>
      </c>
      <c r="G1169" s="267"/>
      <c r="H1169" s="270">
        <v>8.5</v>
      </c>
      <c r="I1169" s="271"/>
      <c r="J1169" s="267"/>
      <c r="K1169" s="267"/>
      <c r="L1169" s="272"/>
      <c r="M1169" s="273"/>
      <c r="N1169" s="274"/>
      <c r="O1169" s="274"/>
      <c r="P1169" s="274"/>
      <c r="Q1169" s="274"/>
      <c r="R1169" s="274"/>
      <c r="S1169" s="274"/>
      <c r="T1169" s="275"/>
      <c r="AT1169" s="276" t="s">
        <v>238</v>
      </c>
      <c r="AU1169" s="276" t="s">
        <v>85</v>
      </c>
      <c r="AV1169" s="13" t="s">
        <v>85</v>
      </c>
      <c r="AW1169" s="13" t="s">
        <v>39</v>
      </c>
      <c r="AX1169" s="13" t="s">
        <v>76</v>
      </c>
      <c r="AY1169" s="276" t="s">
        <v>171</v>
      </c>
    </row>
    <row r="1170" s="13" customFormat="1">
      <c r="B1170" s="266"/>
      <c r="C1170" s="267"/>
      <c r="D1170" s="249" t="s">
        <v>238</v>
      </c>
      <c r="E1170" s="268" t="s">
        <v>21</v>
      </c>
      <c r="F1170" s="269" t="s">
        <v>1751</v>
      </c>
      <c r="G1170" s="267"/>
      <c r="H1170" s="270">
        <v>11.199999999999999</v>
      </c>
      <c r="I1170" s="271"/>
      <c r="J1170" s="267"/>
      <c r="K1170" s="267"/>
      <c r="L1170" s="272"/>
      <c r="M1170" s="273"/>
      <c r="N1170" s="274"/>
      <c r="O1170" s="274"/>
      <c r="P1170" s="274"/>
      <c r="Q1170" s="274"/>
      <c r="R1170" s="274"/>
      <c r="S1170" s="274"/>
      <c r="T1170" s="275"/>
      <c r="AT1170" s="276" t="s">
        <v>238</v>
      </c>
      <c r="AU1170" s="276" t="s">
        <v>85</v>
      </c>
      <c r="AV1170" s="13" t="s">
        <v>85</v>
      </c>
      <c r="AW1170" s="13" t="s">
        <v>39</v>
      </c>
      <c r="AX1170" s="13" t="s">
        <v>76</v>
      </c>
      <c r="AY1170" s="276" t="s">
        <v>171</v>
      </c>
    </row>
    <row r="1171" s="13" customFormat="1">
      <c r="B1171" s="266"/>
      <c r="C1171" s="267"/>
      <c r="D1171" s="249" t="s">
        <v>238</v>
      </c>
      <c r="E1171" s="268" t="s">
        <v>21</v>
      </c>
      <c r="F1171" s="269" t="s">
        <v>1452</v>
      </c>
      <c r="G1171" s="267"/>
      <c r="H1171" s="270">
        <v>6.4000000000000004</v>
      </c>
      <c r="I1171" s="271"/>
      <c r="J1171" s="267"/>
      <c r="K1171" s="267"/>
      <c r="L1171" s="272"/>
      <c r="M1171" s="273"/>
      <c r="N1171" s="274"/>
      <c r="O1171" s="274"/>
      <c r="P1171" s="274"/>
      <c r="Q1171" s="274"/>
      <c r="R1171" s="274"/>
      <c r="S1171" s="274"/>
      <c r="T1171" s="275"/>
      <c r="AT1171" s="276" t="s">
        <v>238</v>
      </c>
      <c r="AU1171" s="276" t="s">
        <v>85</v>
      </c>
      <c r="AV1171" s="13" t="s">
        <v>85</v>
      </c>
      <c r="AW1171" s="13" t="s">
        <v>39</v>
      </c>
      <c r="AX1171" s="13" t="s">
        <v>76</v>
      </c>
      <c r="AY1171" s="276" t="s">
        <v>171</v>
      </c>
    </row>
    <row r="1172" s="13" customFormat="1">
      <c r="B1172" s="266"/>
      <c r="C1172" s="267"/>
      <c r="D1172" s="249" t="s">
        <v>238</v>
      </c>
      <c r="E1172" s="268" t="s">
        <v>21</v>
      </c>
      <c r="F1172" s="269" t="s">
        <v>1752</v>
      </c>
      <c r="G1172" s="267"/>
      <c r="H1172" s="270">
        <v>11.199999999999999</v>
      </c>
      <c r="I1172" s="271"/>
      <c r="J1172" s="267"/>
      <c r="K1172" s="267"/>
      <c r="L1172" s="272"/>
      <c r="M1172" s="273"/>
      <c r="N1172" s="274"/>
      <c r="O1172" s="274"/>
      <c r="P1172" s="274"/>
      <c r="Q1172" s="274"/>
      <c r="R1172" s="274"/>
      <c r="S1172" s="274"/>
      <c r="T1172" s="275"/>
      <c r="AT1172" s="276" t="s">
        <v>238</v>
      </c>
      <c r="AU1172" s="276" t="s">
        <v>85</v>
      </c>
      <c r="AV1172" s="13" t="s">
        <v>85</v>
      </c>
      <c r="AW1172" s="13" t="s">
        <v>39</v>
      </c>
      <c r="AX1172" s="13" t="s">
        <v>76</v>
      </c>
      <c r="AY1172" s="276" t="s">
        <v>171</v>
      </c>
    </row>
    <row r="1173" s="13" customFormat="1">
      <c r="B1173" s="266"/>
      <c r="C1173" s="267"/>
      <c r="D1173" s="249" t="s">
        <v>238</v>
      </c>
      <c r="E1173" s="268" t="s">
        <v>21</v>
      </c>
      <c r="F1173" s="269" t="s">
        <v>1753</v>
      </c>
      <c r="G1173" s="267"/>
      <c r="H1173" s="270">
        <v>7.7000000000000002</v>
      </c>
      <c r="I1173" s="271"/>
      <c r="J1173" s="267"/>
      <c r="K1173" s="267"/>
      <c r="L1173" s="272"/>
      <c r="M1173" s="273"/>
      <c r="N1173" s="274"/>
      <c r="O1173" s="274"/>
      <c r="P1173" s="274"/>
      <c r="Q1173" s="274"/>
      <c r="R1173" s="274"/>
      <c r="S1173" s="274"/>
      <c r="T1173" s="275"/>
      <c r="AT1173" s="276" t="s">
        <v>238</v>
      </c>
      <c r="AU1173" s="276" t="s">
        <v>85</v>
      </c>
      <c r="AV1173" s="13" t="s">
        <v>85</v>
      </c>
      <c r="AW1173" s="13" t="s">
        <v>39</v>
      </c>
      <c r="AX1173" s="13" t="s">
        <v>76</v>
      </c>
      <c r="AY1173" s="276" t="s">
        <v>171</v>
      </c>
    </row>
    <row r="1174" s="14" customFormat="1">
      <c r="B1174" s="277"/>
      <c r="C1174" s="278"/>
      <c r="D1174" s="249" t="s">
        <v>238</v>
      </c>
      <c r="E1174" s="279" t="s">
        <v>21</v>
      </c>
      <c r="F1174" s="280" t="s">
        <v>242</v>
      </c>
      <c r="G1174" s="278"/>
      <c r="H1174" s="281">
        <v>83.599999999999994</v>
      </c>
      <c r="I1174" s="282"/>
      <c r="J1174" s="278"/>
      <c r="K1174" s="278"/>
      <c r="L1174" s="283"/>
      <c r="M1174" s="284"/>
      <c r="N1174" s="285"/>
      <c r="O1174" s="285"/>
      <c r="P1174" s="285"/>
      <c r="Q1174" s="285"/>
      <c r="R1174" s="285"/>
      <c r="S1174" s="285"/>
      <c r="T1174" s="286"/>
      <c r="AT1174" s="287" t="s">
        <v>238</v>
      </c>
      <c r="AU1174" s="287" t="s">
        <v>85</v>
      </c>
      <c r="AV1174" s="14" t="s">
        <v>194</v>
      </c>
      <c r="AW1174" s="14" t="s">
        <v>39</v>
      </c>
      <c r="AX1174" s="14" t="s">
        <v>83</v>
      </c>
      <c r="AY1174" s="287" t="s">
        <v>171</v>
      </c>
    </row>
    <row r="1175" s="1" customFormat="1" ht="25.5" customHeight="1">
      <c r="B1175" s="47"/>
      <c r="C1175" s="237" t="s">
        <v>1754</v>
      </c>
      <c r="D1175" s="237" t="s">
        <v>174</v>
      </c>
      <c r="E1175" s="238" t="s">
        <v>1755</v>
      </c>
      <c r="F1175" s="239" t="s">
        <v>1756</v>
      </c>
      <c r="G1175" s="240" t="s">
        <v>235</v>
      </c>
      <c r="H1175" s="241">
        <v>43.979999999999997</v>
      </c>
      <c r="I1175" s="242"/>
      <c r="J1175" s="243">
        <f>ROUND(I1175*H1175,2)</f>
        <v>0</v>
      </c>
      <c r="K1175" s="239" t="s">
        <v>236</v>
      </c>
      <c r="L1175" s="73"/>
      <c r="M1175" s="244" t="s">
        <v>21</v>
      </c>
      <c r="N1175" s="245" t="s">
        <v>47</v>
      </c>
      <c r="O1175" s="48"/>
      <c r="P1175" s="246">
        <f>O1175*H1175</f>
        <v>0</v>
      </c>
      <c r="Q1175" s="246">
        <v>0.0077000000000000002</v>
      </c>
      <c r="R1175" s="246">
        <f>Q1175*H1175</f>
        <v>0.338646</v>
      </c>
      <c r="S1175" s="246">
        <v>0</v>
      </c>
      <c r="T1175" s="247">
        <f>S1175*H1175</f>
        <v>0</v>
      </c>
      <c r="AR1175" s="25" t="s">
        <v>314</v>
      </c>
      <c r="AT1175" s="25" t="s">
        <v>174</v>
      </c>
      <c r="AU1175" s="25" t="s">
        <v>85</v>
      </c>
      <c r="AY1175" s="25" t="s">
        <v>171</v>
      </c>
      <c r="BE1175" s="248">
        <f>IF(N1175="základní",J1175,0)</f>
        <v>0</v>
      </c>
      <c r="BF1175" s="248">
        <f>IF(N1175="snížená",J1175,0)</f>
        <v>0</v>
      </c>
      <c r="BG1175" s="248">
        <f>IF(N1175="zákl. přenesená",J1175,0)</f>
        <v>0</v>
      </c>
      <c r="BH1175" s="248">
        <f>IF(N1175="sníž. přenesená",J1175,0)</f>
        <v>0</v>
      </c>
      <c r="BI1175" s="248">
        <f>IF(N1175="nulová",J1175,0)</f>
        <v>0</v>
      </c>
      <c r="BJ1175" s="25" t="s">
        <v>83</v>
      </c>
      <c r="BK1175" s="248">
        <f>ROUND(I1175*H1175,2)</f>
        <v>0</v>
      </c>
      <c r="BL1175" s="25" t="s">
        <v>314</v>
      </c>
      <c r="BM1175" s="25" t="s">
        <v>1757</v>
      </c>
    </row>
    <row r="1176" s="13" customFormat="1">
      <c r="B1176" s="266"/>
      <c r="C1176" s="267"/>
      <c r="D1176" s="249" t="s">
        <v>238</v>
      </c>
      <c r="E1176" s="268" t="s">
        <v>21</v>
      </c>
      <c r="F1176" s="269" t="s">
        <v>1758</v>
      </c>
      <c r="G1176" s="267"/>
      <c r="H1176" s="270">
        <v>43.979999999999997</v>
      </c>
      <c r="I1176" s="271"/>
      <c r="J1176" s="267"/>
      <c r="K1176" s="267"/>
      <c r="L1176" s="272"/>
      <c r="M1176" s="273"/>
      <c r="N1176" s="274"/>
      <c r="O1176" s="274"/>
      <c r="P1176" s="274"/>
      <c r="Q1176" s="274"/>
      <c r="R1176" s="274"/>
      <c r="S1176" s="274"/>
      <c r="T1176" s="275"/>
      <c r="AT1176" s="276" t="s">
        <v>238</v>
      </c>
      <c r="AU1176" s="276" t="s">
        <v>85</v>
      </c>
      <c r="AV1176" s="13" t="s">
        <v>85</v>
      </c>
      <c r="AW1176" s="13" t="s">
        <v>39</v>
      </c>
      <c r="AX1176" s="13" t="s">
        <v>83</v>
      </c>
      <c r="AY1176" s="276" t="s">
        <v>171</v>
      </c>
    </row>
    <row r="1177" s="1" customFormat="1" ht="25.5" customHeight="1">
      <c r="B1177" s="47"/>
      <c r="C1177" s="237" t="s">
        <v>1759</v>
      </c>
      <c r="D1177" s="237" t="s">
        <v>174</v>
      </c>
      <c r="E1177" s="238" t="s">
        <v>1760</v>
      </c>
      <c r="F1177" s="239" t="s">
        <v>1761</v>
      </c>
      <c r="G1177" s="240" t="s">
        <v>235</v>
      </c>
      <c r="H1177" s="241">
        <v>50.880000000000003</v>
      </c>
      <c r="I1177" s="242"/>
      <c r="J1177" s="243">
        <f>ROUND(I1177*H1177,2)</f>
        <v>0</v>
      </c>
      <c r="K1177" s="239" t="s">
        <v>236</v>
      </c>
      <c r="L1177" s="73"/>
      <c r="M1177" s="244" t="s">
        <v>21</v>
      </c>
      <c r="N1177" s="245" t="s">
        <v>47</v>
      </c>
      <c r="O1177" s="48"/>
      <c r="P1177" s="246">
        <f>O1177*H1177</f>
        <v>0</v>
      </c>
      <c r="Q1177" s="246">
        <v>0.0019300000000000001</v>
      </c>
      <c r="R1177" s="246">
        <f>Q1177*H1177</f>
        <v>0.098198400000000005</v>
      </c>
      <c r="S1177" s="246">
        <v>0</v>
      </c>
      <c r="T1177" s="247">
        <f>S1177*H1177</f>
        <v>0</v>
      </c>
      <c r="AR1177" s="25" t="s">
        <v>314</v>
      </c>
      <c r="AT1177" s="25" t="s">
        <v>174</v>
      </c>
      <c r="AU1177" s="25" t="s">
        <v>85</v>
      </c>
      <c r="AY1177" s="25" t="s">
        <v>171</v>
      </c>
      <c r="BE1177" s="248">
        <f>IF(N1177="základní",J1177,0)</f>
        <v>0</v>
      </c>
      <c r="BF1177" s="248">
        <f>IF(N1177="snížená",J1177,0)</f>
        <v>0</v>
      </c>
      <c r="BG1177" s="248">
        <f>IF(N1177="zákl. přenesená",J1177,0)</f>
        <v>0</v>
      </c>
      <c r="BH1177" s="248">
        <f>IF(N1177="sníž. přenesená",J1177,0)</f>
        <v>0</v>
      </c>
      <c r="BI1177" s="248">
        <f>IF(N1177="nulová",J1177,0)</f>
        <v>0</v>
      </c>
      <c r="BJ1177" s="25" t="s">
        <v>83</v>
      </c>
      <c r="BK1177" s="248">
        <f>ROUND(I1177*H1177,2)</f>
        <v>0</v>
      </c>
      <c r="BL1177" s="25" t="s">
        <v>314</v>
      </c>
      <c r="BM1177" s="25" t="s">
        <v>1762</v>
      </c>
    </row>
    <row r="1178" s="1" customFormat="1" ht="38.25" customHeight="1">
      <c r="B1178" s="47"/>
      <c r="C1178" s="237" t="s">
        <v>1763</v>
      </c>
      <c r="D1178" s="237" t="s">
        <v>174</v>
      </c>
      <c r="E1178" s="238" t="s">
        <v>1764</v>
      </c>
      <c r="F1178" s="239" t="s">
        <v>1765</v>
      </c>
      <c r="G1178" s="240" t="s">
        <v>1354</v>
      </c>
      <c r="H1178" s="312"/>
      <c r="I1178" s="242"/>
      <c r="J1178" s="243">
        <f>ROUND(I1178*H1178,2)</f>
        <v>0</v>
      </c>
      <c r="K1178" s="239" t="s">
        <v>236</v>
      </c>
      <c r="L1178" s="73"/>
      <c r="M1178" s="244" t="s">
        <v>21</v>
      </c>
      <c r="N1178" s="245" t="s">
        <v>47</v>
      </c>
      <c r="O1178" s="48"/>
      <c r="P1178" s="246">
        <f>O1178*H1178</f>
        <v>0</v>
      </c>
      <c r="Q1178" s="246">
        <v>0</v>
      </c>
      <c r="R1178" s="246">
        <f>Q1178*H1178</f>
        <v>0</v>
      </c>
      <c r="S1178" s="246">
        <v>0</v>
      </c>
      <c r="T1178" s="247">
        <f>S1178*H1178</f>
        <v>0</v>
      </c>
      <c r="AR1178" s="25" t="s">
        <v>314</v>
      </c>
      <c r="AT1178" s="25" t="s">
        <v>174</v>
      </c>
      <c r="AU1178" s="25" t="s">
        <v>85</v>
      </c>
      <c r="AY1178" s="25" t="s">
        <v>171</v>
      </c>
      <c r="BE1178" s="248">
        <f>IF(N1178="základní",J1178,0)</f>
        <v>0</v>
      </c>
      <c r="BF1178" s="248">
        <f>IF(N1178="snížená",J1178,0)</f>
        <v>0</v>
      </c>
      <c r="BG1178" s="248">
        <f>IF(N1178="zákl. přenesená",J1178,0)</f>
        <v>0</v>
      </c>
      <c r="BH1178" s="248">
        <f>IF(N1178="sníž. přenesená",J1178,0)</f>
        <v>0</v>
      </c>
      <c r="BI1178" s="248">
        <f>IF(N1178="nulová",J1178,0)</f>
        <v>0</v>
      </c>
      <c r="BJ1178" s="25" t="s">
        <v>83</v>
      </c>
      <c r="BK1178" s="248">
        <f>ROUND(I1178*H1178,2)</f>
        <v>0</v>
      </c>
      <c r="BL1178" s="25" t="s">
        <v>314</v>
      </c>
      <c r="BM1178" s="25" t="s">
        <v>1766</v>
      </c>
    </row>
    <row r="1179" s="1" customFormat="1" ht="38.25" customHeight="1">
      <c r="B1179" s="47"/>
      <c r="C1179" s="237" t="s">
        <v>1767</v>
      </c>
      <c r="D1179" s="237" t="s">
        <v>174</v>
      </c>
      <c r="E1179" s="238" t="s">
        <v>1768</v>
      </c>
      <c r="F1179" s="239" t="s">
        <v>1769</v>
      </c>
      <c r="G1179" s="240" t="s">
        <v>1354</v>
      </c>
      <c r="H1179" s="312"/>
      <c r="I1179" s="242"/>
      <c r="J1179" s="243">
        <f>ROUND(I1179*H1179,2)</f>
        <v>0</v>
      </c>
      <c r="K1179" s="239" t="s">
        <v>236</v>
      </c>
      <c r="L1179" s="73"/>
      <c r="M1179" s="244" t="s">
        <v>21</v>
      </c>
      <c r="N1179" s="245" t="s">
        <v>47</v>
      </c>
      <c r="O1179" s="48"/>
      <c r="P1179" s="246">
        <f>O1179*H1179</f>
        <v>0</v>
      </c>
      <c r="Q1179" s="246">
        <v>0</v>
      </c>
      <c r="R1179" s="246">
        <f>Q1179*H1179</f>
        <v>0</v>
      </c>
      <c r="S1179" s="246">
        <v>0</v>
      </c>
      <c r="T1179" s="247">
        <f>S1179*H1179</f>
        <v>0</v>
      </c>
      <c r="AR1179" s="25" t="s">
        <v>314</v>
      </c>
      <c r="AT1179" s="25" t="s">
        <v>174</v>
      </c>
      <c r="AU1179" s="25" t="s">
        <v>85</v>
      </c>
      <c r="AY1179" s="25" t="s">
        <v>171</v>
      </c>
      <c r="BE1179" s="248">
        <f>IF(N1179="základní",J1179,0)</f>
        <v>0</v>
      </c>
      <c r="BF1179" s="248">
        <f>IF(N1179="snížená",J1179,0)</f>
        <v>0</v>
      </c>
      <c r="BG1179" s="248">
        <f>IF(N1179="zákl. přenesená",J1179,0)</f>
        <v>0</v>
      </c>
      <c r="BH1179" s="248">
        <f>IF(N1179="sníž. přenesená",J1179,0)</f>
        <v>0</v>
      </c>
      <c r="BI1179" s="248">
        <f>IF(N1179="nulová",J1179,0)</f>
        <v>0</v>
      </c>
      <c r="BJ1179" s="25" t="s">
        <v>83</v>
      </c>
      <c r="BK1179" s="248">
        <f>ROUND(I1179*H1179,2)</f>
        <v>0</v>
      </c>
      <c r="BL1179" s="25" t="s">
        <v>314</v>
      </c>
      <c r="BM1179" s="25" t="s">
        <v>1770</v>
      </c>
    </row>
    <row r="1180" s="11" customFormat="1" ht="29.88" customHeight="1">
      <c r="B1180" s="221"/>
      <c r="C1180" s="222"/>
      <c r="D1180" s="223" t="s">
        <v>75</v>
      </c>
      <c r="E1180" s="235" t="s">
        <v>765</v>
      </c>
      <c r="F1180" s="235" t="s">
        <v>766</v>
      </c>
      <c r="G1180" s="222"/>
      <c r="H1180" s="222"/>
      <c r="I1180" s="225"/>
      <c r="J1180" s="236">
        <f>BK1180</f>
        <v>0</v>
      </c>
      <c r="K1180" s="222"/>
      <c r="L1180" s="227"/>
      <c r="M1180" s="228"/>
      <c r="N1180" s="229"/>
      <c r="O1180" s="229"/>
      <c r="P1180" s="230">
        <f>SUM(P1181:P1236)</f>
        <v>0</v>
      </c>
      <c r="Q1180" s="229"/>
      <c r="R1180" s="230">
        <f>SUM(R1181:R1236)</f>
        <v>1.4386793999999998</v>
      </c>
      <c r="S1180" s="229"/>
      <c r="T1180" s="231">
        <f>SUM(T1181:T1236)</f>
        <v>0</v>
      </c>
      <c r="AR1180" s="232" t="s">
        <v>85</v>
      </c>
      <c r="AT1180" s="233" t="s">
        <v>75</v>
      </c>
      <c r="AU1180" s="233" t="s">
        <v>83</v>
      </c>
      <c r="AY1180" s="232" t="s">
        <v>171</v>
      </c>
      <c r="BK1180" s="234">
        <f>SUM(BK1181:BK1236)</f>
        <v>0</v>
      </c>
    </row>
    <row r="1181" s="1" customFormat="1" ht="25.5" customHeight="1">
      <c r="B1181" s="47"/>
      <c r="C1181" s="237" t="s">
        <v>1771</v>
      </c>
      <c r="D1181" s="237" t="s">
        <v>174</v>
      </c>
      <c r="E1181" s="238" t="s">
        <v>1772</v>
      </c>
      <c r="F1181" s="239" t="s">
        <v>1773</v>
      </c>
      <c r="G1181" s="240" t="s">
        <v>256</v>
      </c>
      <c r="H1181" s="241">
        <v>131.80000000000001</v>
      </c>
      <c r="I1181" s="242"/>
      <c r="J1181" s="243">
        <f>ROUND(I1181*H1181,2)</f>
        <v>0</v>
      </c>
      <c r="K1181" s="239" t="s">
        <v>21</v>
      </c>
      <c r="L1181" s="73"/>
      <c r="M1181" s="244" t="s">
        <v>21</v>
      </c>
      <c r="N1181" s="245" t="s">
        <v>47</v>
      </c>
      <c r="O1181" s="48"/>
      <c r="P1181" s="246">
        <f>O1181*H1181</f>
        <v>0</v>
      </c>
      <c r="Q1181" s="246">
        <v>1.0000000000000001E-05</v>
      </c>
      <c r="R1181" s="246">
        <f>Q1181*H1181</f>
        <v>0.0013180000000000002</v>
      </c>
      <c r="S1181" s="246">
        <v>0</v>
      </c>
      <c r="T1181" s="247">
        <f>S1181*H1181</f>
        <v>0</v>
      </c>
      <c r="AR1181" s="25" t="s">
        <v>314</v>
      </c>
      <c r="AT1181" s="25" t="s">
        <v>174</v>
      </c>
      <c r="AU1181" s="25" t="s">
        <v>85</v>
      </c>
      <c r="AY1181" s="25" t="s">
        <v>171</v>
      </c>
      <c r="BE1181" s="248">
        <f>IF(N1181="základní",J1181,0)</f>
        <v>0</v>
      </c>
      <c r="BF1181" s="248">
        <f>IF(N1181="snížená",J1181,0)</f>
        <v>0</v>
      </c>
      <c r="BG1181" s="248">
        <f>IF(N1181="zákl. přenesená",J1181,0)</f>
        <v>0</v>
      </c>
      <c r="BH1181" s="248">
        <f>IF(N1181="sníž. přenesená",J1181,0)</f>
        <v>0</v>
      </c>
      <c r="BI1181" s="248">
        <f>IF(N1181="nulová",J1181,0)</f>
        <v>0</v>
      </c>
      <c r="BJ1181" s="25" t="s">
        <v>83</v>
      </c>
      <c r="BK1181" s="248">
        <f>ROUND(I1181*H1181,2)</f>
        <v>0</v>
      </c>
      <c r="BL1181" s="25" t="s">
        <v>314</v>
      </c>
      <c r="BM1181" s="25" t="s">
        <v>1774</v>
      </c>
    </row>
    <row r="1182" s="12" customFormat="1">
      <c r="B1182" s="256"/>
      <c r="C1182" s="257"/>
      <c r="D1182" s="249" t="s">
        <v>238</v>
      </c>
      <c r="E1182" s="258" t="s">
        <v>21</v>
      </c>
      <c r="F1182" s="259" t="s">
        <v>820</v>
      </c>
      <c r="G1182" s="257"/>
      <c r="H1182" s="258" t="s">
        <v>21</v>
      </c>
      <c r="I1182" s="260"/>
      <c r="J1182" s="257"/>
      <c r="K1182" s="257"/>
      <c r="L1182" s="261"/>
      <c r="M1182" s="262"/>
      <c r="N1182" s="263"/>
      <c r="O1182" s="263"/>
      <c r="P1182" s="263"/>
      <c r="Q1182" s="263"/>
      <c r="R1182" s="263"/>
      <c r="S1182" s="263"/>
      <c r="T1182" s="264"/>
      <c r="AT1182" s="265" t="s">
        <v>238</v>
      </c>
      <c r="AU1182" s="265" t="s">
        <v>85</v>
      </c>
      <c r="AV1182" s="12" t="s">
        <v>83</v>
      </c>
      <c r="AW1182" s="12" t="s">
        <v>39</v>
      </c>
      <c r="AX1182" s="12" t="s">
        <v>76</v>
      </c>
      <c r="AY1182" s="265" t="s">
        <v>171</v>
      </c>
    </row>
    <row r="1183" s="12" customFormat="1">
      <c r="B1183" s="256"/>
      <c r="C1183" s="257"/>
      <c r="D1183" s="249" t="s">
        <v>238</v>
      </c>
      <c r="E1183" s="258" t="s">
        <v>21</v>
      </c>
      <c r="F1183" s="259" t="s">
        <v>339</v>
      </c>
      <c r="G1183" s="257"/>
      <c r="H1183" s="258" t="s">
        <v>21</v>
      </c>
      <c r="I1183" s="260"/>
      <c r="J1183" s="257"/>
      <c r="K1183" s="257"/>
      <c r="L1183" s="261"/>
      <c r="M1183" s="262"/>
      <c r="N1183" s="263"/>
      <c r="O1183" s="263"/>
      <c r="P1183" s="263"/>
      <c r="Q1183" s="263"/>
      <c r="R1183" s="263"/>
      <c r="S1183" s="263"/>
      <c r="T1183" s="264"/>
      <c r="AT1183" s="265" t="s">
        <v>238</v>
      </c>
      <c r="AU1183" s="265" t="s">
        <v>85</v>
      </c>
      <c r="AV1183" s="12" t="s">
        <v>83</v>
      </c>
      <c r="AW1183" s="12" t="s">
        <v>39</v>
      </c>
      <c r="AX1183" s="12" t="s">
        <v>76</v>
      </c>
      <c r="AY1183" s="265" t="s">
        <v>171</v>
      </c>
    </row>
    <row r="1184" s="13" customFormat="1">
      <c r="B1184" s="266"/>
      <c r="C1184" s="267"/>
      <c r="D1184" s="249" t="s">
        <v>238</v>
      </c>
      <c r="E1184" s="268" t="s">
        <v>21</v>
      </c>
      <c r="F1184" s="269" t="s">
        <v>1775</v>
      </c>
      <c r="G1184" s="267"/>
      <c r="H1184" s="270">
        <v>27.699999999999999</v>
      </c>
      <c r="I1184" s="271"/>
      <c r="J1184" s="267"/>
      <c r="K1184" s="267"/>
      <c r="L1184" s="272"/>
      <c r="M1184" s="273"/>
      <c r="N1184" s="274"/>
      <c r="O1184" s="274"/>
      <c r="P1184" s="274"/>
      <c r="Q1184" s="274"/>
      <c r="R1184" s="274"/>
      <c r="S1184" s="274"/>
      <c r="T1184" s="275"/>
      <c r="AT1184" s="276" t="s">
        <v>238</v>
      </c>
      <c r="AU1184" s="276" t="s">
        <v>85</v>
      </c>
      <c r="AV1184" s="13" t="s">
        <v>85</v>
      </c>
      <c r="AW1184" s="13" t="s">
        <v>39</v>
      </c>
      <c r="AX1184" s="13" t="s">
        <v>76</v>
      </c>
      <c r="AY1184" s="276" t="s">
        <v>171</v>
      </c>
    </row>
    <row r="1185" s="13" customFormat="1">
      <c r="B1185" s="266"/>
      <c r="C1185" s="267"/>
      <c r="D1185" s="249" t="s">
        <v>238</v>
      </c>
      <c r="E1185" s="268" t="s">
        <v>21</v>
      </c>
      <c r="F1185" s="269" t="s">
        <v>1454</v>
      </c>
      <c r="G1185" s="267"/>
      <c r="H1185" s="270">
        <v>5.7999999999999998</v>
      </c>
      <c r="I1185" s="271"/>
      <c r="J1185" s="267"/>
      <c r="K1185" s="267"/>
      <c r="L1185" s="272"/>
      <c r="M1185" s="273"/>
      <c r="N1185" s="274"/>
      <c r="O1185" s="274"/>
      <c r="P1185" s="274"/>
      <c r="Q1185" s="274"/>
      <c r="R1185" s="274"/>
      <c r="S1185" s="274"/>
      <c r="T1185" s="275"/>
      <c r="AT1185" s="276" t="s">
        <v>238</v>
      </c>
      <c r="AU1185" s="276" t="s">
        <v>85</v>
      </c>
      <c r="AV1185" s="13" t="s">
        <v>85</v>
      </c>
      <c r="AW1185" s="13" t="s">
        <v>39</v>
      </c>
      <c r="AX1185" s="13" t="s">
        <v>76</v>
      </c>
      <c r="AY1185" s="276" t="s">
        <v>171</v>
      </c>
    </row>
    <row r="1186" s="13" customFormat="1">
      <c r="B1186" s="266"/>
      <c r="C1186" s="267"/>
      <c r="D1186" s="249" t="s">
        <v>238</v>
      </c>
      <c r="E1186" s="268" t="s">
        <v>21</v>
      </c>
      <c r="F1186" s="269" t="s">
        <v>1455</v>
      </c>
      <c r="G1186" s="267"/>
      <c r="H1186" s="270">
        <v>6.7999999999999998</v>
      </c>
      <c r="I1186" s="271"/>
      <c r="J1186" s="267"/>
      <c r="K1186" s="267"/>
      <c r="L1186" s="272"/>
      <c r="M1186" s="273"/>
      <c r="N1186" s="274"/>
      <c r="O1186" s="274"/>
      <c r="P1186" s="274"/>
      <c r="Q1186" s="274"/>
      <c r="R1186" s="274"/>
      <c r="S1186" s="274"/>
      <c r="T1186" s="275"/>
      <c r="AT1186" s="276" t="s">
        <v>238</v>
      </c>
      <c r="AU1186" s="276" t="s">
        <v>85</v>
      </c>
      <c r="AV1186" s="13" t="s">
        <v>85</v>
      </c>
      <c r="AW1186" s="13" t="s">
        <v>39</v>
      </c>
      <c r="AX1186" s="13" t="s">
        <v>76</v>
      </c>
      <c r="AY1186" s="276" t="s">
        <v>171</v>
      </c>
    </row>
    <row r="1187" s="13" customFormat="1">
      <c r="B1187" s="266"/>
      <c r="C1187" s="267"/>
      <c r="D1187" s="249" t="s">
        <v>238</v>
      </c>
      <c r="E1187" s="268" t="s">
        <v>21</v>
      </c>
      <c r="F1187" s="269" t="s">
        <v>1776</v>
      </c>
      <c r="G1187" s="267"/>
      <c r="H1187" s="270">
        <v>34.799999999999997</v>
      </c>
      <c r="I1187" s="271"/>
      <c r="J1187" s="267"/>
      <c r="K1187" s="267"/>
      <c r="L1187" s="272"/>
      <c r="M1187" s="273"/>
      <c r="N1187" s="274"/>
      <c r="O1187" s="274"/>
      <c r="P1187" s="274"/>
      <c r="Q1187" s="274"/>
      <c r="R1187" s="274"/>
      <c r="S1187" s="274"/>
      <c r="T1187" s="275"/>
      <c r="AT1187" s="276" t="s">
        <v>238</v>
      </c>
      <c r="AU1187" s="276" t="s">
        <v>85</v>
      </c>
      <c r="AV1187" s="13" t="s">
        <v>85</v>
      </c>
      <c r="AW1187" s="13" t="s">
        <v>39</v>
      </c>
      <c r="AX1187" s="13" t="s">
        <v>76</v>
      </c>
      <c r="AY1187" s="276" t="s">
        <v>171</v>
      </c>
    </row>
    <row r="1188" s="13" customFormat="1">
      <c r="B1188" s="266"/>
      <c r="C1188" s="267"/>
      <c r="D1188" s="249" t="s">
        <v>238</v>
      </c>
      <c r="E1188" s="268" t="s">
        <v>21</v>
      </c>
      <c r="F1188" s="269" t="s">
        <v>1777</v>
      </c>
      <c r="G1188" s="267"/>
      <c r="H1188" s="270">
        <v>25.399999999999999</v>
      </c>
      <c r="I1188" s="271"/>
      <c r="J1188" s="267"/>
      <c r="K1188" s="267"/>
      <c r="L1188" s="272"/>
      <c r="M1188" s="273"/>
      <c r="N1188" s="274"/>
      <c r="O1188" s="274"/>
      <c r="P1188" s="274"/>
      <c r="Q1188" s="274"/>
      <c r="R1188" s="274"/>
      <c r="S1188" s="274"/>
      <c r="T1188" s="275"/>
      <c r="AT1188" s="276" t="s">
        <v>238</v>
      </c>
      <c r="AU1188" s="276" t="s">
        <v>85</v>
      </c>
      <c r="AV1188" s="13" t="s">
        <v>85</v>
      </c>
      <c r="AW1188" s="13" t="s">
        <v>39</v>
      </c>
      <c r="AX1188" s="13" t="s">
        <v>76</v>
      </c>
      <c r="AY1188" s="276" t="s">
        <v>171</v>
      </c>
    </row>
    <row r="1189" s="13" customFormat="1">
      <c r="B1189" s="266"/>
      <c r="C1189" s="267"/>
      <c r="D1189" s="249" t="s">
        <v>238</v>
      </c>
      <c r="E1189" s="268" t="s">
        <v>21</v>
      </c>
      <c r="F1189" s="269" t="s">
        <v>1778</v>
      </c>
      <c r="G1189" s="267"/>
      <c r="H1189" s="270">
        <v>14</v>
      </c>
      <c r="I1189" s="271"/>
      <c r="J1189" s="267"/>
      <c r="K1189" s="267"/>
      <c r="L1189" s="272"/>
      <c r="M1189" s="273"/>
      <c r="N1189" s="274"/>
      <c r="O1189" s="274"/>
      <c r="P1189" s="274"/>
      <c r="Q1189" s="274"/>
      <c r="R1189" s="274"/>
      <c r="S1189" s="274"/>
      <c r="T1189" s="275"/>
      <c r="AT1189" s="276" t="s">
        <v>238</v>
      </c>
      <c r="AU1189" s="276" t="s">
        <v>85</v>
      </c>
      <c r="AV1189" s="13" t="s">
        <v>85</v>
      </c>
      <c r="AW1189" s="13" t="s">
        <v>39</v>
      </c>
      <c r="AX1189" s="13" t="s">
        <v>76</v>
      </c>
      <c r="AY1189" s="276" t="s">
        <v>171</v>
      </c>
    </row>
    <row r="1190" s="13" customFormat="1">
      <c r="B1190" s="266"/>
      <c r="C1190" s="267"/>
      <c r="D1190" s="249" t="s">
        <v>238</v>
      </c>
      <c r="E1190" s="268" t="s">
        <v>21</v>
      </c>
      <c r="F1190" s="269" t="s">
        <v>1779</v>
      </c>
      <c r="G1190" s="267"/>
      <c r="H1190" s="270">
        <v>17.300000000000001</v>
      </c>
      <c r="I1190" s="271"/>
      <c r="J1190" s="267"/>
      <c r="K1190" s="267"/>
      <c r="L1190" s="272"/>
      <c r="M1190" s="273"/>
      <c r="N1190" s="274"/>
      <c r="O1190" s="274"/>
      <c r="P1190" s="274"/>
      <c r="Q1190" s="274"/>
      <c r="R1190" s="274"/>
      <c r="S1190" s="274"/>
      <c r="T1190" s="275"/>
      <c r="AT1190" s="276" t="s">
        <v>238</v>
      </c>
      <c r="AU1190" s="276" t="s">
        <v>85</v>
      </c>
      <c r="AV1190" s="13" t="s">
        <v>85</v>
      </c>
      <c r="AW1190" s="13" t="s">
        <v>39</v>
      </c>
      <c r="AX1190" s="13" t="s">
        <v>76</v>
      </c>
      <c r="AY1190" s="276" t="s">
        <v>171</v>
      </c>
    </row>
    <row r="1191" s="14" customFormat="1">
      <c r="B1191" s="277"/>
      <c r="C1191" s="278"/>
      <c r="D1191" s="249" t="s">
        <v>238</v>
      </c>
      <c r="E1191" s="279" t="s">
        <v>21</v>
      </c>
      <c r="F1191" s="280" t="s">
        <v>242</v>
      </c>
      <c r="G1191" s="278"/>
      <c r="H1191" s="281">
        <v>131.80000000000001</v>
      </c>
      <c r="I1191" s="282"/>
      <c r="J1191" s="278"/>
      <c r="K1191" s="278"/>
      <c r="L1191" s="283"/>
      <c r="M1191" s="284"/>
      <c r="N1191" s="285"/>
      <c r="O1191" s="285"/>
      <c r="P1191" s="285"/>
      <c r="Q1191" s="285"/>
      <c r="R1191" s="285"/>
      <c r="S1191" s="285"/>
      <c r="T1191" s="286"/>
      <c r="AT1191" s="287" t="s">
        <v>238</v>
      </c>
      <c r="AU1191" s="287" t="s">
        <v>85</v>
      </c>
      <c r="AV1191" s="14" t="s">
        <v>194</v>
      </c>
      <c r="AW1191" s="14" t="s">
        <v>39</v>
      </c>
      <c r="AX1191" s="14" t="s">
        <v>83</v>
      </c>
      <c r="AY1191" s="287" t="s">
        <v>171</v>
      </c>
    </row>
    <row r="1192" s="1" customFormat="1" ht="16.5" customHeight="1">
      <c r="B1192" s="47"/>
      <c r="C1192" s="237" t="s">
        <v>1780</v>
      </c>
      <c r="D1192" s="237" t="s">
        <v>174</v>
      </c>
      <c r="E1192" s="238" t="s">
        <v>1781</v>
      </c>
      <c r="F1192" s="239" t="s">
        <v>1782</v>
      </c>
      <c r="G1192" s="240" t="s">
        <v>235</v>
      </c>
      <c r="H1192" s="241">
        <v>170.69999999999999</v>
      </c>
      <c r="I1192" s="242"/>
      <c r="J1192" s="243">
        <f>ROUND(I1192*H1192,2)</f>
        <v>0</v>
      </c>
      <c r="K1192" s="239" t="s">
        <v>236</v>
      </c>
      <c r="L1192" s="73"/>
      <c r="M1192" s="244" t="s">
        <v>21</v>
      </c>
      <c r="N1192" s="245" t="s">
        <v>47</v>
      </c>
      <c r="O1192" s="48"/>
      <c r="P1192" s="246">
        <f>O1192*H1192</f>
        <v>0</v>
      </c>
      <c r="Q1192" s="246">
        <v>0</v>
      </c>
      <c r="R1192" s="246">
        <f>Q1192*H1192</f>
        <v>0</v>
      </c>
      <c r="S1192" s="246">
        <v>0</v>
      </c>
      <c r="T1192" s="247">
        <f>S1192*H1192</f>
        <v>0</v>
      </c>
      <c r="AR1192" s="25" t="s">
        <v>314</v>
      </c>
      <c r="AT1192" s="25" t="s">
        <v>174</v>
      </c>
      <c r="AU1192" s="25" t="s">
        <v>85</v>
      </c>
      <c r="AY1192" s="25" t="s">
        <v>171</v>
      </c>
      <c r="BE1192" s="248">
        <f>IF(N1192="základní",J1192,0)</f>
        <v>0</v>
      </c>
      <c r="BF1192" s="248">
        <f>IF(N1192="snížená",J1192,0)</f>
        <v>0</v>
      </c>
      <c r="BG1192" s="248">
        <f>IF(N1192="zákl. přenesená",J1192,0)</f>
        <v>0</v>
      </c>
      <c r="BH1192" s="248">
        <f>IF(N1192="sníž. přenesená",J1192,0)</f>
        <v>0</v>
      </c>
      <c r="BI1192" s="248">
        <f>IF(N1192="nulová",J1192,0)</f>
        <v>0</v>
      </c>
      <c r="BJ1192" s="25" t="s">
        <v>83</v>
      </c>
      <c r="BK1192" s="248">
        <f>ROUND(I1192*H1192,2)</f>
        <v>0</v>
      </c>
      <c r="BL1192" s="25" t="s">
        <v>314</v>
      </c>
      <c r="BM1192" s="25" t="s">
        <v>1783</v>
      </c>
    </row>
    <row r="1193" s="12" customFormat="1">
      <c r="B1193" s="256"/>
      <c r="C1193" s="257"/>
      <c r="D1193" s="249" t="s">
        <v>238</v>
      </c>
      <c r="E1193" s="258" t="s">
        <v>21</v>
      </c>
      <c r="F1193" s="259" t="s">
        <v>820</v>
      </c>
      <c r="G1193" s="257"/>
      <c r="H1193" s="258" t="s">
        <v>21</v>
      </c>
      <c r="I1193" s="260"/>
      <c r="J1193" s="257"/>
      <c r="K1193" s="257"/>
      <c r="L1193" s="261"/>
      <c r="M1193" s="262"/>
      <c r="N1193" s="263"/>
      <c r="O1193" s="263"/>
      <c r="P1193" s="263"/>
      <c r="Q1193" s="263"/>
      <c r="R1193" s="263"/>
      <c r="S1193" s="263"/>
      <c r="T1193" s="264"/>
      <c r="AT1193" s="265" t="s">
        <v>238</v>
      </c>
      <c r="AU1193" s="265" t="s">
        <v>85</v>
      </c>
      <c r="AV1193" s="12" t="s">
        <v>83</v>
      </c>
      <c r="AW1193" s="12" t="s">
        <v>39</v>
      </c>
      <c r="AX1193" s="12" t="s">
        <v>76</v>
      </c>
      <c r="AY1193" s="265" t="s">
        <v>171</v>
      </c>
    </row>
    <row r="1194" s="12" customFormat="1">
      <c r="B1194" s="256"/>
      <c r="C1194" s="257"/>
      <c r="D1194" s="249" t="s">
        <v>238</v>
      </c>
      <c r="E1194" s="258" t="s">
        <v>21</v>
      </c>
      <c r="F1194" s="259" t="s">
        <v>339</v>
      </c>
      <c r="G1194" s="257"/>
      <c r="H1194" s="258" t="s">
        <v>21</v>
      </c>
      <c r="I1194" s="260"/>
      <c r="J1194" s="257"/>
      <c r="K1194" s="257"/>
      <c r="L1194" s="261"/>
      <c r="M1194" s="262"/>
      <c r="N1194" s="263"/>
      <c r="O1194" s="263"/>
      <c r="P1194" s="263"/>
      <c r="Q1194" s="263"/>
      <c r="R1194" s="263"/>
      <c r="S1194" s="263"/>
      <c r="T1194" s="264"/>
      <c r="AT1194" s="265" t="s">
        <v>238</v>
      </c>
      <c r="AU1194" s="265" t="s">
        <v>85</v>
      </c>
      <c r="AV1194" s="12" t="s">
        <v>83</v>
      </c>
      <c r="AW1194" s="12" t="s">
        <v>39</v>
      </c>
      <c r="AX1194" s="12" t="s">
        <v>76</v>
      </c>
      <c r="AY1194" s="265" t="s">
        <v>171</v>
      </c>
    </row>
    <row r="1195" s="13" customFormat="1">
      <c r="B1195" s="266"/>
      <c r="C1195" s="267"/>
      <c r="D1195" s="249" t="s">
        <v>238</v>
      </c>
      <c r="E1195" s="268" t="s">
        <v>21</v>
      </c>
      <c r="F1195" s="269" t="s">
        <v>1182</v>
      </c>
      <c r="G1195" s="267"/>
      <c r="H1195" s="270">
        <v>28.149999999999999</v>
      </c>
      <c r="I1195" s="271"/>
      <c r="J1195" s="267"/>
      <c r="K1195" s="267"/>
      <c r="L1195" s="272"/>
      <c r="M1195" s="273"/>
      <c r="N1195" s="274"/>
      <c r="O1195" s="274"/>
      <c r="P1195" s="274"/>
      <c r="Q1195" s="274"/>
      <c r="R1195" s="274"/>
      <c r="S1195" s="274"/>
      <c r="T1195" s="275"/>
      <c r="AT1195" s="276" t="s">
        <v>238</v>
      </c>
      <c r="AU1195" s="276" t="s">
        <v>85</v>
      </c>
      <c r="AV1195" s="13" t="s">
        <v>85</v>
      </c>
      <c r="AW1195" s="13" t="s">
        <v>39</v>
      </c>
      <c r="AX1195" s="13" t="s">
        <v>76</v>
      </c>
      <c r="AY1195" s="276" t="s">
        <v>171</v>
      </c>
    </row>
    <row r="1196" s="13" customFormat="1">
      <c r="B1196" s="266"/>
      <c r="C1196" s="267"/>
      <c r="D1196" s="249" t="s">
        <v>238</v>
      </c>
      <c r="E1196" s="268" t="s">
        <v>21</v>
      </c>
      <c r="F1196" s="269" t="s">
        <v>1183</v>
      </c>
      <c r="G1196" s="267"/>
      <c r="H1196" s="270">
        <v>2.1400000000000001</v>
      </c>
      <c r="I1196" s="271"/>
      <c r="J1196" s="267"/>
      <c r="K1196" s="267"/>
      <c r="L1196" s="272"/>
      <c r="M1196" s="273"/>
      <c r="N1196" s="274"/>
      <c r="O1196" s="274"/>
      <c r="P1196" s="274"/>
      <c r="Q1196" s="274"/>
      <c r="R1196" s="274"/>
      <c r="S1196" s="274"/>
      <c r="T1196" s="275"/>
      <c r="AT1196" s="276" t="s">
        <v>238</v>
      </c>
      <c r="AU1196" s="276" t="s">
        <v>85</v>
      </c>
      <c r="AV1196" s="13" t="s">
        <v>85</v>
      </c>
      <c r="AW1196" s="13" t="s">
        <v>39</v>
      </c>
      <c r="AX1196" s="13" t="s">
        <v>76</v>
      </c>
      <c r="AY1196" s="276" t="s">
        <v>171</v>
      </c>
    </row>
    <row r="1197" s="13" customFormat="1">
      <c r="B1197" s="266"/>
      <c r="C1197" s="267"/>
      <c r="D1197" s="249" t="s">
        <v>238</v>
      </c>
      <c r="E1197" s="268" t="s">
        <v>21</v>
      </c>
      <c r="F1197" s="269" t="s">
        <v>1184</v>
      </c>
      <c r="G1197" s="267"/>
      <c r="H1197" s="270">
        <v>3.04</v>
      </c>
      <c r="I1197" s="271"/>
      <c r="J1197" s="267"/>
      <c r="K1197" s="267"/>
      <c r="L1197" s="272"/>
      <c r="M1197" s="273"/>
      <c r="N1197" s="274"/>
      <c r="O1197" s="274"/>
      <c r="P1197" s="274"/>
      <c r="Q1197" s="274"/>
      <c r="R1197" s="274"/>
      <c r="S1197" s="274"/>
      <c r="T1197" s="275"/>
      <c r="AT1197" s="276" t="s">
        <v>238</v>
      </c>
      <c r="AU1197" s="276" t="s">
        <v>85</v>
      </c>
      <c r="AV1197" s="13" t="s">
        <v>85</v>
      </c>
      <c r="AW1197" s="13" t="s">
        <v>39</v>
      </c>
      <c r="AX1197" s="13" t="s">
        <v>76</v>
      </c>
      <c r="AY1197" s="276" t="s">
        <v>171</v>
      </c>
    </row>
    <row r="1198" s="13" customFormat="1">
      <c r="B1198" s="266"/>
      <c r="C1198" s="267"/>
      <c r="D1198" s="249" t="s">
        <v>238</v>
      </c>
      <c r="E1198" s="268" t="s">
        <v>21</v>
      </c>
      <c r="F1198" s="269" t="s">
        <v>1187</v>
      </c>
      <c r="G1198" s="267"/>
      <c r="H1198" s="270">
        <v>35.950000000000003</v>
      </c>
      <c r="I1198" s="271"/>
      <c r="J1198" s="267"/>
      <c r="K1198" s="267"/>
      <c r="L1198" s="272"/>
      <c r="M1198" s="273"/>
      <c r="N1198" s="274"/>
      <c r="O1198" s="274"/>
      <c r="P1198" s="274"/>
      <c r="Q1198" s="274"/>
      <c r="R1198" s="274"/>
      <c r="S1198" s="274"/>
      <c r="T1198" s="275"/>
      <c r="AT1198" s="276" t="s">
        <v>238</v>
      </c>
      <c r="AU1198" s="276" t="s">
        <v>85</v>
      </c>
      <c r="AV1198" s="13" t="s">
        <v>85</v>
      </c>
      <c r="AW1198" s="13" t="s">
        <v>39</v>
      </c>
      <c r="AX1198" s="13" t="s">
        <v>76</v>
      </c>
      <c r="AY1198" s="276" t="s">
        <v>171</v>
      </c>
    </row>
    <row r="1199" s="13" customFormat="1">
      <c r="B1199" s="266"/>
      <c r="C1199" s="267"/>
      <c r="D1199" s="249" t="s">
        <v>238</v>
      </c>
      <c r="E1199" s="268" t="s">
        <v>21</v>
      </c>
      <c r="F1199" s="269" t="s">
        <v>1188</v>
      </c>
      <c r="G1199" s="267"/>
      <c r="H1199" s="270">
        <v>24.280000000000001</v>
      </c>
      <c r="I1199" s="271"/>
      <c r="J1199" s="267"/>
      <c r="K1199" s="267"/>
      <c r="L1199" s="272"/>
      <c r="M1199" s="273"/>
      <c r="N1199" s="274"/>
      <c r="O1199" s="274"/>
      <c r="P1199" s="274"/>
      <c r="Q1199" s="274"/>
      <c r="R1199" s="274"/>
      <c r="S1199" s="274"/>
      <c r="T1199" s="275"/>
      <c r="AT1199" s="276" t="s">
        <v>238</v>
      </c>
      <c r="AU1199" s="276" t="s">
        <v>85</v>
      </c>
      <c r="AV1199" s="13" t="s">
        <v>85</v>
      </c>
      <c r="AW1199" s="13" t="s">
        <v>39</v>
      </c>
      <c r="AX1199" s="13" t="s">
        <v>76</v>
      </c>
      <c r="AY1199" s="276" t="s">
        <v>171</v>
      </c>
    </row>
    <row r="1200" s="13" customFormat="1">
      <c r="B1200" s="266"/>
      <c r="C1200" s="267"/>
      <c r="D1200" s="249" t="s">
        <v>238</v>
      </c>
      <c r="E1200" s="268" t="s">
        <v>21</v>
      </c>
      <c r="F1200" s="269" t="s">
        <v>559</v>
      </c>
      <c r="G1200" s="267"/>
      <c r="H1200" s="270">
        <v>12.32</v>
      </c>
      <c r="I1200" s="271"/>
      <c r="J1200" s="267"/>
      <c r="K1200" s="267"/>
      <c r="L1200" s="272"/>
      <c r="M1200" s="273"/>
      <c r="N1200" s="274"/>
      <c r="O1200" s="274"/>
      <c r="P1200" s="274"/>
      <c r="Q1200" s="274"/>
      <c r="R1200" s="274"/>
      <c r="S1200" s="274"/>
      <c r="T1200" s="275"/>
      <c r="AT1200" s="276" t="s">
        <v>238</v>
      </c>
      <c r="AU1200" s="276" t="s">
        <v>85</v>
      </c>
      <c r="AV1200" s="13" t="s">
        <v>85</v>
      </c>
      <c r="AW1200" s="13" t="s">
        <v>39</v>
      </c>
      <c r="AX1200" s="13" t="s">
        <v>76</v>
      </c>
      <c r="AY1200" s="276" t="s">
        <v>171</v>
      </c>
    </row>
    <row r="1201" s="13" customFormat="1">
      <c r="B1201" s="266"/>
      <c r="C1201" s="267"/>
      <c r="D1201" s="249" t="s">
        <v>238</v>
      </c>
      <c r="E1201" s="268" t="s">
        <v>21</v>
      </c>
      <c r="F1201" s="269" t="s">
        <v>1185</v>
      </c>
      <c r="G1201" s="267"/>
      <c r="H1201" s="270">
        <v>49.149999999999999</v>
      </c>
      <c r="I1201" s="271"/>
      <c r="J1201" s="267"/>
      <c r="K1201" s="267"/>
      <c r="L1201" s="272"/>
      <c r="M1201" s="273"/>
      <c r="N1201" s="274"/>
      <c r="O1201" s="274"/>
      <c r="P1201" s="274"/>
      <c r="Q1201" s="274"/>
      <c r="R1201" s="274"/>
      <c r="S1201" s="274"/>
      <c r="T1201" s="275"/>
      <c r="AT1201" s="276" t="s">
        <v>238</v>
      </c>
      <c r="AU1201" s="276" t="s">
        <v>85</v>
      </c>
      <c r="AV1201" s="13" t="s">
        <v>85</v>
      </c>
      <c r="AW1201" s="13" t="s">
        <v>39</v>
      </c>
      <c r="AX1201" s="13" t="s">
        <v>76</v>
      </c>
      <c r="AY1201" s="276" t="s">
        <v>171</v>
      </c>
    </row>
    <row r="1202" s="13" customFormat="1">
      <c r="B1202" s="266"/>
      <c r="C1202" s="267"/>
      <c r="D1202" s="249" t="s">
        <v>238</v>
      </c>
      <c r="E1202" s="268" t="s">
        <v>21</v>
      </c>
      <c r="F1202" s="269" t="s">
        <v>560</v>
      </c>
      <c r="G1202" s="267"/>
      <c r="H1202" s="270">
        <v>15.67</v>
      </c>
      <c r="I1202" s="271"/>
      <c r="J1202" s="267"/>
      <c r="K1202" s="267"/>
      <c r="L1202" s="272"/>
      <c r="M1202" s="273"/>
      <c r="N1202" s="274"/>
      <c r="O1202" s="274"/>
      <c r="P1202" s="274"/>
      <c r="Q1202" s="274"/>
      <c r="R1202" s="274"/>
      <c r="S1202" s="274"/>
      <c r="T1202" s="275"/>
      <c r="AT1202" s="276" t="s">
        <v>238</v>
      </c>
      <c r="AU1202" s="276" t="s">
        <v>85</v>
      </c>
      <c r="AV1202" s="13" t="s">
        <v>85</v>
      </c>
      <c r="AW1202" s="13" t="s">
        <v>39</v>
      </c>
      <c r="AX1202" s="13" t="s">
        <v>76</v>
      </c>
      <c r="AY1202" s="276" t="s">
        <v>171</v>
      </c>
    </row>
    <row r="1203" s="14" customFormat="1">
      <c r="B1203" s="277"/>
      <c r="C1203" s="278"/>
      <c r="D1203" s="249" t="s">
        <v>238</v>
      </c>
      <c r="E1203" s="279" t="s">
        <v>21</v>
      </c>
      <c r="F1203" s="280" t="s">
        <v>242</v>
      </c>
      <c r="G1203" s="278"/>
      <c r="H1203" s="281">
        <v>170.69999999999999</v>
      </c>
      <c r="I1203" s="282"/>
      <c r="J1203" s="278"/>
      <c r="K1203" s="278"/>
      <c r="L1203" s="283"/>
      <c r="M1203" s="284"/>
      <c r="N1203" s="285"/>
      <c r="O1203" s="285"/>
      <c r="P1203" s="285"/>
      <c r="Q1203" s="285"/>
      <c r="R1203" s="285"/>
      <c r="S1203" s="285"/>
      <c r="T1203" s="286"/>
      <c r="AT1203" s="287" t="s">
        <v>238</v>
      </c>
      <c r="AU1203" s="287" t="s">
        <v>85</v>
      </c>
      <c r="AV1203" s="14" t="s">
        <v>194</v>
      </c>
      <c r="AW1203" s="14" t="s">
        <v>39</v>
      </c>
      <c r="AX1203" s="14" t="s">
        <v>83</v>
      </c>
      <c r="AY1203" s="287" t="s">
        <v>171</v>
      </c>
    </row>
    <row r="1204" s="1" customFormat="1" ht="16.5" customHeight="1">
      <c r="B1204" s="47"/>
      <c r="C1204" s="237" t="s">
        <v>1784</v>
      </c>
      <c r="D1204" s="237" t="s">
        <v>174</v>
      </c>
      <c r="E1204" s="238" t="s">
        <v>1785</v>
      </c>
      <c r="F1204" s="239" t="s">
        <v>1786</v>
      </c>
      <c r="G1204" s="240" t="s">
        <v>235</v>
      </c>
      <c r="H1204" s="241">
        <v>170.69999999999999</v>
      </c>
      <c r="I1204" s="242"/>
      <c r="J1204" s="243">
        <f>ROUND(I1204*H1204,2)</f>
        <v>0</v>
      </c>
      <c r="K1204" s="239" t="s">
        <v>236</v>
      </c>
      <c r="L1204" s="73"/>
      <c r="M1204" s="244" t="s">
        <v>21</v>
      </c>
      <c r="N1204" s="245" t="s">
        <v>47</v>
      </c>
      <c r="O1204" s="48"/>
      <c r="P1204" s="246">
        <f>O1204*H1204</f>
        <v>0</v>
      </c>
      <c r="Q1204" s="246">
        <v>0.00020000000000000001</v>
      </c>
      <c r="R1204" s="246">
        <f>Q1204*H1204</f>
        <v>0.034139999999999997</v>
      </c>
      <c r="S1204" s="246">
        <v>0</v>
      </c>
      <c r="T1204" s="247">
        <f>S1204*H1204</f>
        <v>0</v>
      </c>
      <c r="AR1204" s="25" t="s">
        <v>314</v>
      </c>
      <c r="AT1204" s="25" t="s">
        <v>174</v>
      </c>
      <c r="AU1204" s="25" t="s">
        <v>85</v>
      </c>
      <c r="AY1204" s="25" t="s">
        <v>171</v>
      </c>
      <c r="BE1204" s="248">
        <f>IF(N1204="základní",J1204,0)</f>
        <v>0</v>
      </c>
      <c r="BF1204" s="248">
        <f>IF(N1204="snížená",J1204,0)</f>
        <v>0</v>
      </c>
      <c r="BG1204" s="248">
        <f>IF(N1204="zákl. přenesená",J1204,0)</f>
        <v>0</v>
      </c>
      <c r="BH1204" s="248">
        <f>IF(N1204="sníž. přenesená",J1204,0)</f>
        <v>0</v>
      </c>
      <c r="BI1204" s="248">
        <f>IF(N1204="nulová",J1204,0)</f>
        <v>0</v>
      </c>
      <c r="BJ1204" s="25" t="s">
        <v>83</v>
      </c>
      <c r="BK1204" s="248">
        <f>ROUND(I1204*H1204,2)</f>
        <v>0</v>
      </c>
      <c r="BL1204" s="25" t="s">
        <v>314</v>
      </c>
      <c r="BM1204" s="25" t="s">
        <v>1787</v>
      </c>
    </row>
    <row r="1205" s="1" customFormat="1" ht="25.5" customHeight="1">
      <c r="B1205" s="47"/>
      <c r="C1205" s="237" t="s">
        <v>1788</v>
      </c>
      <c r="D1205" s="237" t="s">
        <v>174</v>
      </c>
      <c r="E1205" s="238" t="s">
        <v>1789</v>
      </c>
      <c r="F1205" s="239" t="s">
        <v>1790</v>
      </c>
      <c r="G1205" s="240" t="s">
        <v>235</v>
      </c>
      <c r="H1205" s="241">
        <v>170.69999999999999</v>
      </c>
      <c r="I1205" s="242"/>
      <c r="J1205" s="243">
        <f>ROUND(I1205*H1205,2)</f>
        <v>0</v>
      </c>
      <c r="K1205" s="239" t="s">
        <v>236</v>
      </c>
      <c r="L1205" s="73"/>
      <c r="M1205" s="244" t="s">
        <v>21</v>
      </c>
      <c r="N1205" s="245" t="s">
        <v>47</v>
      </c>
      <c r="O1205" s="48"/>
      <c r="P1205" s="246">
        <f>O1205*H1205</f>
        <v>0</v>
      </c>
      <c r="Q1205" s="246">
        <v>0.0044999999999999997</v>
      </c>
      <c r="R1205" s="246">
        <f>Q1205*H1205</f>
        <v>0.76814999999999989</v>
      </c>
      <c r="S1205" s="246">
        <v>0</v>
      </c>
      <c r="T1205" s="247">
        <f>S1205*H1205</f>
        <v>0</v>
      </c>
      <c r="AR1205" s="25" t="s">
        <v>314</v>
      </c>
      <c r="AT1205" s="25" t="s">
        <v>174</v>
      </c>
      <c r="AU1205" s="25" t="s">
        <v>85</v>
      </c>
      <c r="AY1205" s="25" t="s">
        <v>171</v>
      </c>
      <c r="BE1205" s="248">
        <f>IF(N1205="základní",J1205,0)</f>
        <v>0</v>
      </c>
      <c r="BF1205" s="248">
        <f>IF(N1205="snížená",J1205,0)</f>
        <v>0</v>
      </c>
      <c r="BG1205" s="248">
        <f>IF(N1205="zákl. přenesená",J1205,0)</f>
        <v>0</v>
      </c>
      <c r="BH1205" s="248">
        <f>IF(N1205="sníž. přenesená",J1205,0)</f>
        <v>0</v>
      </c>
      <c r="BI1205" s="248">
        <f>IF(N1205="nulová",J1205,0)</f>
        <v>0</v>
      </c>
      <c r="BJ1205" s="25" t="s">
        <v>83</v>
      </c>
      <c r="BK1205" s="248">
        <f>ROUND(I1205*H1205,2)</f>
        <v>0</v>
      </c>
      <c r="BL1205" s="25" t="s">
        <v>314</v>
      </c>
      <c r="BM1205" s="25" t="s">
        <v>1791</v>
      </c>
    </row>
    <row r="1206" s="1" customFormat="1" ht="16.5" customHeight="1">
      <c r="B1206" s="47"/>
      <c r="C1206" s="237" t="s">
        <v>1792</v>
      </c>
      <c r="D1206" s="237" t="s">
        <v>174</v>
      </c>
      <c r="E1206" s="238" t="s">
        <v>1793</v>
      </c>
      <c r="F1206" s="239" t="s">
        <v>1794</v>
      </c>
      <c r="G1206" s="240" t="s">
        <v>235</v>
      </c>
      <c r="H1206" s="241">
        <v>155.03</v>
      </c>
      <c r="I1206" s="242"/>
      <c r="J1206" s="243">
        <f>ROUND(I1206*H1206,2)</f>
        <v>0</v>
      </c>
      <c r="K1206" s="239" t="s">
        <v>236</v>
      </c>
      <c r="L1206" s="73"/>
      <c r="M1206" s="244" t="s">
        <v>21</v>
      </c>
      <c r="N1206" s="245" t="s">
        <v>47</v>
      </c>
      <c r="O1206" s="48"/>
      <c r="P1206" s="246">
        <f>O1206*H1206</f>
        <v>0</v>
      </c>
      <c r="Q1206" s="246">
        <v>0.00029999999999999997</v>
      </c>
      <c r="R1206" s="246">
        <f>Q1206*H1206</f>
        <v>0.046508999999999995</v>
      </c>
      <c r="S1206" s="246">
        <v>0</v>
      </c>
      <c r="T1206" s="247">
        <f>S1206*H1206</f>
        <v>0</v>
      </c>
      <c r="AR1206" s="25" t="s">
        <v>314</v>
      </c>
      <c r="AT1206" s="25" t="s">
        <v>174</v>
      </c>
      <c r="AU1206" s="25" t="s">
        <v>85</v>
      </c>
      <c r="AY1206" s="25" t="s">
        <v>171</v>
      </c>
      <c r="BE1206" s="248">
        <f>IF(N1206="základní",J1206,0)</f>
        <v>0</v>
      </c>
      <c r="BF1206" s="248">
        <f>IF(N1206="snížená",J1206,0)</f>
        <v>0</v>
      </c>
      <c r="BG1206" s="248">
        <f>IF(N1206="zákl. přenesená",J1206,0)</f>
        <v>0</v>
      </c>
      <c r="BH1206" s="248">
        <f>IF(N1206="sníž. přenesená",J1206,0)</f>
        <v>0</v>
      </c>
      <c r="BI1206" s="248">
        <f>IF(N1206="nulová",J1206,0)</f>
        <v>0</v>
      </c>
      <c r="BJ1206" s="25" t="s">
        <v>83</v>
      </c>
      <c r="BK1206" s="248">
        <f>ROUND(I1206*H1206,2)</f>
        <v>0</v>
      </c>
      <c r="BL1206" s="25" t="s">
        <v>314</v>
      </c>
      <c r="BM1206" s="25" t="s">
        <v>1795</v>
      </c>
    </row>
    <row r="1207" s="12" customFormat="1">
      <c r="B1207" s="256"/>
      <c r="C1207" s="257"/>
      <c r="D1207" s="249" t="s">
        <v>238</v>
      </c>
      <c r="E1207" s="258" t="s">
        <v>21</v>
      </c>
      <c r="F1207" s="259" t="s">
        <v>820</v>
      </c>
      <c r="G1207" s="257"/>
      <c r="H1207" s="258" t="s">
        <v>21</v>
      </c>
      <c r="I1207" s="260"/>
      <c r="J1207" s="257"/>
      <c r="K1207" s="257"/>
      <c r="L1207" s="261"/>
      <c r="M1207" s="262"/>
      <c r="N1207" s="263"/>
      <c r="O1207" s="263"/>
      <c r="P1207" s="263"/>
      <c r="Q1207" s="263"/>
      <c r="R1207" s="263"/>
      <c r="S1207" s="263"/>
      <c r="T1207" s="264"/>
      <c r="AT1207" s="265" t="s">
        <v>238</v>
      </c>
      <c r="AU1207" s="265" t="s">
        <v>85</v>
      </c>
      <c r="AV1207" s="12" t="s">
        <v>83</v>
      </c>
      <c r="AW1207" s="12" t="s">
        <v>39</v>
      </c>
      <c r="AX1207" s="12" t="s">
        <v>76</v>
      </c>
      <c r="AY1207" s="265" t="s">
        <v>171</v>
      </c>
    </row>
    <row r="1208" s="12" customFormat="1">
      <c r="B1208" s="256"/>
      <c r="C1208" s="257"/>
      <c r="D1208" s="249" t="s">
        <v>238</v>
      </c>
      <c r="E1208" s="258" t="s">
        <v>21</v>
      </c>
      <c r="F1208" s="259" t="s">
        <v>339</v>
      </c>
      <c r="G1208" s="257"/>
      <c r="H1208" s="258" t="s">
        <v>21</v>
      </c>
      <c r="I1208" s="260"/>
      <c r="J1208" s="257"/>
      <c r="K1208" s="257"/>
      <c r="L1208" s="261"/>
      <c r="M1208" s="262"/>
      <c r="N1208" s="263"/>
      <c r="O1208" s="263"/>
      <c r="P1208" s="263"/>
      <c r="Q1208" s="263"/>
      <c r="R1208" s="263"/>
      <c r="S1208" s="263"/>
      <c r="T1208" s="264"/>
      <c r="AT1208" s="265" t="s">
        <v>238</v>
      </c>
      <c r="AU1208" s="265" t="s">
        <v>85</v>
      </c>
      <c r="AV1208" s="12" t="s">
        <v>83</v>
      </c>
      <c r="AW1208" s="12" t="s">
        <v>39</v>
      </c>
      <c r="AX1208" s="12" t="s">
        <v>76</v>
      </c>
      <c r="AY1208" s="265" t="s">
        <v>171</v>
      </c>
    </row>
    <row r="1209" s="12" customFormat="1">
      <c r="B1209" s="256"/>
      <c r="C1209" s="257"/>
      <c r="D1209" s="249" t="s">
        <v>238</v>
      </c>
      <c r="E1209" s="258" t="s">
        <v>21</v>
      </c>
      <c r="F1209" s="259" t="s">
        <v>1181</v>
      </c>
      <c r="G1209" s="257"/>
      <c r="H1209" s="258" t="s">
        <v>21</v>
      </c>
      <c r="I1209" s="260"/>
      <c r="J1209" s="257"/>
      <c r="K1209" s="257"/>
      <c r="L1209" s="261"/>
      <c r="M1209" s="262"/>
      <c r="N1209" s="263"/>
      <c r="O1209" s="263"/>
      <c r="P1209" s="263"/>
      <c r="Q1209" s="263"/>
      <c r="R1209" s="263"/>
      <c r="S1209" s="263"/>
      <c r="T1209" s="264"/>
      <c r="AT1209" s="265" t="s">
        <v>238</v>
      </c>
      <c r="AU1209" s="265" t="s">
        <v>85</v>
      </c>
      <c r="AV1209" s="12" t="s">
        <v>83</v>
      </c>
      <c r="AW1209" s="12" t="s">
        <v>39</v>
      </c>
      <c r="AX1209" s="12" t="s">
        <v>76</v>
      </c>
      <c r="AY1209" s="265" t="s">
        <v>171</v>
      </c>
    </row>
    <row r="1210" s="13" customFormat="1">
      <c r="B1210" s="266"/>
      <c r="C1210" s="267"/>
      <c r="D1210" s="249" t="s">
        <v>238</v>
      </c>
      <c r="E1210" s="268" t="s">
        <v>21</v>
      </c>
      <c r="F1210" s="269" t="s">
        <v>1182</v>
      </c>
      <c r="G1210" s="267"/>
      <c r="H1210" s="270">
        <v>28.149999999999999</v>
      </c>
      <c r="I1210" s="271"/>
      <c r="J1210" s="267"/>
      <c r="K1210" s="267"/>
      <c r="L1210" s="272"/>
      <c r="M1210" s="273"/>
      <c r="N1210" s="274"/>
      <c r="O1210" s="274"/>
      <c r="P1210" s="274"/>
      <c r="Q1210" s="274"/>
      <c r="R1210" s="274"/>
      <c r="S1210" s="274"/>
      <c r="T1210" s="275"/>
      <c r="AT1210" s="276" t="s">
        <v>238</v>
      </c>
      <c r="AU1210" s="276" t="s">
        <v>85</v>
      </c>
      <c r="AV1210" s="13" t="s">
        <v>85</v>
      </c>
      <c r="AW1210" s="13" t="s">
        <v>39</v>
      </c>
      <c r="AX1210" s="13" t="s">
        <v>76</v>
      </c>
      <c r="AY1210" s="276" t="s">
        <v>171</v>
      </c>
    </row>
    <row r="1211" s="13" customFormat="1">
      <c r="B1211" s="266"/>
      <c r="C1211" s="267"/>
      <c r="D1211" s="249" t="s">
        <v>238</v>
      </c>
      <c r="E1211" s="268" t="s">
        <v>21</v>
      </c>
      <c r="F1211" s="269" t="s">
        <v>1183</v>
      </c>
      <c r="G1211" s="267"/>
      <c r="H1211" s="270">
        <v>2.1400000000000001</v>
      </c>
      <c r="I1211" s="271"/>
      <c r="J1211" s="267"/>
      <c r="K1211" s="267"/>
      <c r="L1211" s="272"/>
      <c r="M1211" s="273"/>
      <c r="N1211" s="274"/>
      <c r="O1211" s="274"/>
      <c r="P1211" s="274"/>
      <c r="Q1211" s="274"/>
      <c r="R1211" s="274"/>
      <c r="S1211" s="274"/>
      <c r="T1211" s="275"/>
      <c r="AT1211" s="276" t="s">
        <v>238</v>
      </c>
      <c r="AU1211" s="276" t="s">
        <v>85</v>
      </c>
      <c r="AV1211" s="13" t="s">
        <v>85</v>
      </c>
      <c r="AW1211" s="13" t="s">
        <v>39</v>
      </c>
      <c r="AX1211" s="13" t="s">
        <v>76</v>
      </c>
      <c r="AY1211" s="276" t="s">
        <v>171</v>
      </c>
    </row>
    <row r="1212" s="13" customFormat="1">
      <c r="B1212" s="266"/>
      <c r="C1212" s="267"/>
      <c r="D1212" s="249" t="s">
        <v>238</v>
      </c>
      <c r="E1212" s="268" t="s">
        <v>21</v>
      </c>
      <c r="F1212" s="269" t="s">
        <v>1184</v>
      </c>
      <c r="G1212" s="267"/>
      <c r="H1212" s="270">
        <v>3.04</v>
      </c>
      <c r="I1212" s="271"/>
      <c r="J1212" s="267"/>
      <c r="K1212" s="267"/>
      <c r="L1212" s="272"/>
      <c r="M1212" s="273"/>
      <c r="N1212" s="274"/>
      <c r="O1212" s="274"/>
      <c r="P1212" s="274"/>
      <c r="Q1212" s="274"/>
      <c r="R1212" s="274"/>
      <c r="S1212" s="274"/>
      <c r="T1212" s="275"/>
      <c r="AT1212" s="276" t="s">
        <v>238</v>
      </c>
      <c r="AU1212" s="276" t="s">
        <v>85</v>
      </c>
      <c r="AV1212" s="13" t="s">
        <v>85</v>
      </c>
      <c r="AW1212" s="13" t="s">
        <v>39</v>
      </c>
      <c r="AX1212" s="13" t="s">
        <v>76</v>
      </c>
      <c r="AY1212" s="276" t="s">
        <v>171</v>
      </c>
    </row>
    <row r="1213" s="13" customFormat="1">
      <c r="B1213" s="266"/>
      <c r="C1213" s="267"/>
      <c r="D1213" s="249" t="s">
        <v>238</v>
      </c>
      <c r="E1213" s="268" t="s">
        <v>21</v>
      </c>
      <c r="F1213" s="269" t="s">
        <v>559</v>
      </c>
      <c r="G1213" s="267"/>
      <c r="H1213" s="270">
        <v>12.32</v>
      </c>
      <c r="I1213" s="271"/>
      <c r="J1213" s="267"/>
      <c r="K1213" s="267"/>
      <c r="L1213" s="272"/>
      <c r="M1213" s="273"/>
      <c r="N1213" s="274"/>
      <c r="O1213" s="274"/>
      <c r="P1213" s="274"/>
      <c r="Q1213" s="274"/>
      <c r="R1213" s="274"/>
      <c r="S1213" s="274"/>
      <c r="T1213" s="275"/>
      <c r="AT1213" s="276" t="s">
        <v>238</v>
      </c>
      <c r="AU1213" s="276" t="s">
        <v>85</v>
      </c>
      <c r="AV1213" s="13" t="s">
        <v>85</v>
      </c>
      <c r="AW1213" s="13" t="s">
        <v>39</v>
      </c>
      <c r="AX1213" s="13" t="s">
        <v>76</v>
      </c>
      <c r="AY1213" s="276" t="s">
        <v>171</v>
      </c>
    </row>
    <row r="1214" s="13" customFormat="1">
      <c r="B1214" s="266"/>
      <c r="C1214" s="267"/>
      <c r="D1214" s="249" t="s">
        <v>238</v>
      </c>
      <c r="E1214" s="268" t="s">
        <v>21</v>
      </c>
      <c r="F1214" s="269" t="s">
        <v>1185</v>
      </c>
      <c r="G1214" s="267"/>
      <c r="H1214" s="270">
        <v>49.149999999999999</v>
      </c>
      <c r="I1214" s="271"/>
      <c r="J1214" s="267"/>
      <c r="K1214" s="267"/>
      <c r="L1214" s="272"/>
      <c r="M1214" s="273"/>
      <c r="N1214" s="274"/>
      <c r="O1214" s="274"/>
      <c r="P1214" s="274"/>
      <c r="Q1214" s="274"/>
      <c r="R1214" s="274"/>
      <c r="S1214" s="274"/>
      <c r="T1214" s="275"/>
      <c r="AT1214" s="276" t="s">
        <v>238</v>
      </c>
      <c r="AU1214" s="276" t="s">
        <v>85</v>
      </c>
      <c r="AV1214" s="13" t="s">
        <v>85</v>
      </c>
      <c r="AW1214" s="13" t="s">
        <v>39</v>
      </c>
      <c r="AX1214" s="13" t="s">
        <v>76</v>
      </c>
      <c r="AY1214" s="276" t="s">
        <v>171</v>
      </c>
    </row>
    <row r="1215" s="15" customFormat="1">
      <c r="B1215" s="288"/>
      <c r="C1215" s="289"/>
      <c r="D1215" s="249" t="s">
        <v>238</v>
      </c>
      <c r="E1215" s="290" t="s">
        <v>21</v>
      </c>
      <c r="F1215" s="291" t="s">
        <v>259</v>
      </c>
      <c r="G1215" s="289"/>
      <c r="H1215" s="292">
        <v>94.799999999999997</v>
      </c>
      <c r="I1215" s="293"/>
      <c r="J1215" s="289"/>
      <c r="K1215" s="289"/>
      <c r="L1215" s="294"/>
      <c r="M1215" s="295"/>
      <c r="N1215" s="296"/>
      <c r="O1215" s="296"/>
      <c r="P1215" s="296"/>
      <c r="Q1215" s="296"/>
      <c r="R1215" s="296"/>
      <c r="S1215" s="296"/>
      <c r="T1215" s="297"/>
      <c r="AT1215" s="298" t="s">
        <v>238</v>
      </c>
      <c r="AU1215" s="298" t="s">
        <v>85</v>
      </c>
      <c r="AV1215" s="15" t="s">
        <v>96</v>
      </c>
      <c r="AW1215" s="15" t="s">
        <v>39</v>
      </c>
      <c r="AX1215" s="15" t="s">
        <v>76</v>
      </c>
      <c r="AY1215" s="298" t="s">
        <v>171</v>
      </c>
    </row>
    <row r="1216" s="12" customFormat="1">
      <c r="B1216" s="256"/>
      <c r="C1216" s="257"/>
      <c r="D1216" s="249" t="s">
        <v>238</v>
      </c>
      <c r="E1216" s="258" t="s">
        <v>21</v>
      </c>
      <c r="F1216" s="259" t="s">
        <v>1186</v>
      </c>
      <c r="G1216" s="257"/>
      <c r="H1216" s="258" t="s">
        <v>21</v>
      </c>
      <c r="I1216" s="260"/>
      <c r="J1216" s="257"/>
      <c r="K1216" s="257"/>
      <c r="L1216" s="261"/>
      <c r="M1216" s="262"/>
      <c r="N1216" s="263"/>
      <c r="O1216" s="263"/>
      <c r="P1216" s="263"/>
      <c r="Q1216" s="263"/>
      <c r="R1216" s="263"/>
      <c r="S1216" s="263"/>
      <c r="T1216" s="264"/>
      <c r="AT1216" s="265" t="s">
        <v>238</v>
      </c>
      <c r="AU1216" s="265" t="s">
        <v>85</v>
      </c>
      <c r="AV1216" s="12" t="s">
        <v>83</v>
      </c>
      <c r="AW1216" s="12" t="s">
        <v>39</v>
      </c>
      <c r="AX1216" s="12" t="s">
        <v>76</v>
      </c>
      <c r="AY1216" s="265" t="s">
        <v>171</v>
      </c>
    </row>
    <row r="1217" s="13" customFormat="1">
      <c r="B1217" s="266"/>
      <c r="C1217" s="267"/>
      <c r="D1217" s="249" t="s">
        <v>238</v>
      </c>
      <c r="E1217" s="268" t="s">
        <v>21</v>
      </c>
      <c r="F1217" s="269" t="s">
        <v>1187</v>
      </c>
      <c r="G1217" s="267"/>
      <c r="H1217" s="270">
        <v>35.950000000000003</v>
      </c>
      <c r="I1217" s="271"/>
      <c r="J1217" s="267"/>
      <c r="K1217" s="267"/>
      <c r="L1217" s="272"/>
      <c r="M1217" s="273"/>
      <c r="N1217" s="274"/>
      <c r="O1217" s="274"/>
      <c r="P1217" s="274"/>
      <c r="Q1217" s="274"/>
      <c r="R1217" s="274"/>
      <c r="S1217" s="274"/>
      <c r="T1217" s="275"/>
      <c r="AT1217" s="276" t="s">
        <v>238</v>
      </c>
      <c r="AU1217" s="276" t="s">
        <v>85</v>
      </c>
      <c r="AV1217" s="13" t="s">
        <v>85</v>
      </c>
      <c r="AW1217" s="13" t="s">
        <v>39</v>
      </c>
      <c r="AX1217" s="13" t="s">
        <v>76</v>
      </c>
      <c r="AY1217" s="276" t="s">
        <v>171</v>
      </c>
    </row>
    <row r="1218" s="13" customFormat="1">
      <c r="B1218" s="266"/>
      <c r="C1218" s="267"/>
      <c r="D1218" s="249" t="s">
        <v>238</v>
      </c>
      <c r="E1218" s="268" t="s">
        <v>21</v>
      </c>
      <c r="F1218" s="269" t="s">
        <v>1188</v>
      </c>
      <c r="G1218" s="267"/>
      <c r="H1218" s="270">
        <v>24.280000000000001</v>
      </c>
      <c r="I1218" s="271"/>
      <c r="J1218" s="267"/>
      <c r="K1218" s="267"/>
      <c r="L1218" s="272"/>
      <c r="M1218" s="273"/>
      <c r="N1218" s="274"/>
      <c r="O1218" s="274"/>
      <c r="P1218" s="274"/>
      <c r="Q1218" s="274"/>
      <c r="R1218" s="274"/>
      <c r="S1218" s="274"/>
      <c r="T1218" s="275"/>
      <c r="AT1218" s="276" t="s">
        <v>238</v>
      </c>
      <c r="AU1218" s="276" t="s">
        <v>85</v>
      </c>
      <c r="AV1218" s="13" t="s">
        <v>85</v>
      </c>
      <c r="AW1218" s="13" t="s">
        <v>39</v>
      </c>
      <c r="AX1218" s="13" t="s">
        <v>76</v>
      </c>
      <c r="AY1218" s="276" t="s">
        <v>171</v>
      </c>
    </row>
    <row r="1219" s="15" customFormat="1">
      <c r="B1219" s="288"/>
      <c r="C1219" s="289"/>
      <c r="D1219" s="249" t="s">
        <v>238</v>
      </c>
      <c r="E1219" s="290" t="s">
        <v>21</v>
      </c>
      <c r="F1219" s="291" t="s">
        <v>259</v>
      </c>
      <c r="G1219" s="289"/>
      <c r="H1219" s="292">
        <v>60.229999999999997</v>
      </c>
      <c r="I1219" s="293"/>
      <c r="J1219" s="289"/>
      <c r="K1219" s="289"/>
      <c r="L1219" s="294"/>
      <c r="M1219" s="295"/>
      <c r="N1219" s="296"/>
      <c r="O1219" s="296"/>
      <c r="P1219" s="296"/>
      <c r="Q1219" s="296"/>
      <c r="R1219" s="296"/>
      <c r="S1219" s="296"/>
      <c r="T1219" s="297"/>
      <c r="AT1219" s="298" t="s">
        <v>238</v>
      </c>
      <c r="AU1219" s="298" t="s">
        <v>85</v>
      </c>
      <c r="AV1219" s="15" t="s">
        <v>96</v>
      </c>
      <c r="AW1219" s="15" t="s">
        <v>39</v>
      </c>
      <c r="AX1219" s="15" t="s">
        <v>76</v>
      </c>
      <c r="AY1219" s="298" t="s">
        <v>171</v>
      </c>
    </row>
    <row r="1220" s="14" customFormat="1">
      <c r="B1220" s="277"/>
      <c r="C1220" s="278"/>
      <c r="D1220" s="249" t="s">
        <v>238</v>
      </c>
      <c r="E1220" s="279" t="s">
        <v>21</v>
      </c>
      <c r="F1220" s="280" t="s">
        <v>242</v>
      </c>
      <c r="G1220" s="278"/>
      <c r="H1220" s="281">
        <v>155.03</v>
      </c>
      <c r="I1220" s="282"/>
      <c r="J1220" s="278"/>
      <c r="K1220" s="278"/>
      <c r="L1220" s="283"/>
      <c r="M1220" s="284"/>
      <c r="N1220" s="285"/>
      <c r="O1220" s="285"/>
      <c r="P1220" s="285"/>
      <c r="Q1220" s="285"/>
      <c r="R1220" s="285"/>
      <c r="S1220" s="285"/>
      <c r="T1220" s="286"/>
      <c r="AT1220" s="287" t="s">
        <v>238</v>
      </c>
      <c r="AU1220" s="287" t="s">
        <v>85</v>
      </c>
      <c r="AV1220" s="14" t="s">
        <v>194</v>
      </c>
      <c r="AW1220" s="14" t="s">
        <v>39</v>
      </c>
      <c r="AX1220" s="14" t="s">
        <v>83</v>
      </c>
      <c r="AY1220" s="287" t="s">
        <v>171</v>
      </c>
    </row>
    <row r="1221" s="1" customFormat="1" ht="25.5" customHeight="1">
      <c r="B1221" s="47"/>
      <c r="C1221" s="299" t="s">
        <v>1796</v>
      </c>
      <c r="D1221" s="299" t="s">
        <v>288</v>
      </c>
      <c r="E1221" s="300" t="s">
        <v>1797</v>
      </c>
      <c r="F1221" s="301" t="s">
        <v>1798</v>
      </c>
      <c r="G1221" s="302" t="s">
        <v>235</v>
      </c>
      <c r="H1221" s="303">
        <v>104.28</v>
      </c>
      <c r="I1221" s="304"/>
      <c r="J1221" s="305">
        <f>ROUND(I1221*H1221,2)</f>
        <v>0</v>
      </c>
      <c r="K1221" s="301" t="s">
        <v>236</v>
      </c>
      <c r="L1221" s="306"/>
      <c r="M1221" s="307" t="s">
        <v>21</v>
      </c>
      <c r="N1221" s="308" t="s">
        <v>47</v>
      </c>
      <c r="O1221" s="48"/>
      <c r="P1221" s="246">
        <f>O1221*H1221</f>
        <v>0</v>
      </c>
      <c r="Q1221" s="246">
        <v>0.0028700000000000002</v>
      </c>
      <c r="R1221" s="246">
        <f>Q1221*H1221</f>
        <v>0.29928360000000004</v>
      </c>
      <c r="S1221" s="246">
        <v>0</v>
      </c>
      <c r="T1221" s="247">
        <f>S1221*H1221</f>
        <v>0</v>
      </c>
      <c r="AR1221" s="25" t="s">
        <v>414</v>
      </c>
      <c r="AT1221" s="25" t="s">
        <v>288</v>
      </c>
      <c r="AU1221" s="25" t="s">
        <v>85</v>
      </c>
      <c r="AY1221" s="25" t="s">
        <v>171</v>
      </c>
      <c r="BE1221" s="248">
        <f>IF(N1221="základní",J1221,0)</f>
        <v>0</v>
      </c>
      <c r="BF1221" s="248">
        <f>IF(N1221="snížená",J1221,0)</f>
        <v>0</v>
      </c>
      <c r="BG1221" s="248">
        <f>IF(N1221="zákl. přenesená",J1221,0)</f>
        <v>0</v>
      </c>
      <c r="BH1221" s="248">
        <f>IF(N1221="sníž. přenesená",J1221,0)</f>
        <v>0</v>
      </c>
      <c r="BI1221" s="248">
        <f>IF(N1221="nulová",J1221,0)</f>
        <v>0</v>
      </c>
      <c r="BJ1221" s="25" t="s">
        <v>83</v>
      </c>
      <c r="BK1221" s="248">
        <f>ROUND(I1221*H1221,2)</f>
        <v>0</v>
      </c>
      <c r="BL1221" s="25" t="s">
        <v>314</v>
      </c>
      <c r="BM1221" s="25" t="s">
        <v>1799</v>
      </c>
    </row>
    <row r="1222" s="13" customFormat="1">
      <c r="B1222" s="266"/>
      <c r="C1222" s="267"/>
      <c r="D1222" s="249" t="s">
        <v>238</v>
      </c>
      <c r="E1222" s="267"/>
      <c r="F1222" s="269" t="s">
        <v>1800</v>
      </c>
      <c r="G1222" s="267"/>
      <c r="H1222" s="270">
        <v>104.28</v>
      </c>
      <c r="I1222" s="271"/>
      <c r="J1222" s="267"/>
      <c r="K1222" s="267"/>
      <c r="L1222" s="272"/>
      <c r="M1222" s="273"/>
      <c r="N1222" s="274"/>
      <c r="O1222" s="274"/>
      <c r="P1222" s="274"/>
      <c r="Q1222" s="274"/>
      <c r="R1222" s="274"/>
      <c r="S1222" s="274"/>
      <c r="T1222" s="275"/>
      <c r="AT1222" s="276" t="s">
        <v>238</v>
      </c>
      <c r="AU1222" s="276" t="s">
        <v>85</v>
      </c>
      <c r="AV1222" s="13" t="s">
        <v>85</v>
      </c>
      <c r="AW1222" s="13" t="s">
        <v>6</v>
      </c>
      <c r="AX1222" s="13" t="s">
        <v>83</v>
      </c>
      <c r="AY1222" s="276" t="s">
        <v>171</v>
      </c>
    </row>
    <row r="1223" s="1" customFormat="1" ht="25.5" customHeight="1">
      <c r="B1223" s="47"/>
      <c r="C1223" s="299" t="s">
        <v>1801</v>
      </c>
      <c r="D1223" s="299" t="s">
        <v>288</v>
      </c>
      <c r="E1223" s="300" t="s">
        <v>1802</v>
      </c>
      <c r="F1223" s="301" t="s">
        <v>1803</v>
      </c>
      <c r="G1223" s="302" t="s">
        <v>235</v>
      </c>
      <c r="H1223" s="303">
        <v>66.253</v>
      </c>
      <c r="I1223" s="304"/>
      <c r="J1223" s="305">
        <f>ROUND(I1223*H1223,2)</f>
        <v>0</v>
      </c>
      <c r="K1223" s="301" t="s">
        <v>236</v>
      </c>
      <c r="L1223" s="306"/>
      <c r="M1223" s="307" t="s">
        <v>21</v>
      </c>
      <c r="N1223" s="308" t="s">
        <v>47</v>
      </c>
      <c r="O1223" s="48"/>
      <c r="P1223" s="246">
        <f>O1223*H1223</f>
        <v>0</v>
      </c>
      <c r="Q1223" s="246">
        <v>0.0035000000000000001</v>
      </c>
      <c r="R1223" s="246">
        <f>Q1223*H1223</f>
        <v>0.23188549999999999</v>
      </c>
      <c r="S1223" s="246">
        <v>0</v>
      </c>
      <c r="T1223" s="247">
        <f>S1223*H1223</f>
        <v>0</v>
      </c>
      <c r="AR1223" s="25" t="s">
        <v>414</v>
      </c>
      <c r="AT1223" s="25" t="s">
        <v>288</v>
      </c>
      <c r="AU1223" s="25" t="s">
        <v>85</v>
      </c>
      <c r="AY1223" s="25" t="s">
        <v>171</v>
      </c>
      <c r="BE1223" s="248">
        <f>IF(N1223="základní",J1223,0)</f>
        <v>0</v>
      </c>
      <c r="BF1223" s="248">
        <f>IF(N1223="snížená",J1223,0)</f>
        <v>0</v>
      </c>
      <c r="BG1223" s="248">
        <f>IF(N1223="zákl. přenesená",J1223,0)</f>
        <v>0</v>
      </c>
      <c r="BH1223" s="248">
        <f>IF(N1223="sníž. přenesená",J1223,0)</f>
        <v>0</v>
      </c>
      <c r="BI1223" s="248">
        <f>IF(N1223="nulová",J1223,0)</f>
        <v>0</v>
      </c>
      <c r="BJ1223" s="25" t="s">
        <v>83</v>
      </c>
      <c r="BK1223" s="248">
        <f>ROUND(I1223*H1223,2)</f>
        <v>0</v>
      </c>
      <c r="BL1223" s="25" t="s">
        <v>314</v>
      </c>
      <c r="BM1223" s="25" t="s">
        <v>1804</v>
      </c>
    </row>
    <row r="1224" s="13" customFormat="1">
      <c r="B1224" s="266"/>
      <c r="C1224" s="267"/>
      <c r="D1224" s="249" t="s">
        <v>238</v>
      </c>
      <c r="E1224" s="267"/>
      <c r="F1224" s="269" t="s">
        <v>1805</v>
      </c>
      <c r="G1224" s="267"/>
      <c r="H1224" s="270">
        <v>66.253</v>
      </c>
      <c r="I1224" s="271"/>
      <c r="J1224" s="267"/>
      <c r="K1224" s="267"/>
      <c r="L1224" s="272"/>
      <c r="M1224" s="273"/>
      <c r="N1224" s="274"/>
      <c r="O1224" s="274"/>
      <c r="P1224" s="274"/>
      <c r="Q1224" s="274"/>
      <c r="R1224" s="274"/>
      <c r="S1224" s="274"/>
      <c r="T1224" s="275"/>
      <c r="AT1224" s="276" t="s">
        <v>238</v>
      </c>
      <c r="AU1224" s="276" t="s">
        <v>85</v>
      </c>
      <c r="AV1224" s="13" t="s">
        <v>85</v>
      </c>
      <c r="AW1224" s="13" t="s">
        <v>6</v>
      </c>
      <c r="AX1224" s="13" t="s">
        <v>83</v>
      </c>
      <c r="AY1224" s="276" t="s">
        <v>171</v>
      </c>
    </row>
    <row r="1225" s="1" customFormat="1" ht="25.5" customHeight="1">
      <c r="B1225" s="47"/>
      <c r="C1225" s="237" t="s">
        <v>1806</v>
      </c>
      <c r="D1225" s="237" t="s">
        <v>174</v>
      </c>
      <c r="E1225" s="238" t="s">
        <v>1807</v>
      </c>
      <c r="F1225" s="239" t="s">
        <v>1808</v>
      </c>
      <c r="G1225" s="240" t="s">
        <v>235</v>
      </c>
      <c r="H1225" s="241">
        <v>15.67</v>
      </c>
      <c r="I1225" s="242"/>
      <c r="J1225" s="243">
        <f>ROUND(I1225*H1225,2)</f>
        <v>0</v>
      </c>
      <c r="K1225" s="239" t="s">
        <v>236</v>
      </c>
      <c r="L1225" s="73"/>
      <c r="M1225" s="244" t="s">
        <v>21</v>
      </c>
      <c r="N1225" s="245" t="s">
        <v>47</v>
      </c>
      <c r="O1225" s="48"/>
      <c r="P1225" s="246">
        <f>O1225*H1225</f>
        <v>0</v>
      </c>
      <c r="Q1225" s="246">
        <v>0.00040000000000000002</v>
      </c>
      <c r="R1225" s="246">
        <f>Q1225*H1225</f>
        <v>0.0062680000000000001</v>
      </c>
      <c r="S1225" s="246">
        <v>0</v>
      </c>
      <c r="T1225" s="247">
        <f>S1225*H1225</f>
        <v>0</v>
      </c>
      <c r="AR1225" s="25" t="s">
        <v>314</v>
      </c>
      <c r="AT1225" s="25" t="s">
        <v>174</v>
      </c>
      <c r="AU1225" s="25" t="s">
        <v>85</v>
      </c>
      <c r="AY1225" s="25" t="s">
        <v>171</v>
      </c>
      <c r="BE1225" s="248">
        <f>IF(N1225="základní",J1225,0)</f>
        <v>0</v>
      </c>
      <c r="BF1225" s="248">
        <f>IF(N1225="snížená",J1225,0)</f>
        <v>0</v>
      </c>
      <c r="BG1225" s="248">
        <f>IF(N1225="zákl. přenesená",J1225,0)</f>
        <v>0</v>
      </c>
      <c r="BH1225" s="248">
        <f>IF(N1225="sníž. přenesená",J1225,0)</f>
        <v>0</v>
      </c>
      <c r="BI1225" s="248">
        <f>IF(N1225="nulová",J1225,0)</f>
        <v>0</v>
      </c>
      <c r="BJ1225" s="25" t="s">
        <v>83</v>
      </c>
      <c r="BK1225" s="248">
        <f>ROUND(I1225*H1225,2)</f>
        <v>0</v>
      </c>
      <c r="BL1225" s="25" t="s">
        <v>314</v>
      </c>
      <c r="BM1225" s="25" t="s">
        <v>1809</v>
      </c>
    </row>
    <row r="1226" s="12" customFormat="1">
      <c r="B1226" s="256"/>
      <c r="C1226" s="257"/>
      <c r="D1226" s="249" t="s">
        <v>238</v>
      </c>
      <c r="E1226" s="258" t="s">
        <v>21</v>
      </c>
      <c r="F1226" s="259" t="s">
        <v>820</v>
      </c>
      <c r="G1226" s="257"/>
      <c r="H1226" s="258" t="s">
        <v>21</v>
      </c>
      <c r="I1226" s="260"/>
      <c r="J1226" s="257"/>
      <c r="K1226" s="257"/>
      <c r="L1226" s="261"/>
      <c r="M1226" s="262"/>
      <c r="N1226" s="263"/>
      <c r="O1226" s="263"/>
      <c r="P1226" s="263"/>
      <c r="Q1226" s="263"/>
      <c r="R1226" s="263"/>
      <c r="S1226" s="263"/>
      <c r="T1226" s="264"/>
      <c r="AT1226" s="265" t="s">
        <v>238</v>
      </c>
      <c r="AU1226" s="265" t="s">
        <v>85</v>
      </c>
      <c r="AV1226" s="12" t="s">
        <v>83</v>
      </c>
      <c r="AW1226" s="12" t="s">
        <v>39</v>
      </c>
      <c r="AX1226" s="12" t="s">
        <v>76</v>
      </c>
      <c r="AY1226" s="265" t="s">
        <v>171</v>
      </c>
    </row>
    <row r="1227" s="12" customFormat="1">
      <c r="B1227" s="256"/>
      <c r="C1227" s="257"/>
      <c r="D1227" s="249" t="s">
        <v>238</v>
      </c>
      <c r="E1227" s="258" t="s">
        <v>21</v>
      </c>
      <c r="F1227" s="259" t="s">
        <v>339</v>
      </c>
      <c r="G1227" s="257"/>
      <c r="H1227" s="258" t="s">
        <v>21</v>
      </c>
      <c r="I1227" s="260"/>
      <c r="J1227" s="257"/>
      <c r="K1227" s="257"/>
      <c r="L1227" s="261"/>
      <c r="M1227" s="262"/>
      <c r="N1227" s="263"/>
      <c r="O1227" s="263"/>
      <c r="P1227" s="263"/>
      <c r="Q1227" s="263"/>
      <c r="R1227" s="263"/>
      <c r="S1227" s="263"/>
      <c r="T1227" s="264"/>
      <c r="AT1227" s="265" t="s">
        <v>238</v>
      </c>
      <c r="AU1227" s="265" t="s">
        <v>85</v>
      </c>
      <c r="AV1227" s="12" t="s">
        <v>83</v>
      </c>
      <c r="AW1227" s="12" t="s">
        <v>39</v>
      </c>
      <c r="AX1227" s="12" t="s">
        <v>76</v>
      </c>
      <c r="AY1227" s="265" t="s">
        <v>171</v>
      </c>
    </row>
    <row r="1228" s="13" customFormat="1">
      <c r="B1228" s="266"/>
      <c r="C1228" s="267"/>
      <c r="D1228" s="249" t="s">
        <v>238</v>
      </c>
      <c r="E1228" s="268" t="s">
        <v>21</v>
      </c>
      <c r="F1228" s="269" t="s">
        <v>560</v>
      </c>
      <c r="G1228" s="267"/>
      <c r="H1228" s="270">
        <v>15.67</v>
      </c>
      <c r="I1228" s="271"/>
      <c r="J1228" s="267"/>
      <c r="K1228" s="267"/>
      <c r="L1228" s="272"/>
      <c r="M1228" s="273"/>
      <c r="N1228" s="274"/>
      <c r="O1228" s="274"/>
      <c r="P1228" s="274"/>
      <c r="Q1228" s="274"/>
      <c r="R1228" s="274"/>
      <c r="S1228" s="274"/>
      <c r="T1228" s="275"/>
      <c r="AT1228" s="276" t="s">
        <v>238</v>
      </c>
      <c r="AU1228" s="276" t="s">
        <v>85</v>
      </c>
      <c r="AV1228" s="13" t="s">
        <v>85</v>
      </c>
      <c r="AW1228" s="13" t="s">
        <v>39</v>
      </c>
      <c r="AX1228" s="13" t="s">
        <v>76</v>
      </c>
      <c r="AY1228" s="276" t="s">
        <v>171</v>
      </c>
    </row>
    <row r="1229" s="14" customFormat="1">
      <c r="B1229" s="277"/>
      <c r="C1229" s="278"/>
      <c r="D1229" s="249" t="s">
        <v>238</v>
      </c>
      <c r="E1229" s="279" t="s">
        <v>21</v>
      </c>
      <c r="F1229" s="280" t="s">
        <v>242</v>
      </c>
      <c r="G1229" s="278"/>
      <c r="H1229" s="281">
        <v>15.67</v>
      </c>
      <c r="I1229" s="282"/>
      <c r="J1229" s="278"/>
      <c r="K1229" s="278"/>
      <c r="L1229" s="283"/>
      <c r="M1229" s="284"/>
      <c r="N1229" s="285"/>
      <c r="O1229" s="285"/>
      <c r="P1229" s="285"/>
      <c r="Q1229" s="285"/>
      <c r="R1229" s="285"/>
      <c r="S1229" s="285"/>
      <c r="T1229" s="286"/>
      <c r="AT1229" s="287" t="s">
        <v>238</v>
      </c>
      <c r="AU1229" s="287" t="s">
        <v>85</v>
      </c>
      <c r="AV1229" s="14" t="s">
        <v>194</v>
      </c>
      <c r="AW1229" s="14" t="s">
        <v>39</v>
      </c>
      <c r="AX1229" s="14" t="s">
        <v>83</v>
      </c>
      <c r="AY1229" s="287" t="s">
        <v>171</v>
      </c>
    </row>
    <row r="1230" s="1" customFormat="1" ht="25.5" customHeight="1">
      <c r="B1230" s="47"/>
      <c r="C1230" s="299" t="s">
        <v>1810</v>
      </c>
      <c r="D1230" s="299" t="s">
        <v>288</v>
      </c>
      <c r="E1230" s="300" t="s">
        <v>1811</v>
      </c>
      <c r="F1230" s="301" t="s">
        <v>1812</v>
      </c>
      <c r="G1230" s="302" t="s">
        <v>235</v>
      </c>
      <c r="H1230" s="303">
        <v>17.236999999999998</v>
      </c>
      <c r="I1230" s="304"/>
      <c r="J1230" s="305">
        <f>ROUND(I1230*H1230,2)</f>
        <v>0</v>
      </c>
      <c r="K1230" s="301" t="s">
        <v>236</v>
      </c>
      <c r="L1230" s="306"/>
      <c r="M1230" s="307" t="s">
        <v>21</v>
      </c>
      <c r="N1230" s="308" t="s">
        <v>47</v>
      </c>
      <c r="O1230" s="48"/>
      <c r="P1230" s="246">
        <f>O1230*H1230</f>
        <v>0</v>
      </c>
      <c r="Q1230" s="246">
        <v>0.0028999999999999998</v>
      </c>
      <c r="R1230" s="246">
        <f>Q1230*H1230</f>
        <v>0.049987299999999991</v>
      </c>
      <c r="S1230" s="246">
        <v>0</v>
      </c>
      <c r="T1230" s="247">
        <f>S1230*H1230</f>
        <v>0</v>
      </c>
      <c r="AR1230" s="25" t="s">
        <v>414</v>
      </c>
      <c r="AT1230" s="25" t="s">
        <v>288</v>
      </c>
      <c r="AU1230" s="25" t="s">
        <v>85</v>
      </c>
      <c r="AY1230" s="25" t="s">
        <v>171</v>
      </c>
      <c r="BE1230" s="248">
        <f>IF(N1230="základní",J1230,0)</f>
        <v>0</v>
      </c>
      <c r="BF1230" s="248">
        <f>IF(N1230="snížená",J1230,0)</f>
        <v>0</v>
      </c>
      <c r="BG1230" s="248">
        <f>IF(N1230="zákl. přenesená",J1230,0)</f>
        <v>0</v>
      </c>
      <c r="BH1230" s="248">
        <f>IF(N1230="sníž. přenesená",J1230,0)</f>
        <v>0</v>
      </c>
      <c r="BI1230" s="248">
        <f>IF(N1230="nulová",J1230,0)</f>
        <v>0</v>
      </c>
      <c r="BJ1230" s="25" t="s">
        <v>83</v>
      </c>
      <c r="BK1230" s="248">
        <f>ROUND(I1230*H1230,2)</f>
        <v>0</v>
      </c>
      <c r="BL1230" s="25" t="s">
        <v>314</v>
      </c>
      <c r="BM1230" s="25" t="s">
        <v>1813</v>
      </c>
    </row>
    <row r="1231" s="13" customFormat="1">
      <c r="B1231" s="266"/>
      <c r="C1231" s="267"/>
      <c r="D1231" s="249" t="s">
        <v>238</v>
      </c>
      <c r="E1231" s="267"/>
      <c r="F1231" s="269" t="s">
        <v>1814</v>
      </c>
      <c r="G1231" s="267"/>
      <c r="H1231" s="270">
        <v>17.236999999999998</v>
      </c>
      <c r="I1231" s="271"/>
      <c r="J1231" s="267"/>
      <c r="K1231" s="267"/>
      <c r="L1231" s="272"/>
      <c r="M1231" s="273"/>
      <c r="N1231" s="274"/>
      <c r="O1231" s="274"/>
      <c r="P1231" s="274"/>
      <c r="Q1231" s="274"/>
      <c r="R1231" s="274"/>
      <c r="S1231" s="274"/>
      <c r="T1231" s="275"/>
      <c r="AT1231" s="276" t="s">
        <v>238</v>
      </c>
      <c r="AU1231" s="276" t="s">
        <v>85</v>
      </c>
      <c r="AV1231" s="13" t="s">
        <v>85</v>
      </c>
      <c r="AW1231" s="13" t="s">
        <v>6</v>
      </c>
      <c r="AX1231" s="13" t="s">
        <v>83</v>
      </c>
      <c r="AY1231" s="276" t="s">
        <v>171</v>
      </c>
    </row>
    <row r="1232" s="1" customFormat="1" ht="16.5" customHeight="1">
      <c r="B1232" s="47"/>
      <c r="C1232" s="237" t="s">
        <v>1815</v>
      </c>
      <c r="D1232" s="237" t="s">
        <v>174</v>
      </c>
      <c r="E1232" s="238" t="s">
        <v>1816</v>
      </c>
      <c r="F1232" s="239" t="s">
        <v>1817</v>
      </c>
      <c r="G1232" s="240" t="s">
        <v>256</v>
      </c>
      <c r="H1232" s="241">
        <v>56.899999999999999</v>
      </c>
      <c r="I1232" s="242"/>
      <c r="J1232" s="243">
        <f>ROUND(I1232*H1232,2)</f>
        <v>0</v>
      </c>
      <c r="K1232" s="239" t="s">
        <v>236</v>
      </c>
      <c r="L1232" s="73"/>
      <c r="M1232" s="244" t="s">
        <v>21</v>
      </c>
      <c r="N1232" s="245" t="s">
        <v>47</v>
      </c>
      <c r="O1232" s="48"/>
      <c r="P1232" s="246">
        <f>O1232*H1232</f>
        <v>0</v>
      </c>
      <c r="Q1232" s="246">
        <v>2.0000000000000002E-05</v>
      </c>
      <c r="R1232" s="246">
        <f>Q1232*H1232</f>
        <v>0.0011380000000000001</v>
      </c>
      <c r="S1232" s="246">
        <v>0</v>
      </c>
      <c r="T1232" s="247">
        <f>S1232*H1232</f>
        <v>0</v>
      </c>
      <c r="AR1232" s="25" t="s">
        <v>314</v>
      </c>
      <c r="AT1232" s="25" t="s">
        <v>174</v>
      </c>
      <c r="AU1232" s="25" t="s">
        <v>85</v>
      </c>
      <c r="AY1232" s="25" t="s">
        <v>171</v>
      </c>
      <c r="BE1232" s="248">
        <f>IF(N1232="základní",J1232,0)</f>
        <v>0</v>
      </c>
      <c r="BF1232" s="248">
        <f>IF(N1232="snížená",J1232,0)</f>
        <v>0</v>
      </c>
      <c r="BG1232" s="248">
        <f>IF(N1232="zákl. přenesená",J1232,0)</f>
        <v>0</v>
      </c>
      <c r="BH1232" s="248">
        <f>IF(N1232="sníž. přenesená",J1232,0)</f>
        <v>0</v>
      </c>
      <c r="BI1232" s="248">
        <f>IF(N1232="nulová",J1232,0)</f>
        <v>0</v>
      </c>
      <c r="BJ1232" s="25" t="s">
        <v>83</v>
      </c>
      <c r="BK1232" s="248">
        <f>ROUND(I1232*H1232,2)</f>
        <v>0</v>
      </c>
      <c r="BL1232" s="25" t="s">
        <v>314</v>
      </c>
      <c r="BM1232" s="25" t="s">
        <v>1818</v>
      </c>
    </row>
    <row r="1233" s="13" customFormat="1">
      <c r="B1233" s="266"/>
      <c r="C1233" s="267"/>
      <c r="D1233" s="249" t="s">
        <v>238</v>
      </c>
      <c r="E1233" s="268" t="s">
        <v>21</v>
      </c>
      <c r="F1233" s="269" t="s">
        <v>1819</v>
      </c>
      <c r="G1233" s="267"/>
      <c r="H1233" s="270">
        <v>56.899999999999999</v>
      </c>
      <c r="I1233" s="271"/>
      <c r="J1233" s="267"/>
      <c r="K1233" s="267"/>
      <c r="L1233" s="272"/>
      <c r="M1233" s="273"/>
      <c r="N1233" s="274"/>
      <c r="O1233" s="274"/>
      <c r="P1233" s="274"/>
      <c r="Q1233" s="274"/>
      <c r="R1233" s="274"/>
      <c r="S1233" s="274"/>
      <c r="T1233" s="275"/>
      <c r="AT1233" s="276" t="s">
        <v>238</v>
      </c>
      <c r="AU1233" s="276" t="s">
        <v>85</v>
      </c>
      <c r="AV1233" s="13" t="s">
        <v>85</v>
      </c>
      <c r="AW1233" s="13" t="s">
        <v>39</v>
      </c>
      <c r="AX1233" s="13" t="s">
        <v>83</v>
      </c>
      <c r="AY1233" s="276" t="s">
        <v>171</v>
      </c>
    </row>
    <row r="1234" s="1" customFormat="1" ht="16.5" customHeight="1">
      <c r="B1234" s="47"/>
      <c r="C1234" s="237" t="s">
        <v>1820</v>
      </c>
      <c r="D1234" s="237" t="s">
        <v>174</v>
      </c>
      <c r="E1234" s="238" t="s">
        <v>1821</v>
      </c>
      <c r="F1234" s="239" t="s">
        <v>1822</v>
      </c>
      <c r="G1234" s="240" t="s">
        <v>235</v>
      </c>
      <c r="H1234" s="241">
        <v>155.03</v>
      </c>
      <c r="I1234" s="242"/>
      <c r="J1234" s="243">
        <f>ROUND(I1234*H1234,2)</f>
        <v>0</v>
      </c>
      <c r="K1234" s="239" t="s">
        <v>236</v>
      </c>
      <c r="L1234" s="73"/>
      <c r="M1234" s="244" t="s">
        <v>21</v>
      </c>
      <c r="N1234" s="245" t="s">
        <v>47</v>
      </c>
      <c r="O1234" s="48"/>
      <c r="P1234" s="246">
        <f>O1234*H1234</f>
        <v>0</v>
      </c>
      <c r="Q1234" s="246">
        <v>0</v>
      </c>
      <c r="R1234" s="246">
        <f>Q1234*H1234</f>
        <v>0</v>
      </c>
      <c r="S1234" s="246">
        <v>0</v>
      </c>
      <c r="T1234" s="247">
        <f>S1234*H1234</f>
        <v>0</v>
      </c>
      <c r="AR1234" s="25" t="s">
        <v>314</v>
      </c>
      <c r="AT1234" s="25" t="s">
        <v>174</v>
      </c>
      <c r="AU1234" s="25" t="s">
        <v>85</v>
      </c>
      <c r="AY1234" s="25" t="s">
        <v>171</v>
      </c>
      <c r="BE1234" s="248">
        <f>IF(N1234="základní",J1234,0)</f>
        <v>0</v>
      </c>
      <c r="BF1234" s="248">
        <f>IF(N1234="snížená",J1234,0)</f>
        <v>0</v>
      </c>
      <c r="BG1234" s="248">
        <f>IF(N1234="zákl. přenesená",J1234,0)</f>
        <v>0</v>
      </c>
      <c r="BH1234" s="248">
        <f>IF(N1234="sníž. přenesená",J1234,0)</f>
        <v>0</v>
      </c>
      <c r="BI1234" s="248">
        <f>IF(N1234="nulová",J1234,0)</f>
        <v>0</v>
      </c>
      <c r="BJ1234" s="25" t="s">
        <v>83</v>
      </c>
      <c r="BK1234" s="248">
        <f>ROUND(I1234*H1234,2)</f>
        <v>0</v>
      </c>
      <c r="BL1234" s="25" t="s">
        <v>314</v>
      </c>
      <c r="BM1234" s="25" t="s">
        <v>1823</v>
      </c>
    </row>
    <row r="1235" s="1" customFormat="1" ht="38.25" customHeight="1">
      <c r="B1235" s="47"/>
      <c r="C1235" s="237" t="s">
        <v>1824</v>
      </c>
      <c r="D1235" s="237" t="s">
        <v>174</v>
      </c>
      <c r="E1235" s="238" t="s">
        <v>1825</v>
      </c>
      <c r="F1235" s="239" t="s">
        <v>1826</v>
      </c>
      <c r="G1235" s="240" t="s">
        <v>1354</v>
      </c>
      <c r="H1235" s="312"/>
      <c r="I1235" s="242"/>
      <c r="J1235" s="243">
        <f>ROUND(I1235*H1235,2)</f>
        <v>0</v>
      </c>
      <c r="K1235" s="239" t="s">
        <v>236</v>
      </c>
      <c r="L1235" s="73"/>
      <c r="M1235" s="244" t="s">
        <v>21</v>
      </c>
      <c r="N1235" s="245" t="s">
        <v>47</v>
      </c>
      <c r="O1235" s="48"/>
      <c r="P1235" s="246">
        <f>O1235*H1235</f>
        <v>0</v>
      </c>
      <c r="Q1235" s="246">
        <v>0</v>
      </c>
      <c r="R1235" s="246">
        <f>Q1235*H1235</f>
        <v>0</v>
      </c>
      <c r="S1235" s="246">
        <v>0</v>
      </c>
      <c r="T1235" s="247">
        <f>S1235*H1235</f>
        <v>0</v>
      </c>
      <c r="AR1235" s="25" t="s">
        <v>314</v>
      </c>
      <c r="AT1235" s="25" t="s">
        <v>174</v>
      </c>
      <c r="AU1235" s="25" t="s">
        <v>85</v>
      </c>
      <c r="AY1235" s="25" t="s">
        <v>171</v>
      </c>
      <c r="BE1235" s="248">
        <f>IF(N1235="základní",J1235,0)</f>
        <v>0</v>
      </c>
      <c r="BF1235" s="248">
        <f>IF(N1235="snížená",J1235,0)</f>
        <v>0</v>
      </c>
      <c r="BG1235" s="248">
        <f>IF(N1235="zákl. přenesená",J1235,0)</f>
        <v>0</v>
      </c>
      <c r="BH1235" s="248">
        <f>IF(N1235="sníž. přenesená",J1235,0)</f>
        <v>0</v>
      </c>
      <c r="BI1235" s="248">
        <f>IF(N1235="nulová",J1235,0)</f>
        <v>0</v>
      </c>
      <c r="BJ1235" s="25" t="s">
        <v>83</v>
      </c>
      <c r="BK1235" s="248">
        <f>ROUND(I1235*H1235,2)</f>
        <v>0</v>
      </c>
      <c r="BL1235" s="25" t="s">
        <v>314</v>
      </c>
      <c r="BM1235" s="25" t="s">
        <v>1827</v>
      </c>
    </row>
    <row r="1236" s="1" customFormat="1" ht="38.25" customHeight="1">
      <c r="B1236" s="47"/>
      <c r="C1236" s="237" t="s">
        <v>1828</v>
      </c>
      <c r="D1236" s="237" t="s">
        <v>174</v>
      </c>
      <c r="E1236" s="238" t="s">
        <v>1829</v>
      </c>
      <c r="F1236" s="239" t="s">
        <v>1830</v>
      </c>
      <c r="G1236" s="240" t="s">
        <v>1354</v>
      </c>
      <c r="H1236" s="312"/>
      <c r="I1236" s="242"/>
      <c r="J1236" s="243">
        <f>ROUND(I1236*H1236,2)</f>
        <v>0</v>
      </c>
      <c r="K1236" s="239" t="s">
        <v>236</v>
      </c>
      <c r="L1236" s="73"/>
      <c r="M1236" s="244" t="s">
        <v>21</v>
      </c>
      <c r="N1236" s="245" t="s">
        <v>47</v>
      </c>
      <c r="O1236" s="48"/>
      <c r="P1236" s="246">
        <f>O1236*H1236</f>
        <v>0</v>
      </c>
      <c r="Q1236" s="246">
        <v>0</v>
      </c>
      <c r="R1236" s="246">
        <f>Q1236*H1236</f>
        <v>0</v>
      </c>
      <c r="S1236" s="246">
        <v>0</v>
      </c>
      <c r="T1236" s="247">
        <f>S1236*H1236</f>
        <v>0</v>
      </c>
      <c r="AR1236" s="25" t="s">
        <v>314</v>
      </c>
      <c r="AT1236" s="25" t="s">
        <v>174</v>
      </c>
      <c r="AU1236" s="25" t="s">
        <v>85</v>
      </c>
      <c r="AY1236" s="25" t="s">
        <v>171</v>
      </c>
      <c r="BE1236" s="248">
        <f>IF(N1236="základní",J1236,0)</f>
        <v>0</v>
      </c>
      <c r="BF1236" s="248">
        <f>IF(N1236="snížená",J1236,0)</f>
        <v>0</v>
      </c>
      <c r="BG1236" s="248">
        <f>IF(N1236="zákl. přenesená",J1236,0)</f>
        <v>0</v>
      </c>
      <c r="BH1236" s="248">
        <f>IF(N1236="sníž. přenesená",J1236,0)</f>
        <v>0</v>
      </c>
      <c r="BI1236" s="248">
        <f>IF(N1236="nulová",J1236,0)</f>
        <v>0</v>
      </c>
      <c r="BJ1236" s="25" t="s">
        <v>83</v>
      </c>
      <c r="BK1236" s="248">
        <f>ROUND(I1236*H1236,2)</f>
        <v>0</v>
      </c>
      <c r="BL1236" s="25" t="s">
        <v>314</v>
      </c>
      <c r="BM1236" s="25" t="s">
        <v>1831</v>
      </c>
    </row>
    <row r="1237" s="11" customFormat="1" ht="29.88" customHeight="1">
      <c r="B1237" s="221"/>
      <c r="C1237" s="222"/>
      <c r="D1237" s="223" t="s">
        <v>75</v>
      </c>
      <c r="E1237" s="235" t="s">
        <v>771</v>
      </c>
      <c r="F1237" s="235" t="s">
        <v>772</v>
      </c>
      <c r="G1237" s="222"/>
      <c r="H1237" s="222"/>
      <c r="I1237" s="225"/>
      <c r="J1237" s="236">
        <f>BK1237</f>
        <v>0</v>
      </c>
      <c r="K1237" s="222"/>
      <c r="L1237" s="227"/>
      <c r="M1237" s="228"/>
      <c r="N1237" s="229"/>
      <c r="O1237" s="229"/>
      <c r="P1237" s="230">
        <f>SUM(P1238:P1380)</f>
        <v>0</v>
      </c>
      <c r="Q1237" s="229"/>
      <c r="R1237" s="230">
        <f>SUM(R1238:R1380)</f>
        <v>0.51802559999999997</v>
      </c>
      <c r="S1237" s="229"/>
      <c r="T1237" s="231">
        <f>SUM(T1238:T1380)</f>
        <v>0</v>
      </c>
      <c r="AR1237" s="232" t="s">
        <v>85</v>
      </c>
      <c r="AT1237" s="233" t="s">
        <v>75</v>
      </c>
      <c r="AU1237" s="233" t="s">
        <v>83</v>
      </c>
      <c r="AY1237" s="232" t="s">
        <v>171</v>
      </c>
      <c r="BK1237" s="234">
        <f>SUM(BK1238:BK1380)</f>
        <v>0</v>
      </c>
    </row>
    <row r="1238" s="1" customFormat="1" ht="25.5" customHeight="1">
      <c r="B1238" s="47"/>
      <c r="C1238" s="237" t="s">
        <v>1832</v>
      </c>
      <c r="D1238" s="237" t="s">
        <v>174</v>
      </c>
      <c r="E1238" s="238" t="s">
        <v>1833</v>
      </c>
      <c r="F1238" s="239" t="s">
        <v>1834</v>
      </c>
      <c r="G1238" s="240" t="s">
        <v>235</v>
      </c>
      <c r="H1238" s="241">
        <v>113.196</v>
      </c>
      <c r="I1238" s="242"/>
      <c r="J1238" s="243">
        <f>ROUND(I1238*H1238,2)</f>
        <v>0</v>
      </c>
      <c r="K1238" s="239" t="s">
        <v>236</v>
      </c>
      <c r="L1238" s="73"/>
      <c r="M1238" s="244" t="s">
        <v>21</v>
      </c>
      <c r="N1238" s="245" t="s">
        <v>47</v>
      </c>
      <c r="O1238" s="48"/>
      <c r="P1238" s="246">
        <f>O1238*H1238</f>
        <v>0</v>
      </c>
      <c r="Q1238" s="246">
        <v>0.0030000000000000001</v>
      </c>
      <c r="R1238" s="246">
        <f>Q1238*H1238</f>
        <v>0.339588</v>
      </c>
      <c r="S1238" s="246">
        <v>0</v>
      </c>
      <c r="T1238" s="247">
        <f>S1238*H1238</f>
        <v>0</v>
      </c>
      <c r="AR1238" s="25" t="s">
        <v>314</v>
      </c>
      <c r="AT1238" s="25" t="s">
        <v>174</v>
      </c>
      <c r="AU1238" s="25" t="s">
        <v>85</v>
      </c>
      <c r="AY1238" s="25" t="s">
        <v>171</v>
      </c>
      <c r="BE1238" s="248">
        <f>IF(N1238="základní",J1238,0)</f>
        <v>0</v>
      </c>
      <c r="BF1238" s="248">
        <f>IF(N1238="snížená",J1238,0)</f>
        <v>0</v>
      </c>
      <c r="BG1238" s="248">
        <f>IF(N1238="zákl. přenesená",J1238,0)</f>
        <v>0</v>
      </c>
      <c r="BH1238" s="248">
        <f>IF(N1238="sníž. přenesená",J1238,0)</f>
        <v>0</v>
      </c>
      <c r="BI1238" s="248">
        <f>IF(N1238="nulová",J1238,0)</f>
        <v>0</v>
      </c>
      <c r="BJ1238" s="25" t="s">
        <v>83</v>
      </c>
      <c r="BK1238" s="248">
        <f>ROUND(I1238*H1238,2)</f>
        <v>0</v>
      </c>
      <c r="BL1238" s="25" t="s">
        <v>314</v>
      </c>
      <c r="BM1238" s="25" t="s">
        <v>1835</v>
      </c>
    </row>
    <row r="1239" s="12" customFormat="1">
      <c r="B1239" s="256"/>
      <c r="C1239" s="257"/>
      <c r="D1239" s="249" t="s">
        <v>238</v>
      </c>
      <c r="E1239" s="258" t="s">
        <v>21</v>
      </c>
      <c r="F1239" s="259" t="s">
        <v>820</v>
      </c>
      <c r="G1239" s="257"/>
      <c r="H1239" s="258" t="s">
        <v>21</v>
      </c>
      <c r="I1239" s="260"/>
      <c r="J1239" s="257"/>
      <c r="K1239" s="257"/>
      <c r="L1239" s="261"/>
      <c r="M1239" s="262"/>
      <c r="N1239" s="263"/>
      <c r="O1239" s="263"/>
      <c r="P1239" s="263"/>
      <c r="Q1239" s="263"/>
      <c r="R1239" s="263"/>
      <c r="S1239" s="263"/>
      <c r="T1239" s="264"/>
      <c r="AT1239" s="265" t="s">
        <v>238</v>
      </c>
      <c r="AU1239" s="265" t="s">
        <v>85</v>
      </c>
      <c r="AV1239" s="12" t="s">
        <v>83</v>
      </c>
      <c r="AW1239" s="12" t="s">
        <v>39</v>
      </c>
      <c r="AX1239" s="12" t="s">
        <v>76</v>
      </c>
      <c r="AY1239" s="265" t="s">
        <v>171</v>
      </c>
    </row>
    <row r="1240" s="12" customFormat="1">
      <c r="B1240" s="256"/>
      <c r="C1240" s="257"/>
      <c r="D1240" s="249" t="s">
        <v>238</v>
      </c>
      <c r="E1240" s="258" t="s">
        <v>21</v>
      </c>
      <c r="F1240" s="259" t="s">
        <v>339</v>
      </c>
      <c r="G1240" s="257"/>
      <c r="H1240" s="258" t="s">
        <v>21</v>
      </c>
      <c r="I1240" s="260"/>
      <c r="J1240" s="257"/>
      <c r="K1240" s="257"/>
      <c r="L1240" s="261"/>
      <c r="M1240" s="262"/>
      <c r="N1240" s="263"/>
      <c r="O1240" s="263"/>
      <c r="P1240" s="263"/>
      <c r="Q1240" s="263"/>
      <c r="R1240" s="263"/>
      <c r="S1240" s="263"/>
      <c r="T1240" s="264"/>
      <c r="AT1240" s="265" t="s">
        <v>238</v>
      </c>
      <c r="AU1240" s="265" t="s">
        <v>85</v>
      </c>
      <c r="AV1240" s="12" t="s">
        <v>83</v>
      </c>
      <c r="AW1240" s="12" t="s">
        <v>39</v>
      </c>
      <c r="AX1240" s="12" t="s">
        <v>76</v>
      </c>
      <c r="AY1240" s="265" t="s">
        <v>171</v>
      </c>
    </row>
    <row r="1241" s="13" customFormat="1">
      <c r="B1241" s="266"/>
      <c r="C1241" s="267"/>
      <c r="D1241" s="249" t="s">
        <v>238</v>
      </c>
      <c r="E1241" s="268" t="s">
        <v>21</v>
      </c>
      <c r="F1241" s="269" t="s">
        <v>1836</v>
      </c>
      <c r="G1241" s="267"/>
      <c r="H1241" s="270">
        <v>7.1050000000000004</v>
      </c>
      <c r="I1241" s="271"/>
      <c r="J1241" s="267"/>
      <c r="K1241" s="267"/>
      <c r="L1241" s="272"/>
      <c r="M1241" s="273"/>
      <c r="N1241" s="274"/>
      <c r="O1241" s="274"/>
      <c r="P1241" s="274"/>
      <c r="Q1241" s="274"/>
      <c r="R1241" s="274"/>
      <c r="S1241" s="274"/>
      <c r="T1241" s="275"/>
      <c r="AT1241" s="276" t="s">
        <v>238</v>
      </c>
      <c r="AU1241" s="276" t="s">
        <v>85</v>
      </c>
      <c r="AV1241" s="13" t="s">
        <v>85</v>
      </c>
      <c r="AW1241" s="13" t="s">
        <v>39</v>
      </c>
      <c r="AX1241" s="13" t="s">
        <v>76</v>
      </c>
      <c r="AY1241" s="276" t="s">
        <v>171</v>
      </c>
    </row>
    <row r="1242" s="13" customFormat="1">
      <c r="B1242" s="266"/>
      <c r="C1242" s="267"/>
      <c r="D1242" s="249" t="s">
        <v>238</v>
      </c>
      <c r="E1242" s="268" t="s">
        <v>21</v>
      </c>
      <c r="F1242" s="269" t="s">
        <v>1837</v>
      </c>
      <c r="G1242" s="267"/>
      <c r="H1242" s="270">
        <v>25.359999999999999</v>
      </c>
      <c r="I1242" s="271"/>
      <c r="J1242" s="267"/>
      <c r="K1242" s="267"/>
      <c r="L1242" s="272"/>
      <c r="M1242" s="273"/>
      <c r="N1242" s="274"/>
      <c r="O1242" s="274"/>
      <c r="P1242" s="274"/>
      <c r="Q1242" s="274"/>
      <c r="R1242" s="274"/>
      <c r="S1242" s="274"/>
      <c r="T1242" s="275"/>
      <c r="AT1242" s="276" t="s">
        <v>238</v>
      </c>
      <c r="AU1242" s="276" t="s">
        <v>85</v>
      </c>
      <c r="AV1242" s="13" t="s">
        <v>85</v>
      </c>
      <c r="AW1242" s="13" t="s">
        <v>39</v>
      </c>
      <c r="AX1242" s="13" t="s">
        <v>76</v>
      </c>
      <c r="AY1242" s="276" t="s">
        <v>171</v>
      </c>
    </row>
    <row r="1243" s="13" customFormat="1">
      <c r="B1243" s="266"/>
      <c r="C1243" s="267"/>
      <c r="D1243" s="249" t="s">
        <v>238</v>
      </c>
      <c r="E1243" s="268" t="s">
        <v>21</v>
      </c>
      <c r="F1243" s="269" t="s">
        <v>1838</v>
      </c>
      <c r="G1243" s="267"/>
      <c r="H1243" s="270">
        <v>9.6549999999999994</v>
      </c>
      <c r="I1243" s="271"/>
      <c r="J1243" s="267"/>
      <c r="K1243" s="267"/>
      <c r="L1243" s="272"/>
      <c r="M1243" s="273"/>
      <c r="N1243" s="274"/>
      <c r="O1243" s="274"/>
      <c r="P1243" s="274"/>
      <c r="Q1243" s="274"/>
      <c r="R1243" s="274"/>
      <c r="S1243" s="274"/>
      <c r="T1243" s="275"/>
      <c r="AT1243" s="276" t="s">
        <v>238</v>
      </c>
      <c r="AU1243" s="276" t="s">
        <v>85</v>
      </c>
      <c r="AV1243" s="13" t="s">
        <v>85</v>
      </c>
      <c r="AW1243" s="13" t="s">
        <v>39</v>
      </c>
      <c r="AX1243" s="13" t="s">
        <v>76</v>
      </c>
      <c r="AY1243" s="276" t="s">
        <v>171</v>
      </c>
    </row>
    <row r="1244" s="13" customFormat="1">
      <c r="B1244" s="266"/>
      <c r="C1244" s="267"/>
      <c r="D1244" s="249" t="s">
        <v>238</v>
      </c>
      <c r="E1244" s="268" t="s">
        <v>21</v>
      </c>
      <c r="F1244" s="269" t="s">
        <v>1839</v>
      </c>
      <c r="G1244" s="267"/>
      <c r="H1244" s="270">
        <v>7.226</v>
      </c>
      <c r="I1244" s="271"/>
      <c r="J1244" s="267"/>
      <c r="K1244" s="267"/>
      <c r="L1244" s="272"/>
      <c r="M1244" s="273"/>
      <c r="N1244" s="274"/>
      <c r="O1244" s="274"/>
      <c r="P1244" s="274"/>
      <c r="Q1244" s="274"/>
      <c r="R1244" s="274"/>
      <c r="S1244" s="274"/>
      <c r="T1244" s="275"/>
      <c r="AT1244" s="276" t="s">
        <v>238</v>
      </c>
      <c r="AU1244" s="276" t="s">
        <v>85</v>
      </c>
      <c r="AV1244" s="13" t="s">
        <v>85</v>
      </c>
      <c r="AW1244" s="13" t="s">
        <v>39</v>
      </c>
      <c r="AX1244" s="13" t="s">
        <v>76</v>
      </c>
      <c r="AY1244" s="276" t="s">
        <v>171</v>
      </c>
    </row>
    <row r="1245" s="13" customFormat="1">
      <c r="B1245" s="266"/>
      <c r="C1245" s="267"/>
      <c r="D1245" s="249" t="s">
        <v>238</v>
      </c>
      <c r="E1245" s="268" t="s">
        <v>21</v>
      </c>
      <c r="F1245" s="269" t="s">
        <v>1840</v>
      </c>
      <c r="G1245" s="267"/>
      <c r="H1245" s="270">
        <v>7.1050000000000004</v>
      </c>
      <c r="I1245" s="271"/>
      <c r="J1245" s="267"/>
      <c r="K1245" s="267"/>
      <c r="L1245" s="272"/>
      <c r="M1245" s="273"/>
      <c r="N1245" s="274"/>
      <c r="O1245" s="274"/>
      <c r="P1245" s="274"/>
      <c r="Q1245" s="274"/>
      <c r="R1245" s="274"/>
      <c r="S1245" s="274"/>
      <c r="T1245" s="275"/>
      <c r="AT1245" s="276" t="s">
        <v>238</v>
      </c>
      <c r="AU1245" s="276" t="s">
        <v>85</v>
      </c>
      <c r="AV1245" s="13" t="s">
        <v>85</v>
      </c>
      <c r="AW1245" s="13" t="s">
        <v>39</v>
      </c>
      <c r="AX1245" s="13" t="s">
        <v>76</v>
      </c>
      <c r="AY1245" s="276" t="s">
        <v>171</v>
      </c>
    </row>
    <row r="1246" s="13" customFormat="1">
      <c r="B1246" s="266"/>
      <c r="C1246" s="267"/>
      <c r="D1246" s="249" t="s">
        <v>238</v>
      </c>
      <c r="E1246" s="268" t="s">
        <v>21</v>
      </c>
      <c r="F1246" s="269" t="s">
        <v>1841</v>
      </c>
      <c r="G1246" s="267"/>
      <c r="H1246" s="270">
        <v>7.1050000000000004</v>
      </c>
      <c r="I1246" s="271"/>
      <c r="J1246" s="267"/>
      <c r="K1246" s="267"/>
      <c r="L1246" s="272"/>
      <c r="M1246" s="273"/>
      <c r="N1246" s="274"/>
      <c r="O1246" s="274"/>
      <c r="P1246" s="274"/>
      <c r="Q1246" s="274"/>
      <c r="R1246" s="274"/>
      <c r="S1246" s="274"/>
      <c r="T1246" s="275"/>
      <c r="AT1246" s="276" t="s">
        <v>238</v>
      </c>
      <c r="AU1246" s="276" t="s">
        <v>85</v>
      </c>
      <c r="AV1246" s="13" t="s">
        <v>85</v>
      </c>
      <c r="AW1246" s="13" t="s">
        <v>39</v>
      </c>
      <c r="AX1246" s="13" t="s">
        <v>76</v>
      </c>
      <c r="AY1246" s="276" t="s">
        <v>171</v>
      </c>
    </row>
    <row r="1247" s="13" customFormat="1">
      <c r="B1247" s="266"/>
      <c r="C1247" s="267"/>
      <c r="D1247" s="249" t="s">
        <v>238</v>
      </c>
      <c r="E1247" s="268" t="s">
        <v>21</v>
      </c>
      <c r="F1247" s="269" t="s">
        <v>1842</v>
      </c>
      <c r="G1247" s="267"/>
      <c r="H1247" s="270">
        <v>19.472000000000001</v>
      </c>
      <c r="I1247" s="271"/>
      <c r="J1247" s="267"/>
      <c r="K1247" s="267"/>
      <c r="L1247" s="272"/>
      <c r="M1247" s="273"/>
      <c r="N1247" s="274"/>
      <c r="O1247" s="274"/>
      <c r="P1247" s="274"/>
      <c r="Q1247" s="274"/>
      <c r="R1247" s="274"/>
      <c r="S1247" s="274"/>
      <c r="T1247" s="275"/>
      <c r="AT1247" s="276" t="s">
        <v>238</v>
      </c>
      <c r="AU1247" s="276" t="s">
        <v>85</v>
      </c>
      <c r="AV1247" s="13" t="s">
        <v>85</v>
      </c>
      <c r="AW1247" s="13" t="s">
        <v>39</v>
      </c>
      <c r="AX1247" s="13" t="s">
        <v>76</v>
      </c>
      <c r="AY1247" s="276" t="s">
        <v>171</v>
      </c>
    </row>
    <row r="1248" s="13" customFormat="1">
      <c r="B1248" s="266"/>
      <c r="C1248" s="267"/>
      <c r="D1248" s="249" t="s">
        <v>238</v>
      </c>
      <c r="E1248" s="268" t="s">
        <v>21</v>
      </c>
      <c r="F1248" s="269" t="s">
        <v>1843</v>
      </c>
      <c r="G1248" s="267"/>
      <c r="H1248" s="270">
        <v>11.352</v>
      </c>
      <c r="I1248" s="271"/>
      <c r="J1248" s="267"/>
      <c r="K1248" s="267"/>
      <c r="L1248" s="272"/>
      <c r="M1248" s="273"/>
      <c r="N1248" s="274"/>
      <c r="O1248" s="274"/>
      <c r="P1248" s="274"/>
      <c r="Q1248" s="274"/>
      <c r="R1248" s="274"/>
      <c r="S1248" s="274"/>
      <c r="T1248" s="275"/>
      <c r="AT1248" s="276" t="s">
        <v>238</v>
      </c>
      <c r="AU1248" s="276" t="s">
        <v>85</v>
      </c>
      <c r="AV1248" s="13" t="s">
        <v>85</v>
      </c>
      <c r="AW1248" s="13" t="s">
        <v>39</v>
      </c>
      <c r="AX1248" s="13" t="s">
        <v>76</v>
      </c>
      <c r="AY1248" s="276" t="s">
        <v>171</v>
      </c>
    </row>
    <row r="1249" s="13" customFormat="1">
      <c r="B1249" s="266"/>
      <c r="C1249" s="267"/>
      <c r="D1249" s="249" t="s">
        <v>238</v>
      </c>
      <c r="E1249" s="268" t="s">
        <v>21</v>
      </c>
      <c r="F1249" s="269" t="s">
        <v>1844</v>
      </c>
      <c r="G1249" s="267"/>
      <c r="H1249" s="270">
        <v>19.472000000000001</v>
      </c>
      <c r="I1249" s="271"/>
      <c r="J1249" s="267"/>
      <c r="K1249" s="267"/>
      <c r="L1249" s="272"/>
      <c r="M1249" s="273"/>
      <c r="N1249" s="274"/>
      <c r="O1249" s="274"/>
      <c r="P1249" s="274"/>
      <c r="Q1249" s="274"/>
      <c r="R1249" s="274"/>
      <c r="S1249" s="274"/>
      <c r="T1249" s="275"/>
      <c r="AT1249" s="276" t="s">
        <v>238</v>
      </c>
      <c r="AU1249" s="276" t="s">
        <v>85</v>
      </c>
      <c r="AV1249" s="13" t="s">
        <v>85</v>
      </c>
      <c r="AW1249" s="13" t="s">
        <v>39</v>
      </c>
      <c r="AX1249" s="13" t="s">
        <v>76</v>
      </c>
      <c r="AY1249" s="276" t="s">
        <v>171</v>
      </c>
    </row>
    <row r="1250" s="13" customFormat="1">
      <c r="B1250" s="266"/>
      <c r="C1250" s="267"/>
      <c r="D1250" s="249" t="s">
        <v>238</v>
      </c>
      <c r="E1250" s="268" t="s">
        <v>21</v>
      </c>
      <c r="F1250" s="269" t="s">
        <v>1845</v>
      </c>
      <c r="G1250" s="267"/>
      <c r="H1250" s="270">
        <v>3.1800000000000002</v>
      </c>
      <c r="I1250" s="271"/>
      <c r="J1250" s="267"/>
      <c r="K1250" s="267"/>
      <c r="L1250" s="272"/>
      <c r="M1250" s="273"/>
      <c r="N1250" s="274"/>
      <c r="O1250" s="274"/>
      <c r="P1250" s="274"/>
      <c r="Q1250" s="274"/>
      <c r="R1250" s="274"/>
      <c r="S1250" s="274"/>
      <c r="T1250" s="275"/>
      <c r="AT1250" s="276" t="s">
        <v>238</v>
      </c>
      <c r="AU1250" s="276" t="s">
        <v>85</v>
      </c>
      <c r="AV1250" s="13" t="s">
        <v>85</v>
      </c>
      <c r="AW1250" s="13" t="s">
        <v>39</v>
      </c>
      <c r="AX1250" s="13" t="s">
        <v>76</v>
      </c>
      <c r="AY1250" s="276" t="s">
        <v>171</v>
      </c>
    </row>
    <row r="1251" s="13" customFormat="1">
      <c r="B1251" s="266"/>
      <c r="C1251" s="267"/>
      <c r="D1251" s="249" t="s">
        <v>238</v>
      </c>
      <c r="E1251" s="268" t="s">
        <v>21</v>
      </c>
      <c r="F1251" s="269" t="s">
        <v>1846</v>
      </c>
      <c r="G1251" s="267"/>
      <c r="H1251" s="270">
        <v>1.98</v>
      </c>
      <c r="I1251" s="271"/>
      <c r="J1251" s="267"/>
      <c r="K1251" s="267"/>
      <c r="L1251" s="272"/>
      <c r="M1251" s="273"/>
      <c r="N1251" s="274"/>
      <c r="O1251" s="274"/>
      <c r="P1251" s="274"/>
      <c r="Q1251" s="274"/>
      <c r="R1251" s="274"/>
      <c r="S1251" s="274"/>
      <c r="T1251" s="275"/>
      <c r="AT1251" s="276" t="s">
        <v>238</v>
      </c>
      <c r="AU1251" s="276" t="s">
        <v>85</v>
      </c>
      <c r="AV1251" s="13" t="s">
        <v>85</v>
      </c>
      <c r="AW1251" s="13" t="s">
        <v>39</v>
      </c>
      <c r="AX1251" s="13" t="s">
        <v>76</v>
      </c>
      <c r="AY1251" s="276" t="s">
        <v>171</v>
      </c>
    </row>
    <row r="1252" s="13" customFormat="1">
      <c r="B1252" s="266"/>
      <c r="C1252" s="267"/>
      <c r="D1252" s="249" t="s">
        <v>238</v>
      </c>
      <c r="E1252" s="268" t="s">
        <v>21</v>
      </c>
      <c r="F1252" s="269" t="s">
        <v>1847</v>
      </c>
      <c r="G1252" s="267"/>
      <c r="H1252" s="270">
        <v>13.978</v>
      </c>
      <c r="I1252" s="271"/>
      <c r="J1252" s="267"/>
      <c r="K1252" s="267"/>
      <c r="L1252" s="272"/>
      <c r="M1252" s="273"/>
      <c r="N1252" s="274"/>
      <c r="O1252" s="274"/>
      <c r="P1252" s="274"/>
      <c r="Q1252" s="274"/>
      <c r="R1252" s="274"/>
      <c r="S1252" s="274"/>
      <c r="T1252" s="275"/>
      <c r="AT1252" s="276" t="s">
        <v>238</v>
      </c>
      <c r="AU1252" s="276" t="s">
        <v>85</v>
      </c>
      <c r="AV1252" s="13" t="s">
        <v>85</v>
      </c>
      <c r="AW1252" s="13" t="s">
        <v>39</v>
      </c>
      <c r="AX1252" s="13" t="s">
        <v>76</v>
      </c>
      <c r="AY1252" s="276" t="s">
        <v>171</v>
      </c>
    </row>
    <row r="1253" s="12" customFormat="1">
      <c r="B1253" s="256"/>
      <c r="C1253" s="257"/>
      <c r="D1253" s="249" t="s">
        <v>238</v>
      </c>
      <c r="E1253" s="258" t="s">
        <v>21</v>
      </c>
      <c r="F1253" s="259" t="s">
        <v>1848</v>
      </c>
      <c r="G1253" s="257"/>
      <c r="H1253" s="258" t="s">
        <v>21</v>
      </c>
      <c r="I1253" s="260"/>
      <c r="J1253" s="257"/>
      <c r="K1253" s="257"/>
      <c r="L1253" s="261"/>
      <c r="M1253" s="262"/>
      <c r="N1253" s="263"/>
      <c r="O1253" s="263"/>
      <c r="P1253" s="263"/>
      <c r="Q1253" s="263"/>
      <c r="R1253" s="263"/>
      <c r="S1253" s="263"/>
      <c r="T1253" s="264"/>
      <c r="AT1253" s="265" t="s">
        <v>238</v>
      </c>
      <c r="AU1253" s="265" t="s">
        <v>85</v>
      </c>
      <c r="AV1253" s="12" t="s">
        <v>83</v>
      </c>
      <c r="AW1253" s="12" t="s">
        <v>39</v>
      </c>
      <c r="AX1253" s="12" t="s">
        <v>76</v>
      </c>
      <c r="AY1253" s="265" t="s">
        <v>171</v>
      </c>
    </row>
    <row r="1254" s="13" customFormat="1">
      <c r="B1254" s="266"/>
      <c r="C1254" s="267"/>
      <c r="D1254" s="249" t="s">
        <v>238</v>
      </c>
      <c r="E1254" s="268" t="s">
        <v>21</v>
      </c>
      <c r="F1254" s="269" t="s">
        <v>1849</v>
      </c>
      <c r="G1254" s="267"/>
      <c r="H1254" s="270">
        <v>-19.794</v>
      </c>
      <c r="I1254" s="271"/>
      <c r="J1254" s="267"/>
      <c r="K1254" s="267"/>
      <c r="L1254" s="272"/>
      <c r="M1254" s="273"/>
      <c r="N1254" s="274"/>
      <c r="O1254" s="274"/>
      <c r="P1254" s="274"/>
      <c r="Q1254" s="274"/>
      <c r="R1254" s="274"/>
      <c r="S1254" s="274"/>
      <c r="T1254" s="275"/>
      <c r="AT1254" s="276" t="s">
        <v>238</v>
      </c>
      <c r="AU1254" s="276" t="s">
        <v>85</v>
      </c>
      <c r="AV1254" s="13" t="s">
        <v>85</v>
      </c>
      <c r="AW1254" s="13" t="s">
        <v>39</v>
      </c>
      <c r="AX1254" s="13" t="s">
        <v>76</v>
      </c>
      <c r="AY1254" s="276" t="s">
        <v>171</v>
      </c>
    </row>
    <row r="1255" s="14" customFormat="1">
      <c r="B1255" s="277"/>
      <c r="C1255" s="278"/>
      <c r="D1255" s="249" t="s">
        <v>238</v>
      </c>
      <c r="E1255" s="279" t="s">
        <v>21</v>
      </c>
      <c r="F1255" s="280" t="s">
        <v>242</v>
      </c>
      <c r="G1255" s="278"/>
      <c r="H1255" s="281">
        <v>113.196</v>
      </c>
      <c r="I1255" s="282"/>
      <c r="J1255" s="278"/>
      <c r="K1255" s="278"/>
      <c r="L1255" s="283"/>
      <c r="M1255" s="284"/>
      <c r="N1255" s="285"/>
      <c r="O1255" s="285"/>
      <c r="P1255" s="285"/>
      <c r="Q1255" s="285"/>
      <c r="R1255" s="285"/>
      <c r="S1255" s="285"/>
      <c r="T1255" s="286"/>
      <c r="AT1255" s="287" t="s">
        <v>238</v>
      </c>
      <c r="AU1255" s="287" t="s">
        <v>85</v>
      </c>
      <c r="AV1255" s="14" t="s">
        <v>194</v>
      </c>
      <c r="AW1255" s="14" t="s">
        <v>39</v>
      </c>
      <c r="AX1255" s="14" t="s">
        <v>83</v>
      </c>
      <c r="AY1255" s="287" t="s">
        <v>171</v>
      </c>
    </row>
    <row r="1256" s="1" customFormat="1" ht="25.5" customHeight="1">
      <c r="B1256" s="47"/>
      <c r="C1256" s="299" t="s">
        <v>1850</v>
      </c>
      <c r="D1256" s="299" t="s">
        <v>288</v>
      </c>
      <c r="E1256" s="300" t="s">
        <v>1851</v>
      </c>
      <c r="F1256" s="301" t="s">
        <v>1852</v>
      </c>
      <c r="G1256" s="302" t="s">
        <v>235</v>
      </c>
      <c r="H1256" s="303">
        <v>124.51600000000001</v>
      </c>
      <c r="I1256" s="304"/>
      <c r="J1256" s="305">
        <f>ROUND(I1256*H1256,2)</f>
        <v>0</v>
      </c>
      <c r="K1256" s="301" t="s">
        <v>21</v>
      </c>
      <c r="L1256" s="306"/>
      <c r="M1256" s="307" t="s">
        <v>21</v>
      </c>
      <c r="N1256" s="308" t="s">
        <v>47</v>
      </c>
      <c r="O1256" s="48"/>
      <c r="P1256" s="246">
        <f>O1256*H1256</f>
        <v>0</v>
      </c>
      <c r="Q1256" s="246">
        <v>0</v>
      </c>
      <c r="R1256" s="246">
        <f>Q1256*H1256</f>
        <v>0</v>
      </c>
      <c r="S1256" s="246">
        <v>0</v>
      </c>
      <c r="T1256" s="247">
        <f>S1256*H1256</f>
        <v>0</v>
      </c>
      <c r="AR1256" s="25" t="s">
        <v>414</v>
      </c>
      <c r="AT1256" s="25" t="s">
        <v>288</v>
      </c>
      <c r="AU1256" s="25" t="s">
        <v>85</v>
      </c>
      <c r="AY1256" s="25" t="s">
        <v>171</v>
      </c>
      <c r="BE1256" s="248">
        <f>IF(N1256="základní",J1256,0)</f>
        <v>0</v>
      </c>
      <c r="BF1256" s="248">
        <f>IF(N1256="snížená",J1256,0)</f>
        <v>0</v>
      </c>
      <c r="BG1256" s="248">
        <f>IF(N1256="zákl. přenesená",J1256,0)</f>
        <v>0</v>
      </c>
      <c r="BH1256" s="248">
        <f>IF(N1256="sníž. přenesená",J1256,0)</f>
        <v>0</v>
      </c>
      <c r="BI1256" s="248">
        <f>IF(N1256="nulová",J1256,0)</f>
        <v>0</v>
      </c>
      <c r="BJ1256" s="25" t="s">
        <v>83</v>
      </c>
      <c r="BK1256" s="248">
        <f>ROUND(I1256*H1256,2)</f>
        <v>0</v>
      </c>
      <c r="BL1256" s="25" t="s">
        <v>314</v>
      </c>
      <c r="BM1256" s="25" t="s">
        <v>1853</v>
      </c>
    </row>
    <row r="1257" s="13" customFormat="1">
      <c r="B1257" s="266"/>
      <c r="C1257" s="267"/>
      <c r="D1257" s="249" t="s">
        <v>238</v>
      </c>
      <c r="E1257" s="267"/>
      <c r="F1257" s="269" t="s">
        <v>1854</v>
      </c>
      <c r="G1257" s="267"/>
      <c r="H1257" s="270">
        <v>124.51600000000001</v>
      </c>
      <c r="I1257" s="271"/>
      <c r="J1257" s="267"/>
      <c r="K1257" s="267"/>
      <c r="L1257" s="272"/>
      <c r="M1257" s="273"/>
      <c r="N1257" s="274"/>
      <c r="O1257" s="274"/>
      <c r="P1257" s="274"/>
      <c r="Q1257" s="274"/>
      <c r="R1257" s="274"/>
      <c r="S1257" s="274"/>
      <c r="T1257" s="275"/>
      <c r="AT1257" s="276" t="s">
        <v>238</v>
      </c>
      <c r="AU1257" s="276" t="s">
        <v>85</v>
      </c>
      <c r="AV1257" s="13" t="s">
        <v>85</v>
      </c>
      <c r="AW1257" s="13" t="s">
        <v>6</v>
      </c>
      <c r="AX1257" s="13" t="s">
        <v>83</v>
      </c>
      <c r="AY1257" s="276" t="s">
        <v>171</v>
      </c>
    </row>
    <row r="1258" s="1" customFormat="1" ht="25.5" customHeight="1">
      <c r="B1258" s="47"/>
      <c r="C1258" s="237" t="s">
        <v>1855</v>
      </c>
      <c r="D1258" s="237" t="s">
        <v>174</v>
      </c>
      <c r="E1258" s="238" t="s">
        <v>1856</v>
      </c>
      <c r="F1258" s="239" t="s">
        <v>1857</v>
      </c>
      <c r="G1258" s="240" t="s">
        <v>235</v>
      </c>
      <c r="H1258" s="241">
        <v>19.794</v>
      </c>
      <c r="I1258" s="242"/>
      <c r="J1258" s="243">
        <f>ROUND(I1258*H1258,2)</f>
        <v>0</v>
      </c>
      <c r="K1258" s="239" t="s">
        <v>236</v>
      </c>
      <c r="L1258" s="73"/>
      <c r="M1258" s="244" t="s">
        <v>21</v>
      </c>
      <c r="N1258" s="245" t="s">
        <v>47</v>
      </c>
      <c r="O1258" s="48"/>
      <c r="P1258" s="246">
        <f>O1258*H1258</f>
        <v>0</v>
      </c>
      <c r="Q1258" s="246">
        <v>0.0032000000000000002</v>
      </c>
      <c r="R1258" s="246">
        <f>Q1258*H1258</f>
        <v>0.063340800000000003</v>
      </c>
      <c r="S1258" s="246">
        <v>0</v>
      </c>
      <c r="T1258" s="247">
        <f>S1258*H1258</f>
        <v>0</v>
      </c>
      <c r="AR1258" s="25" t="s">
        <v>314</v>
      </c>
      <c r="AT1258" s="25" t="s">
        <v>174</v>
      </c>
      <c r="AU1258" s="25" t="s">
        <v>85</v>
      </c>
      <c r="AY1258" s="25" t="s">
        <v>171</v>
      </c>
      <c r="BE1258" s="248">
        <f>IF(N1258="základní",J1258,0)</f>
        <v>0</v>
      </c>
      <c r="BF1258" s="248">
        <f>IF(N1258="snížená",J1258,0)</f>
        <v>0</v>
      </c>
      <c r="BG1258" s="248">
        <f>IF(N1258="zákl. přenesená",J1258,0)</f>
        <v>0</v>
      </c>
      <c r="BH1258" s="248">
        <f>IF(N1258="sníž. přenesená",J1258,0)</f>
        <v>0</v>
      </c>
      <c r="BI1258" s="248">
        <f>IF(N1258="nulová",J1258,0)</f>
        <v>0</v>
      </c>
      <c r="BJ1258" s="25" t="s">
        <v>83</v>
      </c>
      <c r="BK1258" s="248">
        <f>ROUND(I1258*H1258,2)</f>
        <v>0</v>
      </c>
      <c r="BL1258" s="25" t="s">
        <v>314</v>
      </c>
      <c r="BM1258" s="25" t="s">
        <v>1858</v>
      </c>
    </row>
    <row r="1259" s="12" customFormat="1">
      <c r="B1259" s="256"/>
      <c r="C1259" s="257"/>
      <c r="D1259" s="249" t="s">
        <v>238</v>
      </c>
      <c r="E1259" s="258" t="s">
        <v>21</v>
      </c>
      <c r="F1259" s="259" t="s">
        <v>820</v>
      </c>
      <c r="G1259" s="257"/>
      <c r="H1259" s="258" t="s">
        <v>21</v>
      </c>
      <c r="I1259" s="260"/>
      <c r="J1259" s="257"/>
      <c r="K1259" s="257"/>
      <c r="L1259" s="261"/>
      <c r="M1259" s="262"/>
      <c r="N1259" s="263"/>
      <c r="O1259" s="263"/>
      <c r="P1259" s="263"/>
      <c r="Q1259" s="263"/>
      <c r="R1259" s="263"/>
      <c r="S1259" s="263"/>
      <c r="T1259" s="264"/>
      <c r="AT1259" s="265" t="s">
        <v>238</v>
      </c>
      <c r="AU1259" s="265" t="s">
        <v>85</v>
      </c>
      <c r="AV1259" s="12" t="s">
        <v>83</v>
      </c>
      <c r="AW1259" s="12" t="s">
        <v>39</v>
      </c>
      <c r="AX1259" s="12" t="s">
        <v>76</v>
      </c>
      <c r="AY1259" s="265" t="s">
        <v>171</v>
      </c>
    </row>
    <row r="1260" s="12" customFormat="1">
      <c r="B1260" s="256"/>
      <c r="C1260" s="257"/>
      <c r="D1260" s="249" t="s">
        <v>238</v>
      </c>
      <c r="E1260" s="258" t="s">
        <v>21</v>
      </c>
      <c r="F1260" s="259" t="s">
        <v>339</v>
      </c>
      <c r="G1260" s="257"/>
      <c r="H1260" s="258" t="s">
        <v>21</v>
      </c>
      <c r="I1260" s="260"/>
      <c r="J1260" s="257"/>
      <c r="K1260" s="257"/>
      <c r="L1260" s="261"/>
      <c r="M1260" s="262"/>
      <c r="N1260" s="263"/>
      <c r="O1260" s="263"/>
      <c r="P1260" s="263"/>
      <c r="Q1260" s="263"/>
      <c r="R1260" s="263"/>
      <c r="S1260" s="263"/>
      <c r="T1260" s="264"/>
      <c r="AT1260" s="265" t="s">
        <v>238</v>
      </c>
      <c r="AU1260" s="265" t="s">
        <v>85</v>
      </c>
      <c r="AV1260" s="12" t="s">
        <v>83</v>
      </c>
      <c r="AW1260" s="12" t="s">
        <v>39</v>
      </c>
      <c r="AX1260" s="12" t="s">
        <v>76</v>
      </c>
      <c r="AY1260" s="265" t="s">
        <v>171</v>
      </c>
    </row>
    <row r="1261" s="13" customFormat="1">
      <c r="B1261" s="266"/>
      <c r="C1261" s="267"/>
      <c r="D1261" s="249" t="s">
        <v>238</v>
      </c>
      <c r="E1261" s="268" t="s">
        <v>21</v>
      </c>
      <c r="F1261" s="269" t="s">
        <v>1859</v>
      </c>
      <c r="G1261" s="267"/>
      <c r="H1261" s="270">
        <v>1.05</v>
      </c>
      <c r="I1261" s="271"/>
      <c r="J1261" s="267"/>
      <c r="K1261" s="267"/>
      <c r="L1261" s="272"/>
      <c r="M1261" s="273"/>
      <c r="N1261" s="274"/>
      <c r="O1261" s="274"/>
      <c r="P1261" s="274"/>
      <c r="Q1261" s="274"/>
      <c r="R1261" s="274"/>
      <c r="S1261" s="274"/>
      <c r="T1261" s="275"/>
      <c r="AT1261" s="276" t="s">
        <v>238</v>
      </c>
      <c r="AU1261" s="276" t="s">
        <v>85</v>
      </c>
      <c r="AV1261" s="13" t="s">
        <v>85</v>
      </c>
      <c r="AW1261" s="13" t="s">
        <v>39</v>
      </c>
      <c r="AX1261" s="13" t="s">
        <v>76</v>
      </c>
      <c r="AY1261" s="276" t="s">
        <v>171</v>
      </c>
    </row>
    <row r="1262" s="13" customFormat="1">
      <c r="B1262" s="266"/>
      <c r="C1262" s="267"/>
      <c r="D1262" s="249" t="s">
        <v>238</v>
      </c>
      <c r="E1262" s="268" t="s">
        <v>21</v>
      </c>
      <c r="F1262" s="269" t="s">
        <v>1860</v>
      </c>
      <c r="G1262" s="267"/>
      <c r="H1262" s="270">
        <v>3.75</v>
      </c>
      <c r="I1262" s="271"/>
      <c r="J1262" s="267"/>
      <c r="K1262" s="267"/>
      <c r="L1262" s="272"/>
      <c r="M1262" s="273"/>
      <c r="N1262" s="274"/>
      <c r="O1262" s="274"/>
      <c r="P1262" s="274"/>
      <c r="Q1262" s="274"/>
      <c r="R1262" s="274"/>
      <c r="S1262" s="274"/>
      <c r="T1262" s="275"/>
      <c r="AT1262" s="276" t="s">
        <v>238</v>
      </c>
      <c r="AU1262" s="276" t="s">
        <v>85</v>
      </c>
      <c r="AV1262" s="13" t="s">
        <v>85</v>
      </c>
      <c r="AW1262" s="13" t="s">
        <v>39</v>
      </c>
      <c r="AX1262" s="13" t="s">
        <v>76</v>
      </c>
      <c r="AY1262" s="276" t="s">
        <v>171</v>
      </c>
    </row>
    <row r="1263" s="13" customFormat="1">
      <c r="B1263" s="266"/>
      <c r="C1263" s="267"/>
      <c r="D1263" s="249" t="s">
        <v>238</v>
      </c>
      <c r="E1263" s="268" t="s">
        <v>21</v>
      </c>
      <c r="F1263" s="269" t="s">
        <v>1861</v>
      </c>
      <c r="G1263" s="267"/>
      <c r="H1263" s="270">
        <v>1.8720000000000001</v>
      </c>
      <c r="I1263" s="271"/>
      <c r="J1263" s="267"/>
      <c r="K1263" s="267"/>
      <c r="L1263" s="272"/>
      <c r="M1263" s="273"/>
      <c r="N1263" s="274"/>
      <c r="O1263" s="274"/>
      <c r="P1263" s="274"/>
      <c r="Q1263" s="274"/>
      <c r="R1263" s="274"/>
      <c r="S1263" s="274"/>
      <c r="T1263" s="275"/>
      <c r="AT1263" s="276" t="s">
        <v>238</v>
      </c>
      <c r="AU1263" s="276" t="s">
        <v>85</v>
      </c>
      <c r="AV1263" s="13" t="s">
        <v>85</v>
      </c>
      <c r="AW1263" s="13" t="s">
        <v>39</v>
      </c>
      <c r="AX1263" s="13" t="s">
        <v>76</v>
      </c>
      <c r="AY1263" s="276" t="s">
        <v>171</v>
      </c>
    </row>
    <row r="1264" s="13" customFormat="1">
      <c r="B1264" s="266"/>
      <c r="C1264" s="267"/>
      <c r="D1264" s="249" t="s">
        <v>238</v>
      </c>
      <c r="E1264" s="268" t="s">
        <v>21</v>
      </c>
      <c r="F1264" s="269" t="s">
        <v>1862</v>
      </c>
      <c r="G1264" s="267"/>
      <c r="H1264" s="270">
        <v>1.512</v>
      </c>
      <c r="I1264" s="271"/>
      <c r="J1264" s="267"/>
      <c r="K1264" s="267"/>
      <c r="L1264" s="272"/>
      <c r="M1264" s="273"/>
      <c r="N1264" s="274"/>
      <c r="O1264" s="274"/>
      <c r="P1264" s="274"/>
      <c r="Q1264" s="274"/>
      <c r="R1264" s="274"/>
      <c r="S1264" s="274"/>
      <c r="T1264" s="275"/>
      <c r="AT1264" s="276" t="s">
        <v>238</v>
      </c>
      <c r="AU1264" s="276" t="s">
        <v>85</v>
      </c>
      <c r="AV1264" s="13" t="s">
        <v>85</v>
      </c>
      <c r="AW1264" s="13" t="s">
        <v>39</v>
      </c>
      <c r="AX1264" s="13" t="s">
        <v>76</v>
      </c>
      <c r="AY1264" s="276" t="s">
        <v>171</v>
      </c>
    </row>
    <row r="1265" s="13" customFormat="1">
      <c r="B1265" s="266"/>
      <c r="C1265" s="267"/>
      <c r="D1265" s="249" t="s">
        <v>238</v>
      </c>
      <c r="E1265" s="268" t="s">
        <v>21</v>
      </c>
      <c r="F1265" s="269" t="s">
        <v>1863</v>
      </c>
      <c r="G1265" s="267"/>
      <c r="H1265" s="270">
        <v>1.05</v>
      </c>
      <c r="I1265" s="271"/>
      <c r="J1265" s="267"/>
      <c r="K1265" s="267"/>
      <c r="L1265" s="272"/>
      <c r="M1265" s="273"/>
      <c r="N1265" s="274"/>
      <c r="O1265" s="274"/>
      <c r="P1265" s="274"/>
      <c r="Q1265" s="274"/>
      <c r="R1265" s="274"/>
      <c r="S1265" s="274"/>
      <c r="T1265" s="275"/>
      <c r="AT1265" s="276" t="s">
        <v>238</v>
      </c>
      <c r="AU1265" s="276" t="s">
        <v>85</v>
      </c>
      <c r="AV1265" s="13" t="s">
        <v>85</v>
      </c>
      <c r="AW1265" s="13" t="s">
        <v>39</v>
      </c>
      <c r="AX1265" s="13" t="s">
        <v>76</v>
      </c>
      <c r="AY1265" s="276" t="s">
        <v>171</v>
      </c>
    </row>
    <row r="1266" s="13" customFormat="1">
      <c r="B1266" s="266"/>
      <c r="C1266" s="267"/>
      <c r="D1266" s="249" t="s">
        <v>238</v>
      </c>
      <c r="E1266" s="268" t="s">
        <v>21</v>
      </c>
      <c r="F1266" s="269" t="s">
        <v>1864</v>
      </c>
      <c r="G1266" s="267"/>
      <c r="H1266" s="270">
        <v>1.05</v>
      </c>
      <c r="I1266" s="271"/>
      <c r="J1266" s="267"/>
      <c r="K1266" s="267"/>
      <c r="L1266" s="272"/>
      <c r="M1266" s="273"/>
      <c r="N1266" s="274"/>
      <c r="O1266" s="274"/>
      <c r="P1266" s="274"/>
      <c r="Q1266" s="274"/>
      <c r="R1266" s="274"/>
      <c r="S1266" s="274"/>
      <c r="T1266" s="275"/>
      <c r="AT1266" s="276" t="s">
        <v>238</v>
      </c>
      <c r="AU1266" s="276" t="s">
        <v>85</v>
      </c>
      <c r="AV1266" s="13" t="s">
        <v>85</v>
      </c>
      <c r="AW1266" s="13" t="s">
        <v>39</v>
      </c>
      <c r="AX1266" s="13" t="s">
        <v>76</v>
      </c>
      <c r="AY1266" s="276" t="s">
        <v>171</v>
      </c>
    </row>
    <row r="1267" s="13" customFormat="1">
      <c r="B1267" s="266"/>
      <c r="C1267" s="267"/>
      <c r="D1267" s="249" t="s">
        <v>238</v>
      </c>
      <c r="E1267" s="268" t="s">
        <v>21</v>
      </c>
      <c r="F1267" s="269" t="s">
        <v>1865</v>
      </c>
      <c r="G1267" s="267"/>
      <c r="H1267" s="270">
        <v>2.8799999999999999</v>
      </c>
      <c r="I1267" s="271"/>
      <c r="J1267" s="267"/>
      <c r="K1267" s="267"/>
      <c r="L1267" s="272"/>
      <c r="M1267" s="273"/>
      <c r="N1267" s="274"/>
      <c r="O1267" s="274"/>
      <c r="P1267" s="274"/>
      <c r="Q1267" s="274"/>
      <c r="R1267" s="274"/>
      <c r="S1267" s="274"/>
      <c r="T1267" s="275"/>
      <c r="AT1267" s="276" t="s">
        <v>238</v>
      </c>
      <c r="AU1267" s="276" t="s">
        <v>85</v>
      </c>
      <c r="AV1267" s="13" t="s">
        <v>85</v>
      </c>
      <c r="AW1267" s="13" t="s">
        <v>39</v>
      </c>
      <c r="AX1267" s="13" t="s">
        <v>76</v>
      </c>
      <c r="AY1267" s="276" t="s">
        <v>171</v>
      </c>
    </row>
    <row r="1268" s="13" customFormat="1">
      <c r="B1268" s="266"/>
      <c r="C1268" s="267"/>
      <c r="D1268" s="249" t="s">
        <v>238</v>
      </c>
      <c r="E1268" s="268" t="s">
        <v>21</v>
      </c>
      <c r="F1268" s="269" t="s">
        <v>1866</v>
      </c>
      <c r="G1268" s="267"/>
      <c r="H1268" s="270">
        <v>1.6799999999999999</v>
      </c>
      <c r="I1268" s="271"/>
      <c r="J1268" s="267"/>
      <c r="K1268" s="267"/>
      <c r="L1268" s="272"/>
      <c r="M1268" s="273"/>
      <c r="N1268" s="274"/>
      <c r="O1268" s="274"/>
      <c r="P1268" s="274"/>
      <c r="Q1268" s="274"/>
      <c r="R1268" s="274"/>
      <c r="S1268" s="274"/>
      <c r="T1268" s="275"/>
      <c r="AT1268" s="276" t="s">
        <v>238</v>
      </c>
      <c r="AU1268" s="276" t="s">
        <v>85</v>
      </c>
      <c r="AV1268" s="13" t="s">
        <v>85</v>
      </c>
      <c r="AW1268" s="13" t="s">
        <v>39</v>
      </c>
      <c r="AX1268" s="13" t="s">
        <v>76</v>
      </c>
      <c r="AY1268" s="276" t="s">
        <v>171</v>
      </c>
    </row>
    <row r="1269" s="13" customFormat="1">
      <c r="B1269" s="266"/>
      <c r="C1269" s="267"/>
      <c r="D1269" s="249" t="s">
        <v>238</v>
      </c>
      <c r="E1269" s="268" t="s">
        <v>21</v>
      </c>
      <c r="F1269" s="269" t="s">
        <v>1867</v>
      </c>
      <c r="G1269" s="267"/>
      <c r="H1269" s="270">
        <v>2.8799999999999999</v>
      </c>
      <c r="I1269" s="271"/>
      <c r="J1269" s="267"/>
      <c r="K1269" s="267"/>
      <c r="L1269" s="272"/>
      <c r="M1269" s="273"/>
      <c r="N1269" s="274"/>
      <c r="O1269" s="274"/>
      <c r="P1269" s="274"/>
      <c r="Q1269" s="274"/>
      <c r="R1269" s="274"/>
      <c r="S1269" s="274"/>
      <c r="T1269" s="275"/>
      <c r="AT1269" s="276" t="s">
        <v>238</v>
      </c>
      <c r="AU1269" s="276" t="s">
        <v>85</v>
      </c>
      <c r="AV1269" s="13" t="s">
        <v>85</v>
      </c>
      <c r="AW1269" s="13" t="s">
        <v>39</v>
      </c>
      <c r="AX1269" s="13" t="s">
        <v>76</v>
      </c>
      <c r="AY1269" s="276" t="s">
        <v>171</v>
      </c>
    </row>
    <row r="1270" s="13" customFormat="1">
      <c r="B1270" s="266"/>
      <c r="C1270" s="267"/>
      <c r="D1270" s="249" t="s">
        <v>238</v>
      </c>
      <c r="E1270" s="268" t="s">
        <v>21</v>
      </c>
      <c r="F1270" s="269" t="s">
        <v>1868</v>
      </c>
      <c r="G1270" s="267"/>
      <c r="H1270" s="270">
        <v>2.0699999999999998</v>
      </c>
      <c r="I1270" s="271"/>
      <c r="J1270" s="267"/>
      <c r="K1270" s="267"/>
      <c r="L1270" s="272"/>
      <c r="M1270" s="273"/>
      <c r="N1270" s="274"/>
      <c r="O1270" s="274"/>
      <c r="P1270" s="274"/>
      <c r="Q1270" s="274"/>
      <c r="R1270" s="274"/>
      <c r="S1270" s="274"/>
      <c r="T1270" s="275"/>
      <c r="AT1270" s="276" t="s">
        <v>238</v>
      </c>
      <c r="AU1270" s="276" t="s">
        <v>85</v>
      </c>
      <c r="AV1270" s="13" t="s">
        <v>85</v>
      </c>
      <c r="AW1270" s="13" t="s">
        <v>39</v>
      </c>
      <c r="AX1270" s="13" t="s">
        <v>76</v>
      </c>
      <c r="AY1270" s="276" t="s">
        <v>171</v>
      </c>
    </row>
    <row r="1271" s="14" customFormat="1">
      <c r="B1271" s="277"/>
      <c r="C1271" s="278"/>
      <c r="D1271" s="249" t="s">
        <v>238</v>
      </c>
      <c r="E1271" s="279" t="s">
        <v>21</v>
      </c>
      <c r="F1271" s="280" t="s">
        <v>242</v>
      </c>
      <c r="G1271" s="278"/>
      <c r="H1271" s="281">
        <v>19.794</v>
      </c>
      <c r="I1271" s="282"/>
      <c r="J1271" s="278"/>
      <c r="K1271" s="278"/>
      <c r="L1271" s="283"/>
      <c r="M1271" s="284"/>
      <c r="N1271" s="285"/>
      <c r="O1271" s="285"/>
      <c r="P1271" s="285"/>
      <c r="Q1271" s="285"/>
      <c r="R1271" s="285"/>
      <c r="S1271" s="285"/>
      <c r="T1271" s="286"/>
      <c r="AT1271" s="287" t="s">
        <v>238</v>
      </c>
      <c r="AU1271" s="287" t="s">
        <v>85</v>
      </c>
      <c r="AV1271" s="14" t="s">
        <v>194</v>
      </c>
      <c r="AW1271" s="14" t="s">
        <v>39</v>
      </c>
      <c r="AX1271" s="14" t="s">
        <v>83</v>
      </c>
      <c r="AY1271" s="287" t="s">
        <v>171</v>
      </c>
    </row>
    <row r="1272" s="1" customFormat="1" ht="25.5" customHeight="1">
      <c r="B1272" s="47"/>
      <c r="C1272" s="299" t="s">
        <v>1869</v>
      </c>
      <c r="D1272" s="299" t="s">
        <v>288</v>
      </c>
      <c r="E1272" s="300" t="s">
        <v>1870</v>
      </c>
      <c r="F1272" s="301" t="s">
        <v>1871</v>
      </c>
      <c r="G1272" s="302" t="s">
        <v>235</v>
      </c>
      <c r="H1272" s="303">
        <v>21.773</v>
      </c>
      <c r="I1272" s="304"/>
      <c r="J1272" s="305">
        <f>ROUND(I1272*H1272,2)</f>
        <v>0</v>
      </c>
      <c r="K1272" s="301" t="s">
        <v>21</v>
      </c>
      <c r="L1272" s="306"/>
      <c r="M1272" s="307" t="s">
        <v>21</v>
      </c>
      <c r="N1272" s="308" t="s">
        <v>47</v>
      </c>
      <c r="O1272" s="48"/>
      <c r="P1272" s="246">
        <f>O1272*H1272</f>
        <v>0</v>
      </c>
      <c r="Q1272" s="246">
        <v>0</v>
      </c>
      <c r="R1272" s="246">
        <f>Q1272*H1272</f>
        <v>0</v>
      </c>
      <c r="S1272" s="246">
        <v>0</v>
      </c>
      <c r="T1272" s="247">
        <f>S1272*H1272</f>
        <v>0</v>
      </c>
      <c r="AR1272" s="25" t="s">
        <v>414</v>
      </c>
      <c r="AT1272" s="25" t="s">
        <v>288</v>
      </c>
      <c r="AU1272" s="25" t="s">
        <v>85</v>
      </c>
      <c r="AY1272" s="25" t="s">
        <v>171</v>
      </c>
      <c r="BE1272" s="248">
        <f>IF(N1272="základní",J1272,0)</f>
        <v>0</v>
      </c>
      <c r="BF1272" s="248">
        <f>IF(N1272="snížená",J1272,0)</f>
        <v>0</v>
      </c>
      <c r="BG1272" s="248">
        <f>IF(N1272="zákl. přenesená",J1272,0)</f>
        <v>0</v>
      </c>
      <c r="BH1272" s="248">
        <f>IF(N1272="sníž. přenesená",J1272,0)</f>
        <v>0</v>
      </c>
      <c r="BI1272" s="248">
        <f>IF(N1272="nulová",J1272,0)</f>
        <v>0</v>
      </c>
      <c r="BJ1272" s="25" t="s">
        <v>83</v>
      </c>
      <c r="BK1272" s="248">
        <f>ROUND(I1272*H1272,2)</f>
        <v>0</v>
      </c>
      <c r="BL1272" s="25" t="s">
        <v>314</v>
      </c>
      <c r="BM1272" s="25" t="s">
        <v>1872</v>
      </c>
    </row>
    <row r="1273" s="13" customFormat="1">
      <c r="B1273" s="266"/>
      <c r="C1273" s="267"/>
      <c r="D1273" s="249" t="s">
        <v>238</v>
      </c>
      <c r="E1273" s="267"/>
      <c r="F1273" s="269" t="s">
        <v>1873</v>
      </c>
      <c r="G1273" s="267"/>
      <c r="H1273" s="270">
        <v>21.773</v>
      </c>
      <c r="I1273" s="271"/>
      <c r="J1273" s="267"/>
      <c r="K1273" s="267"/>
      <c r="L1273" s="272"/>
      <c r="M1273" s="273"/>
      <c r="N1273" s="274"/>
      <c r="O1273" s="274"/>
      <c r="P1273" s="274"/>
      <c r="Q1273" s="274"/>
      <c r="R1273" s="274"/>
      <c r="S1273" s="274"/>
      <c r="T1273" s="275"/>
      <c r="AT1273" s="276" t="s">
        <v>238</v>
      </c>
      <c r="AU1273" s="276" t="s">
        <v>85</v>
      </c>
      <c r="AV1273" s="13" t="s">
        <v>85</v>
      </c>
      <c r="AW1273" s="13" t="s">
        <v>6</v>
      </c>
      <c r="AX1273" s="13" t="s">
        <v>83</v>
      </c>
      <c r="AY1273" s="276" t="s">
        <v>171</v>
      </c>
    </row>
    <row r="1274" s="1" customFormat="1" ht="25.5" customHeight="1">
      <c r="B1274" s="47"/>
      <c r="C1274" s="237" t="s">
        <v>1874</v>
      </c>
      <c r="D1274" s="237" t="s">
        <v>174</v>
      </c>
      <c r="E1274" s="238" t="s">
        <v>1875</v>
      </c>
      <c r="F1274" s="239" t="s">
        <v>1876</v>
      </c>
      <c r="G1274" s="240" t="s">
        <v>256</v>
      </c>
      <c r="H1274" s="241">
        <v>185.96000000000001</v>
      </c>
      <c r="I1274" s="242"/>
      <c r="J1274" s="243">
        <f>ROUND(I1274*H1274,2)</f>
        <v>0</v>
      </c>
      <c r="K1274" s="239" t="s">
        <v>236</v>
      </c>
      <c r="L1274" s="73"/>
      <c r="M1274" s="244" t="s">
        <v>21</v>
      </c>
      <c r="N1274" s="245" t="s">
        <v>47</v>
      </c>
      <c r="O1274" s="48"/>
      <c r="P1274" s="246">
        <f>O1274*H1274</f>
        <v>0</v>
      </c>
      <c r="Q1274" s="246">
        <v>0.00031</v>
      </c>
      <c r="R1274" s="246">
        <f>Q1274*H1274</f>
        <v>0.0576476</v>
      </c>
      <c r="S1274" s="246">
        <v>0</v>
      </c>
      <c r="T1274" s="247">
        <f>S1274*H1274</f>
        <v>0</v>
      </c>
      <c r="AR1274" s="25" t="s">
        <v>314</v>
      </c>
      <c r="AT1274" s="25" t="s">
        <v>174</v>
      </c>
      <c r="AU1274" s="25" t="s">
        <v>85</v>
      </c>
      <c r="AY1274" s="25" t="s">
        <v>171</v>
      </c>
      <c r="BE1274" s="248">
        <f>IF(N1274="základní",J1274,0)</f>
        <v>0</v>
      </c>
      <c r="BF1274" s="248">
        <f>IF(N1274="snížená",J1274,0)</f>
        <v>0</v>
      </c>
      <c r="BG1274" s="248">
        <f>IF(N1274="zákl. přenesená",J1274,0)</f>
        <v>0</v>
      </c>
      <c r="BH1274" s="248">
        <f>IF(N1274="sníž. přenesená",J1274,0)</f>
        <v>0</v>
      </c>
      <c r="BI1274" s="248">
        <f>IF(N1274="nulová",J1274,0)</f>
        <v>0</v>
      </c>
      <c r="BJ1274" s="25" t="s">
        <v>83</v>
      </c>
      <c r="BK1274" s="248">
        <f>ROUND(I1274*H1274,2)</f>
        <v>0</v>
      </c>
      <c r="BL1274" s="25" t="s">
        <v>314</v>
      </c>
      <c r="BM1274" s="25" t="s">
        <v>1877</v>
      </c>
    </row>
    <row r="1275" s="12" customFormat="1">
      <c r="B1275" s="256"/>
      <c r="C1275" s="257"/>
      <c r="D1275" s="249" t="s">
        <v>238</v>
      </c>
      <c r="E1275" s="258" t="s">
        <v>21</v>
      </c>
      <c r="F1275" s="259" t="s">
        <v>820</v>
      </c>
      <c r="G1275" s="257"/>
      <c r="H1275" s="258" t="s">
        <v>21</v>
      </c>
      <c r="I1275" s="260"/>
      <c r="J1275" s="257"/>
      <c r="K1275" s="257"/>
      <c r="L1275" s="261"/>
      <c r="M1275" s="262"/>
      <c r="N1275" s="263"/>
      <c r="O1275" s="263"/>
      <c r="P1275" s="263"/>
      <c r="Q1275" s="263"/>
      <c r="R1275" s="263"/>
      <c r="S1275" s="263"/>
      <c r="T1275" s="264"/>
      <c r="AT1275" s="265" t="s">
        <v>238</v>
      </c>
      <c r="AU1275" s="265" t="s">
        <v>85</v>
      </c>
      <c r="AV1275" s="12" t="s">
        <v>83</v>
      </c>
      <c r="AW1275" s="12" t="s">
        <v>39</v>
      </c>
      <c r="AX1275" s="12" t="s">
        <v>76</v>
      </c>
      <c r="AY1275" s="265" t="s">
        <v>171</v>
      </c>
    </row>
    <row r="1276" s="12" customFormat="1">
      <c r="B1276" s="256"/>
      <c r="C1276" s="257"/>
      <c r="D1276" s="249" t="s">
        <v>238</v>
      </c>
      <c r="E1276" s="258" t="s">
        <v>21</v>
      </c>
      <c r="F1276" s="259" t="s">
        <v>339</v>
      </c>
      <c r="G1276" s="257"/>
      <c r="H1276" s="258" t="s">
        <v>21</v>
      </c>
      <c r="I1276" s="260"/>
      <c r="J1276" s="257"/>
      <c r="K1276" s="257"/>
      <c r="L1276" s="261"/>
      <c r="M1276" s="262"/>
      <c r="N1276" s="263"/>
      <c r="O1276" s="263"/>
      <c r="P1276" s="263"/>
      <c r="Q1276" s="263"/>
      <c r="R1276" s="263"/>
      <c r="S1276" s="263"/>
      <c r="T1276" s="264"/>
      <c r="AT1276" s="265" t="s">
        <v>238</v>
      </c>
      <c r="AU1276" s="265" t="s">
        <v>85</v>
      </c>
      <c r="AV1276" s="12" t="s">
        <v>83</v>
      </c>
      <c r="AW1276" s="12" t="s">
        <v>39</v>
      </c>
      <c r="AX1276" s="12" t="s">
        <v>76</v>
      </c>
      <c r="AY1276" s="265" t="s">
        <v>171</v>
      </c>
    </row>
    <row r="1277" s="12" customFormat="1">
      <c r="B1277" s="256"/>
      <c r="C1277" s="257"/>
      <c r="D1277" s="249" t="s">
        <v>238</v>
      </c>
      <c r="E1277" s="258" t="s">
        <v>21</v>
      </c>
      <c r="F1277" s="259" t="s">
        <v>1878</v>
      </c>
      <c r="G1277" s="257"/>
      <c r="H1277" s="258" t="s">
        <v>21</v>
      </c>
      <c r="I1277" s="260"/>
      <c r="J1277" s="257"/>
      <c r="K1277" s="257"/>
      <c r="L1277" s="261"/>
      <c r="M1277" s="262"/>
      <c r="N1277" s="263"/>
      <c r="O1277" s="263"/>
      <c r="P1277" s="263"/>
      <c r="Q1277" s="263"/>
      <c r="R1277" s="263"/>
      <c r="S1277" s="263"/>
      <c r="T1277" s="264"/>
      <c r="AT1277" s="265" t="s">
        <v>238</v>
      </c>
      <c r="AU1277" s="265" t="s">
        <v>85</v>
      </c>
      <c r="AV1277" s="12" t="s">
        <v>83</v>
      </c>
      <c r="AW1277" s="12" t="s">
        <v>39</v>
      </c>
      <c r="AX1277" s="12" t="s">
        <v>76</v>
      </c>
      <c r="AY1277" s="265" t="s">
        <v>171</v>
      </c>
    </row>
    <row r="1278" s="13" customFormat="1">
      <c r="B1278" s="266"/>
      <c r="C1278" s="267"/>
      <c r="D1278" s="249" t="s">
        <v>238</v>
      </c>
      <c r="E1278" s="268" t="s">
        <v>21</v>
      </c>
      <c r="F1278" s="269" t="s">
        <v>1879</v>
      </c>
      <c r="G1278" s="267"/>
      <c r="H1278" s="270">
        <v>8.0800000000000001</v>
      </c>
      <c r="I1278" s="271"/>
      <c r="J1278" s="267"/>
      <c r="K1278" s="267"/>
      <c r="L1278" s="272"/>
      <c r="M1278" s="273"/>
      <c r="N1278" s="274"/>
      <c r="O1278" s="274"/>
      <c r="P1278" s="274"/>
      <c r="Q1278" s="274"/>
      <c r="R1278" s="274"/>
      <c r="S1278" s="274"/>
      <c r="T1278" s="275"/>
      <c r="AT1278" s="276" t="s">
        <v>238</v>
      </c>
      <c r="AU1278" s="276" t="s">
        <v>85</v>
      </c>
      <c r="AV1278" s="13" t="s">
        <v>85</v>
      </c>
      <c r="AW1278" s="13" t="s">
        <v>39</v>
      </c>
      <c r="AX1278" s="13" t="s">
        <v>76</v>
      </c>
      <c r="AY1278" s="276" t="s">
        <v>171</v>
      </c>
    </row>
    <row r="1279" s="13" customFormat="1">
      <c r="B1279" s="266"/>
      <c r="C1279" s="267"/>
      <c r="D1279" s="249" t="s">
        <v>238</v>
      </c>
      <c r="E1279" s="268" t="s">
        <v>21</v>
      </c>
      <c r="F1279" s="269" t="s">
        <v>1880</v>
      </c>
      <c r="G1279" s="267"/>
      <c r="H1279" s="270">
        <v>16.16</v>
      </c>
      <c r="I1279" s="271"/>
      <c r="J1279" s="267"/>
      <c r="K1279" s="267"/>
      <c r="L1279" s="272"/>
      <c r="M1279" s="273"/>
      <c r="N1279" s="274"/>
      <c r="O1279" s="274"/>
      <c r="P1279" s="274"/>
      <c r="Q1279" s="274"/>
      <c r="R1279" s="274"/>
      <c r="S1279" s="274"/>
      <c r="T1279" s="275"/>
      <c r="AT1279" s="276" t="s">
        <v>238</v>
      </c>
      <c r="AU1279" s="276" t="s">
        <v>85</v>
      </c>
      <c r="AV1279" s="13" t="s">
        <v>85</v>
      </c>
      <c r="AW1279" s="13" t="s">
        <v>39</v>
      </c>
      <c r="AX1279" s="13" t="s">
        <v>76</v>
      </c>
      <c r="AY1279" s="276" t="s">
        <v>171</v>
      </c>
    </row>
    <row r="1280" s="13" customFormat="1">
      <c r="B1280" s="266"/>
      <c r="C1280" s="267"/>
      <c r="D1280" s="249" t="s">
        <v>238</v>
      </c>
      <c r="E1280" s="268" t="s">
        <v>21</v>
      </c>
      <c r="F1280" s="269" t="s">
        <v>1881</v>
      </c>
      <c r="G1280" s="267"/>
      <c r="H1280" s="270">
        <v>10.1</v>
      </c>
      <c r="I1280" s="271"/>
      <c r="J1280" s="267"/>
      <c r="K1280" s="267"/>
      <c r="L1280" s="272"/>
      <c r="M1280" s="273"/>
      <c r="N1280" s="274"/>
      <c r="O1280" s="274"/>
      <c r="P1280" s="274"/>
      <c r="Q1280" s="274"/>
      <c r="R1280" s="274"/>
      <c r="S1280" s="274"/>
      <c r="T1280" s="275"/>
      <c r="AT1280" s="276" t="s">
        <v>238</v>
      </c>
      <c r="AU1280" s="276" t="s">
        <v>85</v>
      </c>
      <c r="AV1280" s="13" t="s">
        <v>85</v>
      </c>
      <c r="AW1280" s="13" t="s">
        <v>39</v>
      </c>
      <c r="AX1280" s="13" t="s">
        <v>76</v>
      </c>
      <c r="AY1280" s="276" t="s">
        <v>171</v>
      </c>
    </row>
    <row r="1281" s="13" customFormat="1">
      <c r="B1281" s="266"/>
      <c r="C1281" s="267"/>
      <c r="D1281" s="249" t="s">
        <v>238</v>
      </c>
      <c r="E1281" s="268" t="s">
        <v>21</v>
      </c>
      <c r="F1281" s="269" t="s">
        <v>1882</v>
      </c>
      <c r="G1281" s="267"/>
      <c r="H1281" s="270">
        <v>8.0800000000000001</v>
      </c>
      <c r="I1281" s="271"/>
      <c r="J1281" s="267"/>
      <c r="K1281" s="267"/>
      <c r="L1281" s="272"/>
      <c r="M1281" s="273"/>
      <c r="N1281" s="274"/>
      <c r="O1281" s="274"/>
      <c r="P1281" s="274"/>
      <c r="Q1281" s="274"/>
      <c r="R1281" s="274"/>
      <c r="S1281" s="274"/>
      <c r="T1281" s="275"/>
      <c r="AT1281" s="276" t="s">
        <v>238</v>
      </c>
      <c r="AU1281" s="276" t="s">
        <v>85</v>
      </c>
      <c r="AV1281" s="13" t="s">
        <v>85</v>
      </c>
      <c r="AW1281" s="13" t="s">
        <v>39</v>
      </c>
      <c r="AX1281" s="13" t="s">
        <v>76</v>
      </c>
      <c r="AY1281" s="276" t="s">
        <v>171</v>
      </c>
    </row>
    <row r="1282" s="13" customFormat="1">
      <c r="B1282" s="266"/>
      <c r="C1282" s="267"/>
      <c r="D1282" s="249" t="s">
        <v>238</v>
      </c>
      <c r="E1282" s="268" t="s">
        <v>21</v>
      </c>
      <c r="F1282" s="269" t="s">
        <v>1883</v>
      </c>
      <c r="G1282" s="267"/>
      <c r="H1282" s="270">
        <v>8.0800000000000001</v>
      </c>
      <c r="I1282" s="271"/>
      <c r="J1282" s="267"/>
      <c r="K1282" s="267"/>
      <c r="L1282" s="272"/>
      <c r="M1282" s="273"/>
      <c r="N1282" s="274"/>
      <c r="O1282" s="274"/>
      <c r="P1282" s="274"/>
      <c r="Q1282" s="274"/>
      <c r="R1282" s="274"/>
      <c r="S1282" s="274"/>
      <c r="T1282" s="275"/>
      <c r="AT1282" s="276" t="s">
        <v>238</v>
      </c>
      <c r="AU1282" s="276" t="s">
        <v>85</v>
      </c>
      <c r="AV1282" s="13" t="s">
        <v>85</v>
      </c>
      <c r="AW1282" s="13" t="s">
        <v>39</v>
      </c>
      <c r="AX1282" s="13" t="s">
        <v>76</v>
      </c>
      <c r="AY1282" s="276" t="s">
        <v>171</v>
      </c>
    </row>
    <row r="1283" s="13" customFormat="1">
      <c r="B1283" s="266"/>
      <c r="C1283" s="267"/>
      <c r="D1283" s="249" t="s">
        <v>238</v>
      </c>
      <c r="E1283" s="268" t="s">
        <v>21</v>
      </c>
      <c r="F1283" s="269" t="s">
        <v>1884</v>
      </c>
      <c r="G1283" s="267"/>
      <c r="H1283" s="270">
        <v>8.0800000000000001</v>
      </c>
      <c r="I1283" s="271"/>
      <c r="J1283" s="267"/>
      <c r="K1283" s="267"/>
      <c r="L1283" s="272"/>
      <c r="M1283" s="273"/>
      <c r="N1283" s="274"/>
      <c r="O1283" s="274"/>
      <c r="P1283" s="274"/>
      <c r="Q1283" s="274"/>
      <c r="R1283" s="274"/>
      <c r="S1283" s="274"/>
      <c r="T1283" s="275"/>
      <c r="AT1283" s="276" t="s">
        <v>238</v>
      </c>
      <c r="AU1283" s="276" t="s">
        <v>85</v>
      </c>
      <c r="AV1283" s="13" t="s">
        <v>85</v>
      </c>
      <c r="AW1283" s="13" t="s">
        <v>39</v>
      </c>
      <c r="AX1283" s="13" t="s">
        <v>76</v>
      </c>
      <c r="AY1283" s="276" t="s">
        <v>171</v>
      </c>
    </row>
    <row r="1284" s="13" customFormat="1">
      <c r="B1284" s="266"/>
      <c r="C1284" s="267"/>
      <c r="D1284" s="249" t="s">
        <v>238</v>
      </c>
      <c r="E1284" s="268" t="s">
        <v>21</v>
      </c>
      <c r="F1284" s="269" t="s">
        <v>1885</v>
      </c>
      <c r="G1284" s="267"/>
      <c r="H1284" s="270">
        <v>16.16</v>
      </c>
      <c r="I1284" s="271"/>
      <c r="J1284" s="267"/>
      <c r="K1284" s="267"/>
      <c r="L1284" s="272"/>
      <c r="M1284" s="273"/>
      <c r="N1284" s="274"/>
      <c r="O1284" s="274"/>
      <c r="P1284" s="274"/>
      <c r="Q1284" s="274"/>
      <c r="R1284" s="274"/>
      <c r="S1284" s="274"/>
      <c r="T1284" s="275"/>
      <c r="AT1284" s="276" t="s">
        <v>238</v>
      </c>
      <c r="AU1284" s="276" t="s">
        <v>85</v>
      </c>
      <c r="AV1284" s="13" t="s">
        <v>85</v>
      </c>
      <c r="AW1284" s="13" t="s">
        <v>39</v>
      </c>
      <c r="AX1284" s="13" t="s">
        <v>76</v>
      </c>
      <c r="AY1284" s="276" t="s">
        <v>171</v>
      </c>
    </row>
    <row r="1285" s="13" customFormat="1">
      <c r="B1285" s="266"/>
      <c r="C1285" s="267"/>
      <c r="D1285" s="249" t="s">
        <v>238</v>
      </c>
      <c r="E1285" s="268" t="s">
        <v>21</v>
      </c>
      <c r="F1285" s="269" t="s">
        <v>1886</v>
      </c>
      <c r="G1285" s="267"/>
      <c r="H1285" s="270">
        <v>8.0800000000000001</v>
      </c>
      <c r="I1285" s="271"/>
      <c r="J1285" s="267"/>
      <c r="K1285" s="267"/>
      <c r="L1285" s="272"/>
      <c r="M1285" s="273"/>
      <c r="N1285" s="274"/>
      <c r="O1285" s="274"/>
      <c r="P1285" s="274"/>
      <c r="Q1285" s="274"/>
      <c r="R1285" s="274"/>
      <c r="S1285" s="274"/>
      <c r="T1285" s="275"/>
      <c r="AT1285" s="276" t="s">
        <v>238</v>
      </c>
      <c r="AU1285" s="276" t="s">
        <v>85</v>
      </c>
      <c r="AV1285" s="13" t="s">
        <v>85</v>
      </c>
      <c r="AW1285" s="13" t="s">
        <v>39</v>
      </c>
      <c r="AX1285" s="13" t="s">
        <v>76</v>
      </c>
      <c r="AY1285" s="276" t="s">
        <v>171</v>
      </c>
    </row>
    <row r="1286" s="13" customFormat="1">
      <c r="B1286" s="266"/>
      <c r="C1286" s="267"/>
      <c r="D1286" s="249" t="s">
        <v>238</v>
      </c>
      <c r="E1286" s="268" t="s">
        <v>21</v>
      </c>
      <c r="F1286" s="269" t="s">
        <v>1887</v>
      </c>
      <c r="G1286" s="267"/>
      <c r="H1286" s="270">
        <v>16.16</v>
      </c>
      <c r="I1286" s="271"/>
      <c r="J1286" s="267"/>
      <c r="K1286" s="267"/>
      <c r="L1286" s="272"/>
      <c r="M1286" s="273"/>
      <c r="N1286" s="274"/>
      <c r="O1286" s="274"/>
      <c r="P1286" s="274"/>
      <c r="Q1286" s="274"/>
      <c r="R1286" s="274"/>
      <c r="S1286" s="274"/>
      <c r="T1286" s="275"/>
      <c r="AT1286" s="276" t="s">
        <v>238</v>
      </c>
      <c r="AU1286" s="276" t="s">
        <v>85</v>
      </c>
      <c r="AV1286" s="13" t="s">
        <v>85</v>
      </c>
      <c r="AW1286" s="13" t="s">
        <v>39</v>
      </c>
      <c r="AX1286" s="13" t="s">
        <v>76</v>
      </c>
      <c r="AY1286" s="276" t="s">
        <v>171</v>
      </c>
    </row>
    <row r="1287" s="13" customFormat="1">
      <c r="B1287" s="266"/>
      <c r="C1287" s="267"/>
      <c r="D1287" s="249" t="s">
        <v>238</v>
      </c>
      <c r="E1287" s="268" t="s">
        <v>21</v>
      </c>
      <c r="F1287" s="269" t="s">
        <v>1888</v>
      </c>
      <c r="G1287" s="267"/>
      <c r="H1287" s="270">
        <v>3.2000000000000002</v>
      </c>
      <c r="I1287" s="271"/>
      <c r="J1287" s="267"/>
      <c r="K1287" s="267"/>
      <c r="L1287" s="272"/>
      <c r="M1287" s="273"/>
      <c r="N1287" s="274"/>
      <c r="O1287" s="274"/>
      <c r="P1287" s="274"/>
      <c r="Q1287" s="274"/>
      <c r="R1287" s="274"/>
      <c r="S1287" s="274"/>
      <c r="T1287" s="275"/>
      <c r="AT1287" s="276" t="s">
        <v>238</v>
      </c>
      <c r="AU1287" s="276" t="s">
        <v>85</v>
      </c>
      <c r="AV1287" s="13" t="s">
        <v>85</v>
      </c>
      <c r="AW1287" s="13" t="s">
        <v>39</v>
      </c>
      <c r="AX1287" s="13" t="s">
        <v>76</v>
      </c>
      <c r="AY1287" s="276" t="s">
        <v>171</v>
      </c>
    </row>
    <row r="1288" s="13" customFormat="1">
      <c r="B1288" s="266"/>
      <c r="C1288" s="267"/>
      <c r="D1288" s="249" t="s">
        <v>238</v>
      </c>
      <c r="E1288" s="268" t="s">
        <v>21</v>
      </c>
      <c r="F1288" s="269" t="s">
        <v>1889</v>
      </c>
      <c r="G1288" s="267"/>
      <c r="H1288" s="270">
        <v>0.59999999999999998</v>
      </c>
      <c r="I1288" s="271"/>
      <c r="J1288" s="267"/>
      <c r="K1288" s="267"/>
      <c r="L1288" s="272"/>
      <c r="M1288" s="273"/>
      <c r="N1288" s="274"/>
      <c r="O1288" s="274"/>
      <c r="P1288" s="274"/>
      <c r="Q1288" s="274"/>
      <c r="R1288" s="274"/>
      <c r="S1288" s="274"/>
      <c r="T1288" s="275"/>
      <c r="AT1288" s="276" t="s">
        <v>238</v>
      </c>
      <c r="AU1288" s="276" t="s">
        <v>85</v>
      </c>
      <c r="AV1288" s="13" t="s">
        <v>85</v>
      </c>
      <c r="AW1288" s="13" t="s">
        <v>39</v>
      </c>
      <c r="AX1288" s="13" t="s">
        <v>76</v>
      </c>
      <c r="AY1288" s="276" t="s">
        <v>171</v>
      </c>
    </row>
    <row r="1289" s="13" customFormat="1">
      <c r="B1289" s="266"/>
      <c r="C1289" s="267"/>
      <c r="D1289" s="249" t="s">
        <v>238</v>
      </c>
      <c r="E1289" s="268" t="s">
        <v>21</v>
      </c>
      <c r="F1289" s="269" t="s">
        <v>1890</v>
      </c>
      <c r="G1289" s="267"/>
      <c r="H1289" s="270">
        <v>8.0800000000000001</v>
      </c>
      <c r="I1289" s="271"/>
      <c r="J1289" s="267"/>
      <c r="K1289" s="267"/>
      <c r="L1289" s="272"/>
      <c r="M1289" s="273"/>
      <c r="N1289" s="274"/>
      <c r="O1289" s="274"/>
      <c r="P1289" s="274"/>
      <c r="Q1289" s="274"/>
      <c r="R1289" s="274"/>
      <c r="S1289" s="274"/>
      <c r="T1289" s="275"/>
      <c r="AT1289" s="276" t="s">
        <v>238</v>
      </c>
      <c r="AU1289" s="276" t="s">
        <v>85</v>
      </c>
      <c r="AV1289" s="13" t="s">
        <v>85</v>
      </c>
      <c r="AW1289" s="13" t="s">
        <v>39</v>
      </c>
      <c r="AX1289" s="13" t="s">
        <v>76</v>
      </c>
      <c r="AY1289" s="276" t="s">
        <v>171</v>
      </c>
    </row>
    <row r="1290" s="15" customFormat="1">
      <c r="B1290" s="288"/>
      <c r="C1290" s="289"/>
      <c r="D1290" s="249" t="s">
        <v>238</v>
      </c>
      <c r="E1290" s="290" t="s">
        <v>21</v>
      </c>
      <c r="F1290" s="291" t="s">
        <v>259</v>
      </c>
      <c r="G1290" s="289"/>
      <c r="H1290" s="292">
        <v>110.86</v>
      </c>
      <c r="I1290" s="293"/>
      <c r="J1290" s="289"/>
      <c r="K1290" s="289"/>
      <c r="L1290" s="294"/>
      <c r="M1290" s="295"/>
      <c r="N1290" s="296"/>
      <c r="O1290" s="296"/>
      <c r="P1290" s="296"/>
      <c r="Q1290" s="296"/>
      <c r="R1290" s="296"/>
      <c r="S1290" s="296"/>
      <c r="T1290" s="297"/>
      <c r="AT1290" s="298" t="s">
        <v>238</v>
      </c>
      <c r="AU1290" s="298" t="s">
        <v>85</v>
      </c>
      <c r="AV1290" s="15" t="s">
        <v>96</v>
      </c>
      <c r="AW1290" s="15" t="s">
        <v>39</v>
      </c>
      <c r="AX1290" s="15" t="s">
        <v>76</v>
      </c>
      <c r="AY1290" s="298" t="s">
        <v>171</v>
      </c>
    </row>
    <row r="1291" s="12" customFormat="1">
      <c r="B1291" s="256"/>
      <c r="C1291" s="257"/>
      <c r="D1291" s="249" t="s">
        <v>238</v>
      </c>
      <c r="E1291" s="258" t="s">
        <v>21</v>
      </c>
      <c r="F1291" s="259" t="s">
        <v>1891</v>
      </c>
      <c r="G1291" s="257"/>
      <c r="H1291" s="258" t="s">
        <v>21</v>
      </c>
      <c r="I1291" s="260"/>
      <c r="J1291" s="257"/>
      <c r="K1291" s="257"/>
      <c r="L1291" s="261"/>
      <c r="M1291" s="262"/>
      <c r="N1291" s="263"/>
      <c r="O1291" s="263"/>
      <c r="P1291" s="263"/>
      <c r="Q1291" s="263"/>
      <c r="R1291" s="263"/>
      <c r="S1291" s="263"/>
      <c r="T1291" s="264"/>
      <c r="AT1291" s="265" t="s">
        <v>238</v>
      </c>
      <c r="AU1291" s="265" t="s">
        <v>85</v>
      </c>
      <c r="AV1291" s="12" t="s">
        <v>83</v>
      </c>
      <c r="AW1291" s="12" t="s">
        <v>39</v>
      </c>
      <c r="AX1291" s="12" t="s">
        <v>76</v>
      </c>
      <c r="AY1291" s="265" t="s">
        <v>171</v>
      </c>
    </row>
    <row r="1292" s="13" customFormat="1">
      <c r="B1292" s="266"/>
      <c r="C1292" s="267"/>
      <c r="D1292" s="249" t="s">
        <v>238</v>
      </c>
      <c r="E1292" s="268" t="s">
        <v>21</v>
      </c>
      <c r="F1292" s="269" t="s">
        <v>1745</v>
      </c>
      <c r="G1292" s="267"/>
      <c r="H1292" s="270">
        <v>4.2000000000000002</v>
      </c>
      <c r="I1292" s="271"/>
      <c r="J1292" s="267"/>
      <c r="K1292" s="267"/>
      <c r="L1292" s="272"/>
      <c r="M1292" s="273"/>
      <c r="N1292" s="274"/>
      <c r="O1292" s="274"/>
      <c r="P1292" s="274"/>
      <c r="Q1292" s="274"/>
      <c r="R1292" s="274"/>
      <c r="S1292" s="274"/>
      <c r="T1292" s="275"/>
      <c r="AT1292" s="276" t="s">
        <v>238</v>
      </c>
      <c r="AU1292" s="276" t="s">
        <v>85</v>
      </c>
      <c r="AV1292" s="13" t="s">
        <v>85</v>
      </c>
      <c r="AW1292" s="13" t="s">
        <v>39</v>
      </c>
      <c r="AX1292" s="13" t="s">
        <v>76</v>
      </c>
      <c r="AY1292" s="276" t="s">
        <v>171</v>
      </c>
    </row>
    <row r="1293" s="13" customFormat="1">
      <c r="B1293" s="266"/>
      <c r="C1293" s="267"/>
      <c r="D1293" s="249" t="s">
        <v>238</v>
      </c>
      <c r="E1293" s="268" t="s">
        <v>21</v>
      </c>
      <c r="F1293" s="269" t="s">
        <v>1746</v>
      </c>
      <c r="G1293" s="267"/>
      <c r="H1293" s="270">
        <v>14.699999999999999</v>
      </c>
      <c r="I1293" s="271"/>
      <c r="J1293" s="267"/>
      <c r="K1293" s="267"/>
      <c r="L1293" s="272"/>
      <c r="M1293" s="273"/>
      <c r="N1293" s="274"/>
      <c r="O1293" s="274"/>
      <c r="P1293" s="274"/>
      <c r="Q1293" s="274"/>
      <c r="R1293" s="274"/>
      <c r="S1293" s="274"/>
      <c r="T1293" s="275"/>
      <c r="AT1293" s="276" t="s">
        <v>238</v>
      </c>
      <c r="AU1293" s="276" t="s">
        <v>85</v>
      </c>
      <c r="AV1293" s="13" t="s">
        <v>85</v>
      </c>
      <c r="AW1293" s="13" t="s">
        <v>39</v>
      </c>
      <c r="AX1293" s="13" t="s">
        <v>76</v>
      </c>
      <c r="AY1293" s="276" t="s">
        <v>171</v>
      </c>
    </row>
    <row r="1294" s="13" customFormat="1">
      <c r="B1294" s="266"/>
      <c r="C1294" s="267"/>
      <c r="D1294" s="249" t="s">
        <v>238</v>
      </c>
      <c r="E1294" s="268" t="s">
        <v>21</v>
      </c>
      <c r="F1294" s="269" t="s">
        <v>1747</v>
      </c>
      <c r="G1294" s="267"/>
      <c r="H1294" s="270">
        <v>6.2999999999999998</v>
      </c>
      <c r="I1294" s="271"/>
      <c r="J1294" s="267"/>
      <c r="K1294" s="267"/>
      <c r="L1294" s="272"/>
      <c r="M1294" s="273"/>
      <c r="N1294" s="274"/>
      <c r="O1294" s="274"/>
      <c r="P1294" s="274"/>
      <c r="Q1294" s="274"/>
      <c r="R1294" s="274"/>
      <c r="S1294" s="274"/>
      <c r="T1294" s="275"/>
      <c r="AT1294" s="276" t="s">
        <v>238</v>
      </c>
      <c r="AU1294" s="276" t="s">
        <v>85</v>
      </c>
      <c r="AV1294" s="13" t="s">
        <v>85</v>
      </c>
      <c r="AW1294" s="13" t="s">
        <v>39</v>
      </c>
      <c r="AX1294" s="13" t="s">
        <v>76</v>
      </c>
      <c r="AY1294" s="276" t="s">
        <v>171</v>
      </c>
    </row>
    <row r="1295" s="13" customFormat="1">
      <c r="B1295" s="266"/>
      <c r="C1295" s="267"/>
      <c r="D1295" s="249" t="s">
        <v>238</v>
      </c>
      <c r="E1295" s="268" t="s">
        <v>21</v>
      </c>
      <c r="F1295" s="269" t="s">
        <v>1748</v>
      </c>
      <c r="G1295" s="267"/>
      <c r="H1295" s="270">
        <v>5</v>
      </c>
      <c r="I1295" s="271"/>
      <c r="J1295" s="267"/>
      <c r="K1295" s="267"/>
      <c r="L1295" s="272"/>
      <c r="M1295" s="273"/>
      <c r="N1295" s="274"/>
      <c r="O1295" s="274"/>
      <c r="P1295" s="274"/>
      <c r="Q1295" s="274"/>
      <c r="R1295" s="274"/>
      <c r="S1295" s="274"/>
      <c r="T1295" s="275"/>
      <c r="AT1295" s="276" t="s">
        <v>238</v>
      </c>
      <c r="AU1295" s="276" t="s">
        <v>85</v>
      </c>
      <c r="AV1295" s="13" t="s">
        <v>85</v>
      </c>
      <c r="AW1295" s="13" t="s">
        <v>39</v>
      </c>
      <c r="AX1295" s="13" t="s">
        <v>76</v>
      </c>
      <c r="AY1295" s="276" t="s">
        <v>171</v>
      </c>
    </row>
    <row r="1296" s="13" customFormat="1">
      <c r="B1296" s="266"/>
      <c r="C1296" s="267"/>
      <c r="D1296" s="249" t="s">
        <v>238</v>
      </c>
      <c r="E1296" s="268" t="s">
        <v>21</v>
      </c>
      <c r="F1296" s="269" t="s">
        <v>1749</v>
      </c>
      <c r="G1296" s="267"/>
      <c r="H1296" s="270">
        <v>4.2000000000000002</v>
      </c>
      <c r="I1296" s="271"/>
      <c r="J1296" s="267"/>
      <c r="K1296" s="267"/>
      <c r="L1296" s="272"/>
      <c r="M1296" s="273"/>
      <c r="N1296" s="274"/>
      <c r="O1296" s="274"/>
      <c r="P1296" s="274"/>
      <c r="Q1296" s="274"/>
      <c r="R1296" s="274"/>
      <c r="S1296" s="274"/>
      <c r="T1296" s="275"/>
      <c r="AT1296" s="276" t="s">
        <v>238</v>
      </c>
      <c r="AU1296" s="276" t="s">
        <v>85</v>
      </c>
      <c r="AV1296" s="13" t="s">
        <v>85</v>
      </c>
      <c r="AW1296" s="13" t="s">
        <v>39</v>
      </c>
      <c r="AX1296" s="13" t="s">
        <v>76</v>
      </c>
      <c r="AY1296" s="276" t="s">
        <v>171</v>
      </c>
    </row>
    <row r="1297" s="13" customFormat="1">
      <c r="B1297" s="266"/>
      <c r="C1297" s="267"/>
      <c r="D1297" s="249" t="s">
        <v>238</v>
      </c>
      <c r="E1297" s="268" t="s">
        <v>21</v>
      </c>
      <c r="F1297" s="269" t="s">
        <v>1750</v>
      </c>
      <c r="G1297" s="267"/>
      <c r="H1297" s="270">
        <v>4.2000000000000002</v>
      </c>
      <c r="I1297" s="271"/>
      <c r="J1297" s="267"/>
      <c r="K1297" s="267"/>
      <c r="L1297" s="272"/>
      <c r="M1297" s="273"/>
      <c r="N1297" s="274"/>
      <c r="O1297" s="274"/>
      <c r="P1297" s="274"/>
      <c r="Q1297" s="274"/>
      <c r="R1297" s="274"/>
      <c r="S1297" s="274"/>
      <c r="T1297" s="275"/>
      <c r="AT1297" s="276" t="s">
        <v>238</v>
      </c>
      <c r="AU1297" s="276" t="s">
        <v>85</v>
      </c>
      <c r="AV1297" s="13" t="s">
        <v>85</v>
      </c>
      <c r="AW1297" s="13" t="s">
        <v>39</v>
      </c>
      <c r="AX1297" s="13" t="s">
        <v>76</v>
      </c>
      <c r="AY1297" s="276" t="s">
        <v>171</v>
      </c>
    </row>
    <row r="1298" s="13" customFormat="1">
      <c r="B1298" s="266"/>
      <c r="C1298" s="267"/>
      <c r="D1298" s="249" t="s">
        <v>238</v>
      </c>
      <c r="E1298" s="268" t="s">
        <v>21</v>
      </c>
      <c r="F1298" s="269" t="s">
        <v>1892</v>
      </c>
      <c r="G1298" s="267"/>
      <c r="H1298" s="270">
        <v>11.199999999999999</v>
      </c>
      <c r="I1298" s="271"/>
      <c r="J1298" s="267"/>
      <c r="K1298" s="267"/>
      <c r="L1298" s="272"/>
      <c r="M1298" s="273"/>
      <c r="N1298" s="274"/>
      <c r="O1298" s="274"/>
      <c r="P1298" s="274"/>
      <c r="Q1298" s="274"/>
      <c r="R1298" s="274"/>
      <c r="S1298" s="274"/>
      <c r="T1298" s="275"/>
      <c r="AT1298" s="276" t="s">
        <v>238</v>
      </c>
      <c r="AU1298" s="276" t="s">
        <v>85</v>
      </c>
      <c r="AV1298" s="13" t="s">
        <v>85</v>
      </c>
      <c r="AW1298" s="13" t="s">
        <v>39</v>
      </c>
      <c r="AX1298" s="13" t="s">
        <v>76</v>
      </c>
      <c r="AY1298" s="276" t="s">
        <v>171</v>
      </c>
    </row>
    <row r="1299" s="13" customFormat="1">
      <c r="B1299" s="266"/>
      <c r="C1299" s="267"/>
      <c r="D1299" s="249" t="s">
        <v>238</v>
      </c>
      <c r="E1299" s="268" t="s">
        <v>21</v>
      </c>
      <c r="F1299" s="269" t="s">
        <v>1452</v>
      </c>
      <c r="G1299" s="267"/>
      <c r="H1299" s="270">
        <v>6.4000000000000004</v>
      </c>
      <c r="I1299" s="271"/>
      <c r="J1299" s="267"/>
      <c r="K1299" s="267"/>
      <c r="L1299" s="272"/>
      <c r="M1299" s="273"/>
      <c r="N1299" s="274"/>
      <c r="O1299" s="274"/>
      <c r="P1299" s="274"/>
      <c r="Q1299" s="274"/>
      <c r="R1299" s="274"/>
      <c r="S1299" s="274"/>
      <c r="T1299" s="275"/>
      <c r="AT1299" s="276" t="s">
        <v>238</v>
      </c>
      <c r="AU1299" s="276" t="s">
        <v>85</v>
      </c>
      <c r="AV1299" s="13" t="s">
        <v>85</v>
      </c>
      <c r="AW1299" s="13" t="s">
        <v>39</v>
      </c>
      <c r="AX1299" s="13" t="s">
        <v>76</v>
      </c>
      <c r="AY1299" s="276" t="s">
        <v>171</v>
      </c>
    </row>
    <row r="1300" s="13" customFormat="1">
      <c r="B1300" s="266"/>
      <c r="C1300" s="267"/>
      <c r="D1300" s="249" t="s">
        <v>238</v>
      </c>
      <c r="E1300" s="268" t="s">
        <v>21</v>
      </c>
      <c r="F1300" s="269" t="s">
        <v>1893</v>
      </c>
      <c r="G1300" s="267"/>
      <c r="H1300" s="270">
        <v>11.199999999999999</v>
      </c>
      <c r="I1300" s="271"/>
      <c r="J1300" s="267"/>
      <c r="K1300" s="267"/>
      <c r="L1300" s="272"/>
      <c r="M1300" s="273"/>
      <c r="N1300" s="274"/>
      <c r="O1300" s="274"/>
      <c r="P1300" s="274"/>
      <c r="Q1300" s="274"/>
      <c r="R1300" s="274"/>
      <c r="S1300" s="274"/>
      <c r="T1300" s="275"/>
      <c r="AT1300" s="276" t="s">
        <v>238</v>
      </c>
      <c r="AU1300" s="276" t="s">
        <v>85</v>
      </c>
      <c r="AV1300" s="13" t="s">
        <v>85</v>
      </c>
      <c r="AW1300" s="13" t="s">
        <v>39</v>
      </c>
      <c r="AX1300" s="13" t="s">
        <v>76</v>
      </c>
      <c r="AY1300" s="276" t="s">
        <v>171</v>
      </c>
    </row>
    <row r="1301" s="13" customFormat="1">
      <c r="B1301" s="266"/>
      <c r="C1301" s="267"/>
      <c r="D1301" s="249" t="s">
        <v>238</v>
      </c>
      <c r="E1301" s="268" t="s">
        <v>21</v>
      </c>
      <c r="F1301" s="269" t="s">
        <v>1753</v>
      </c>
      <c r="G1301" s="267"/>
      <c r="H1301" s="270">
        <v>7.7000000000000002</v>
      </c>
      <c r="I1301" s="271"/>
      <c r="J1301" s="267"/>
      <c r="K1301" s="267"/>
      <c r="L1301" s="272"/>
      <c r="M1301" s="273"/>
      <c r="N1301" s="274"/>
      <c r="O1301" s="274"/>
      <c r="P1301" s="274"/>
      <c r="Q1301" s="274"/>
      <c r="R1301" s="274"/>
      <c r="S1301" s="274"/>
      <c r="T1301" s="275"/>
      <c r="AT1301" s="276" t="s">
        <v>238</v>
      </c>
      <c r="AU1301" s="276" t="s">
        <v>85</v>
      </c>
      <c r="AV1301" s="13" t="s">
        <v>85</v>
      </c>
      <c r="AW1301" s="13" t="s">
        <v>39</v>
      </c>
      <c r="AX1301" s="13" t="s">
        <v>76</v>
      </c>
      <c r="AY1301" s="276" t="s">
        <v>171</v>
      </c>
    </row>
    <row r="1302" s="15" customFormat="1">
      <c r="B1302" s="288"/>
      <c r="C1302" s="289"/>
      <c r="D1302" s="249" t="s">
        <v>238</v>
      </c>
      <c r="E1302" s="290" t="s">
        <v>21</v>
      </c>
      <c r="F1302" s="291" t="s">
        <v>259</v>
      </c>
      <c r="G1302" s="289"/>
      <c r="H1302" s="292">
        <v>75.099999999999994</v>
      </c>
      <c r="I1302" s="293"/>
      <c r="J1302" s="289"/>
      <c r="K1302" s="289"/>
      <c r="L1302" s="294"/>
      <c r="M1302" s="295"/>
      <c r="N1302" s="296"/>
      <c r="O1302" s="296"/>
      <c r="P1302" s="296"/>
      <c r="Q1302" s="296"/>
      <c r="R1302" s="296"/>
      <c r="S1302" s="296"/>
      <c r="T1302" s="297"/>
      <c r="AT1302" s="298" t="s">
        <v>238</v>
      </c>
      <c r="AU1302" s="298" t="s">
        <v>85</v>
      </c>
      <c r="AV1302" s="15" t="s">
        <v>96</v>
      </c>
      <c r="AW1302" s="15" t="s">
        <v>39</v>
      </c>
      <c r="AX1302" s="15" t="s">
        <v>76</v>
      </c>
      <c r="AY1302" s="298" t="s">
        <v>171</v>
      </c>
    </row>
    <row r="1303" s="14" customFormat="1">
      <c r="B1303" s="277"/>
      <c r="C1303" s="278"/>
      <c r="D1303" s="249" t="s">
        <v>238</v>
      </c>
      <c r="E1303" s="279" t="s">
        <v>21</v>
      </c>
      <c r="F1303" s="280" t="s">
        <v>242</v>
      </c>
      <c r="G1303" s="278"/>
      <c r="H1303" s="281">
        <v>185.96000000000001</v>
      </c>
      <c r="I1303" s="282"/>
      <c r="J1303" s="278"/>
      <c r="K1303" s="278"/>
      <c r="L1303" s="283"/>
      <c r="M1303" s="284"/>
      <c r="N1303" s="285"/>
      <c r="O1303" s="285"/>
      <c r="P1303" s="285"/>
      <c r="Q1303" s="285"/>
      <c r="R1303" s="285"/>
      <c r="S1303" s="285"/>
      <c r="T1303" s="286"/>
      <c r="AT1303" s="287" t="s">
        <v>238</v>
      </c>
      <c r="AU1303" s="287" t="s">
        <v>85</v>
      </c>
      <c r="AV1303" s="14" t="s">
        <v>194</v>
      </c>
      <c r="AW1303" s="14" t="s">
        <v>39</v>
      </c>
      <c r="AX1303" s="14" t="s">
        <v>83</v>
      </c>
      <c r="AY1303" s="287" t="s">
        <v>171</v>
      </c>
    </row>
    <row r="1304" s="1" customFormat="1" ht="25.5" customHeight="1">
      <c r="B1304" s="47"/>
      <c r="C1304" s="237" t="s">
        <v>1894</v>
      </c>
      <c r="D1304" s="237" t="s">
        <v>174</v>
      </c>
      <c r="E1304" s="238" t="s">
        <v>1895</v>
      </c>
      <c r="F1304" s="239" t="s">
        <v>1896</v>
      </c>
      <c r="G1304" s="240" t="s">
        <v>256</v>
      </c>
      <c r="H1304" s="241">
        <v>55.159999999999997</v>
      </c>
      <c r="I1304" s="242"/>
      <c r="J1304" s="243">
        <f>ROUND(I1304*H1304,2)</f>
        <v>0</v>
      </c>
      <c r="K1304" s="239" t="s">
        <v>236</v>
      </c>
      <c r="L1304" s="73"/>
      <c r="M1304" s="244" t="s">
        <v>21</v>
      </c>
      <c r="N1304" s="245" t="s">
        <v>47</v>
      </c>
      <c r="O1304" s="48"/>
      <c r="P1304" s="246">
        <f>O1304*H1304</f>
        <v>0</v>
      </c>
      <c r="Q1304" s="246">
        <v>0.00025999999999999998</v>
      </c>
      <c r="R1304" s="246">
        <f>Q1304*H1304</f>
        <v>0.014341599999999998</v>
      </c>
      <c r="S1304" s="246">
        <v>0</v>
      </c>
      <c r="T1304" s="247">
        <f>S1304*H1304</f>
        <v>0</v>
      </c>
      <c r="AR1304" s="25" t="s">
        <v>314</v>
      </c>
      <c r="AT1304" s="25" t="s">
        <v>174</v>
      </c>
      <c r="AU1304" s="25" t="s">
        <v>85</v>
      </c>
      <c r="AY1304" s="25" t="s">
        <v>171</v>
      </c>
      <c r="BE1304" s="248">
        <f>IF(N1304="základní",J1304,0)</f>
        <v>0</v>
      </c>
      <c r="BF1304" s="248">
        <f>IF(N1304="snížená",J1304,0)</f>
        <v>0</v>
      </c>
      <c r="BG1304" s="248">
        <f>IF(N1304="zákl. přenesená",J1304,0)</f>
        <v>0</v>
      </c>
      <c r="BH1304" s="248">
        <f>IF(N1304="sníž. přenesená",J1304,0)</f>
        <v>0</v>
      </c>
      <c r="BI1304" s="248">
        <f>IF(N1304="nulová",J1304,0)</f>
        <v>0</v>
      </c>
      <c r="BJ1304" s="25" t="s">
        <v>83</v>
      </c>
      <c r="BK1304" s="248">
        <f>ROUND(I1304*H1304,2)</f>
        <v>0</v>
      </c>
      <c r="BL1304" s="25" t="s">
        <v>314</v>
      </c>
      <c r="BM1304" s="25" t="s">
        <v>1897</v>
      </c>
    </row>
    <row r="1305" s="12" customFormat="1">
      <c r="B1305" s="256"/>
      <c r="C1305" s="257"/>
      <c r="D1305" s="249" t="s">
        <v>238</v>
      </c>
      <c r="E1305" s="258" t="s">
        <v>21</v>
      </c>
      <c r="F1305" s="259" t="s">
        <v>820</v>
      </c>
      <c r="G1305" s="257"/>
      <c r="H1305" s="258" t="s">
        <v>21</v>
      </c>
      <c r="I1305" s="260"/>
      <c r="J1305" s="257"/>
      <c r="K1305" s="257"/>
      <c r="L1305" s="261"/>
      <c r="M1305" s="262"/>
      <c r="N1305" s="263"/>
      <c r="O1305" s="263"/>
      <c r="P1305" s="263"/>
      <c r="Q1305" s="263"/>
      <c r="R1305" s="263"/>
      <c r="S1305" s="263"/>
      <c r="T1305" s="264"/>
      <c r="AT1305" s="265" t="s">
        <v>238</v>
      </c>
      <c r="AU1305" s="265" t="s">
        <v>85</v>
      </c>
      <c r="AV1305" s="12" t="s">
        <v>83</v>
      </c>
      <c r="AW1305" s="12" t="s">
        <v>39</v>
      </c>
      <c r="AX1305" s="12" t="s">
        <v>76</v>
      </c>
      <c r="AY1305" s="265" t="s">
        <v>171</v>
      </c>
    </row>
    <row r="1306" s="12" customFormat="1">
      <c r="B1306" s="256"/>
      <c r="C1306" s="257"/>
      <c r="D1306" s="249" t="s">
        <v>238</v>
      </c>
      <c r="E1306" s="258" t="s">
        <v>21</v>
      </c>
      <c r="F1306" s="259" t="s">
        <v>339</v>
      </c>
      <c r="G1306" s="257"/>
      <c r="H1306" s="258" t="s">
        <v>21</v>
      </c>
      <c r="I1306" s="260"/>
      <c r="J1306" s="257"/>
      <c r="K1306" s="257"/>
      <c r="L1306" s="261"/>
      <c r="M1306" s="262"/>
      <c r="N1306" s="263"/>
      <c r="O1306" s="263"/>
      <c r="P1306" s="263"/>
      <c r="Q1306" s="263"/>
      <c r="R1306" s="263"/>
      <c r="S1306" s="263"/>
      <c r="T1306" s="264"/>
      <c r="AT1306" s="265" t="s">
        <v>238</v>
      </c>
      <c r="AU1306" s="265" t="s">
        <v>85</v>
      </c>
      <c r="AV1306" s="12" t="s">
        <v>83</v>
      </c>
      <c r="AW1306" s="12" t="s">
        <v>39</v>
      </c>
      <c r="AX1306" s="12" t="s">
        <v>76</v>
      </c>
      <c r="AY1306" s="265" t="s">
        <v>171</v>
      </c>
    </row>
    <row r="1307" s="13" customFormat="1">
      <c r="B1307" s="266"/>
      <c r="C1307" s="267"/>
      <c r="D1307" s="249" t="s">
        <v>238</v>
      </c>
      <c r="E1307" s="268" t="s">
        <v>21</v>
      </c>
      <c r="F1307" s="269" t="s">
        <v>1898</v>
      </c>
      <c r="G1307" s="267"/>
      <c r="H1307" s="270">
        <v>3.9399999999999999</v>
      </c>
      <c r="I1307" s="271"/>
      <c r="J1307" s="267"/>
      <c r="K1307" s="267"/>
      <c r="L1307" s="272"/>
      <c r="M1307" s="273"/>
      <c r="N1307" s="274"/>
      <c r="O1307" s="274"/>
      <c r="P1307" s="274"/>
      <c r="Q1307" s="274"/>
      <c r="R1307" s="274"/>
      <c r="S1307" s="274"/>
      <c r="T1307" s="275"/>
      <c r="AT1307" s="276" t="s">
        <v>238</v>
      </c>
      <c r="AU1307" s="276" t="s">
        <v>85</v>
      </c>
      <c r="AV1307" s="13" t="s">
        <v>85</v>
      </c>
      <c r="AW1307" s="13" t="s">
        <v>39</v>
      </c>
      <c r="AX1307" s="13" t="s">
        <v>76</v>
      </c>
      <c r="AY1307" s="276" t="s">
        <v>171</v>
      </c>
    </row>
    <row r="1308" s="13" customFormat="1">
      <c r="B1308" s="266"/>
      <c r="C1308" s="267"/>
      <c r="D1308" s="249" t="s">
        <v>238</v>
      </c>
      <c r="E1308" s="268" t="s">
        <v>21</v>
      </c>
      <c r="F1308" s="269" t="s">
        <v>1899</v>
      </c>
      <c r="G1308" s="267"/>
      <c r="H1308" s="270">
        <v>11.82</v>
      </c>
      <c r="I1308" s="271"/>
      <c r="J1308" s="267"/>
      <c r="K1308" s="267"/>
      <c r="L1308" s="272"/>
      <c r="M1308" s="273"/>
      <c r="N1308" s="274"/>
      <c r="O1308" s="274"/>
      <c r="P1308" s="274"/>
      <c r="Q1308" s="274"/>
      <c r="R1308" s="274"/>
      <c r="S1308" s="274"/>
      <c r="T1308" s="275"/>
      <c r="AT1308" s="276" t="s">
        <v>238</v>
      </c>
      <c r="AU1308" s="276" t="s">
        <v>85</v>
      </c>
      <c r="AV1308" s="13" t="s">
        <v>85</v>
      </c>
      <c r="AW1308" s="13" t="s">
        <v>39</v>
      </c>
      <c r="AX1308" s="13" t="s">
        <v>76</v>
      </c>
      <c r="AY1308" s="276" t="s">
        <v>171</v>
      </c>
    </row>
    <row r="1309" s="13" customFormat="1">
      <c r="B1309" s="266"/>
      <c r="C1309" s="267"/>
      <c r="D1309" s="249" t="s">
        <v>238</v>
      </c>
      <c r="E1309" s="268" t="s">
        <v>21</v>
      </c>
      <c r="F1309" s="269" t="s">
        <v>1900</v>
      </c>
      <c r="G1309" s="267"/>
      <c r="H1309" s="270">
        <v>3.9399999999999999</v>
      </c>
      <c r="I1309" s="271"/>
      <c r="J1309" s="267"/>
      <c r="K1309" s="267"/>
      <c r="L1309" s="272"/>
      <c r="M1309" s="273"/>
      <c r="N1309" s="274"/>
      <c r="O1309" s="274"/>
      <c r="P1309" s="274"/>
      <c r="Q1309" s="274"/>
      <c r="R1309" s="274"/>
      <c r="S1309" s="274"/>
      <c r="T1309" s="275"/>
      <c r="AT1309" s="276" t="s">
        <v>238</v>
      </c>
      <c r="AU1309" s="276" t="s">
        <v>85</v>
      </c>
      <c r="AV1309" s="13" t="s">
        <v>85</v>
      </c>
      <c r="AW1309" s="13" t="s">
        <v>39</v>
      </c>
      <c r="AX1309" s="13" t="s">
        <v>76</v>
      </c>
      <c r="AY1309" s="276" t="s">
        <v>171</v>
      </c>
    </row>
    <row r="1310" s="13" customFormat="1">
      <c r="B1310" s="266"/>
      <c r="C1310" s="267"/>
      <c r="D1310" s="249" t="s">
        <v>238</v>
      </c>
      <c r="E1310" s="268" t="s">
        <v>21</v>
      </c>
      <c r="F1310" s="269" t="s">
        <v>1901</v>
      </c>
      <c r="G1310" s="267"/>
      <c r="H1310" s="270">
        <v>3.9399999999999999</v>
      </c>
      <c r="I1310" s="271"/>
      <c r="J1310" s="267"/>
      <c r="K1310" s="267"/>
      <c r="L1310" s="272"/>
      <c r="M1310" s="273"/>
      <c r="N1310" s="274"/>
      <c r="O1310" s="274"/>
      <c r="P1310" s="274"/>
      <c r="Q1310" s="274"/>
      <c r="R1310" s="274"/>
      <c r="S1310" s="274"/>
      <c r="T1310" s="275"/>
      <c r="AT1310" s="276" t="s">
        <v>238</v>
      </c>
      <c r="AU1310" s="276" t="s">
        <v>85</v>
      </c>
      <c r="AV1310" s="13" t="s">
        <v>85</v>
      </c>
      <c r="AW1310" s="13" t="s">
        <v>39</v>
      </c>
      <c r="AX1310" s="13" t="s">
        <v>76</v>
      </c>
      <c r="AY1310" s="276" t="s">
        <v>171</v>
      </c>
    </row>
    <row r="1311" s="13" customFormat="1">
      <c r="B1311" s="266"/>
      <c r="C1311" s="267"/>
      <c r="D1311" s="249" t="s">
        <v>238</v>
      </c>
      <c r="E1311" s="268" t="s">
        <v>21</v>
      </c>
      <c r="F1311" s="269" t="s">
        <v>1902</v>
      </c>
      <c r="G1311" s="267"/>
      <c r="H1311" s="270">
        <v>3.9399999999999999</v>
      </c>
      <c r="I1311" s="271"/>
      <c r="J1311" s="267"/>
      <c r="K1311" s="267"/>
      <c r="L1311" s="272"/>
      <c r="M1311" s="273"/>
      <c r="N1311" s="274"/>
      <c r="O1311" s="274"/>
      <c r="P1311" s="274"/>
      <c r="Q1311" s="274"/>
      <c r="R1311" s="274"/>
      <c r="S1311" s="274"/>
      <c r="T1311" s="275"/>
      <c r="AT1311" s="276" t="s">
        <v>238</v>
      </c>
      <c r="AU1311" s="276" t="s">
        <v>85</v>
      </c>
      <c r="AV1311" s="13" t="s">
        <v>85</v>
      </c>
      <c r="AW1311" s="13" t="s">
        <v>39</v>
      </c>
      <c r="AX1311" s="13" t="s">
        <v>76</v>
      </c>
      <c r="AY1311" s="276" t="s">
        <v>171</v>
      </c>
    </row>
    <row r="1312" s="13" customFormat="1">
      <c r="B1312" s="266"/>
      <c r="C1312" s="267"/>
      <c r="D1312" s="249" t="s">
        <v>238</v>
      </c>
      <c r="E1312" s="268" t="s">
        <v>21</v>
      </c>
      <c r="F1312" s="269" t="s">
        <v>1903</v>
      </c>
      <c r="G1312" s="267"/>
      <c r="H1312" s="270">
        <v>3.9399999999999999</v>
      </c>
      <c r="I1312" s="271"/>
      <c r="J1312" s="267"/>
      <c r="K1312" s="267"/>
      <c r="L1312" s="272"/>
      <c r="M1312" s="273"/>
      <c r="N1312" s="274"/>
      <c r="O1312" s="274"/>
      <c r="P1312" s="274"/>
      <c r="Q1312" s="274"/>
      <c r="R1312" s="274"/>
      <c r="S1312" s="274"/>
      <c r="T1312" s="275"/>
      <c r="AT1312" s="276" t="s">
        <v>238</v>
      </c>
      <c r="AU1312" s="276" t="s">
        <v>85</v>
      </c>
      <c r="AV1312" s="13" t="s">
        <v>85</v>
      </c>
      <c r="AW1312" s="13" t="s">
        <v>39</v>
      </c>
      <c r="AX1312" s="13" t="s">
        <v>76</v>
      </c>
      <c r="AY1312" s="276" t="s">
        <v>171</v>
      </c>
    </row>
    <row r="1313" s="13" customFormat="1">
      <c r="B1313" s="266"/>
      <c r="C1313" s="267"/>
      <c r="D1313" s="249" t="s">
        <v>238</v>
      </c>
      <c r="E1313" s="268" t="s">
        <v>21</v>
      </c>
      <c r="F1313" s="269" t="s">
        <v>1904</v>
      </c>
      <c r="G1313" s="267"/>
      <c r="H1313" s="270">
        <v>7.8799999999999999</v>
      </c>
      <c r="I1313" s="271"/>
      <c r="J1313" s="267"/>
      <c r="K1313" s="267"/>
      <c r="L1313" s="272"/>
      <c r="M1313" s="273"/>
      <c r="N1313" s="274"/>
      <c r="O1313" s="274"/>
      <c r="P1313" s="274"/>
      <c r="Q1313" s="274"/>
      <c r="R1313" s="274"/>
      <c r="S1313" s="274"/>
      <c r="T1313" s="275"/>
      <c r="AT1313" s="276" t="s">
        <v>238</v>
      </c>
      <c r="AU1313" s="276" t="s">
        <v>85</v>
      </c>
      <c r="AV1313" s="13" t="s">
        <v>85</v>
      </c>
      <c r="AW1313" s="13" t="s">
        <v>39</v>
      </c>
      <c r="AX1313" s="13" t="s">
        <v>76</v>
      </c>
      <c r="AY1313" s="276" t="s">
        <v>171</v>
      </c>
    </row>
    <row r="1314" s="13" customFormat="1">
      <c r="B1314" s="266"/>
      <c r="C1314" s="267"/>
      <c r="D1314" s="249" t="s">
        <v>238</v>
      </c>
      <c r="E1314" s="268" t="s">
        <v>21</v>
      </c>
      <c r="F1314" s="269" t="s">
        <v>1905</v>
      </c>
      <c r="G1314" s="267"/>
      <c r="H1314" s="270">
        <v>3.9399999999999999</v>
      </c>
      <c r="I1314" s="271"/>
      <c r="J1314" s="267"/>
      <c r="K1314" s="267"/>
      <c r="L1314" s="272"/>
      <c r="M1314" s="273"/>
      <c r="N1314" s="274"/>
      <c r="O1314" s="274"/>
      <c r="P1314" s="274"/>
      <c r="Q1314" s="274"/>
      <c r="R1314" s="274"/>
      <c r="S1314" s="274"/>
      <c r="T1314" s="275"/>
      <c r="AT1314" s="276" t="s">
        <v>238</v>
      </c>
      <c r="AU1314" s="276" t="s">
        <v>85</v>
      </c>
      <c r="AV1314" s="13" t="s">
        <v>85</v>
      </c>
      <c r="AW1314" s="13" t="s">
        <v>39</v>
      </c>
      <c r="AX1314" s="13" t="s">
        <v>76</v>
      </c>
      <c r="AY1314" s="276" t="s">
        <v>171</v>
      </c>
    </row>
    <row r="1315" s="13" customFormat="1">
      <c r="B1315" s="266"/>
      <c r="C1315" s="267"/>
      <c r="D1315" s="249" t="s">
        <v>238</v>
      </c>
      <c r="E1315" s="268" t="s">
        <v>21</v>
      </c>
      <c r="F1315" s="269" t="s">
        <v>1906</v>
      </c>
      <c r="G1315" s="267"/>
      <c r="H1315" s="270">
        <v>7.8799999999999999</v>
      </c>
      <c r="I1315" s="271"/>
      <c r="J1315" s="267"/>
      <c r="K1315" s="267"/>
      <c r="L1315" s="272"/>
      <c r="M1315" s="273"/>
      <c r="N1315" s="274"/>
      <c r="O1315" s="274"/>
      <c r="P1315" s="274"/>
      <c r="Q1315" s="274"/>
      <c r="R1315" s="274"/>
      <c r="S1315" s="274"/>
      <c r="T1315" s="275"/>
      <c r="AT1315" s="276" t="s">
        <v>238</v>
      </c>
      <c r="AU1315" s="276" t="s">
        <v>85</v>
      </c>
      <c r="AV1315" s="13" t="s">
        <v>85</v>
      </c>
      <c r="AW1315" s="13" t="s">
        <v>39</v>
      </c>
      <c r="AX1315" s="13" t="s">
        <v>76</v>
      </c>
      <c r="AY1315" s="276" t="s">
        <v>171</v>
      </c>
    </row>
    <row r="1316" s="13" customFormat="1">
      <c r="B1316" s="266"/>
      <c r="C1316" s="267"/>
      <c r="D1316" s="249" t="s">
        <v>238</v>
      </c>
      <c r="E1316" s="268" t="s">
        <v>21</v>
      </c>
      <c r="F1316" s="269" t="s">
        <v>1907</v>
      </c>
      <c r="G1316" s="267"/>
      <c r="H1316" s="270">
        <v>3.9399999999999999</v>
      </c>
      <c r="I1316" s="271"/>
      <c r="J1316" s="267"/>
      <c r="K1316" s="267"/>
      <c r="L1316" s="272"/>
      <c r="M1316" s="273"/>
      <c r="N1316" s="274"/>
      <c r="O1316" s="274"/>
      <c r="P1316" s="274"/>
      <c r="Q1316" s="274"/>
      <c r="R1316" s="274"/>
      <c r="S1316" s="274"/>
      <c r="T1316" s="275"/>
      <c r="AT1316" s="276" t="s">
        <v>238</v>
      </c>
      <c r="AU1316" s="276" t="s">
        <v>85</v>
      </c>
      <c r="AV1316" s="13" t="s">
        <v>85</v>
      </c>
      <c r="AW1316" s="13" t="s">
        <v>39</v>
      </c>
      <c r="AX1316" s="13" t="s">
        <v>76</v>
      </c>
      <c r="AY1316" s="276" t="s">
        <v>171</v>
      </c>
    </row>
    <row r="1317" s="14" customFormat="1">
      <c r="B1317" s="277"/>
      <c r="C1317" s="278"/>
      <c r="D1317" s="249" t="s">
        <v>238</v>
      </c>
      <c r="E1317" s="279" t="s">
        <v>21</v>
      </c>
      <c r="F1317" s="280" t="s">
        <v>242</v>
      </c>
      <c r="G1317" s="278"/>
      <c r="H1317" s="281">
        <v>55.159999999999997</v>
      </c>
      <c r="I1317" s="282"/>
      <c r="J1317" s="278"/>
      <c r="K1317" s="278"/>
      <c r="L1317" s="283"/>
      <c r="M1317" s="284"/>
      <c r="N1317" s="285"/>
      <c r="O1317" s="285"/>
      <c r="P1317" s="285"/>
      <c r="Q1317" s="285"/>
      <c r="R1317" s="285"/>
      <c r="S1317" s="285"/>
      <c r="T1317" s="286"/>
      <c r="AT1317" s="287" t="s">
        <v>238</v>
      </c>
      <c r="AU1317" s="287" t="s">
        <v>85</v>
      </c>
      <c r="AV1317" s="14" t="s">
        <v>194</v>
      </c>
      <c r="AW1317" s="14" t="s">
        <v>39</v>
      </c>
      <c r="AX1317" s="14" t="s">
        <v>83</v>
      </c>
      <c r="AY1317" s="287" t="s">
        <v>171</v>
      </c>
    </row>
    <row r="1318" s="1" customFormat="1" ht="16.5" customHeight="1">
      <c r="B1318" s="47"/>
      <c r="C1318" s="237" t="s">
        <v>1908</v>
      </c>
      <c r="D1318" s="237" t="s">
        <v>174</v>
      </c>
      <c r="E1318" s="238" t="s">
        <v>1909</v>
      </c>
      <c r="F1318" s="239" t="s">
        <v>1910</v>
      </c>
      <c r="G1318" s="240" t="s">
        <v>235</v>
      </c>
      <c r="H1318" s="241">
        <v>132.99000000000001</v>
      </c>
      <c r="I1318" s="242"/>
      <c r="J1318" s="243">
        <f>ROUND(I1318*H1318,2)</f>
        <v>0</v>
      </c>
      <c r="K1318" s="239" t="s">
        <v>236</v>
      </c>
      <c r="L1318" s="73"/>
      <c r="M1318" s="244" t="s">
        <v>21</v>
      </c>
      <c r="N1318" s="245" t="s">
        <v>47</v>
      </c>
      <c r="O1318" s="48"/>
      <c r="P1318" s="246">
        <f>O1318*H1318</f>
        <v>0</v>
      </c>
      <c r="Q1318" s="246">
        <v>0.00029999999999999997</v>
      </c>
      <c r="R1318" s="246">
        <f>Q1318*H1318</f>
        <v>0.039897000000000002</v>
      </c>
      <c r="S1318" s="246">
        <v>0</v>
      </c>
      <c r="T1318" s="247">
        <f>S1318*H1318</f>
        <v>0</v>
      </c>
      <c r="AR1318" s="25" t="s">
        <v>314</v>
      </c>
      <c r="AT1318" s="25" t="s">
        <v>174</v>
      </c>
      <c r="AU1318" s="25" t="s">
        <v>85</v>
      </c>
      <c r="AY1318" s="25" t="s">
        <v>171</v>
      </c>
      <c r="BE1318" s="248">
        <f>IF(N1318="základní",J1318,0)</f>
        <v>0</v>
      </c>
      <c r="BF1318" s="248">
        <f>IF(N1318="snížená",J1318,0)</f>
        <v>0</v>
      </c>
      <c r="BG1318" s="248">
        <f>IF(N1318="zákl. přenesená",J1318,0)</f>
        <v>0</v>
      </c>
      <c r="BH1318" s="248">
        <f>IF(N1318="sníž. přenesená",J1318,0)</f>
        <v>0</v>
      </c>
      <c r="BI1318" s="248">
        <f>IF(N1318="nulová",J1318,0)</f>
        <v>0</v>
      </c>
      <c r="BJ1318" s="25" t="s">
        <v>83</v>
      </c>
      <c r="BK1318" s="248">
        <f>ROUND(I1318*H1318,2)</f>
        <v>0</v>
      </c>
      <c r="BL1318" s="25" t="s">
        <v>314</v>
      </c>
      <c r="BM1318" s="25" t="s">
        <v>1911</v>
      </c>
    </row>
    <row r="1319" s="13" customFormat="1">
      <c r="B1319" s="266"/>
      <c r="C1319" s="267"/>
      <c r="D1319" s="249" t="s">
        <v>238</v>
      </c>
      <c r="E1319" s="268" t="s">
        <v>21</v>
      </c>
      <c r="F1319" s="269" t="s">
        <v>1912</v>
      </c>
      <c r="G1319" s="267"/>
      <c r="H1319" s="270">
        <v>132.99000000000001</v>
      </c>
      <c r="I1319" s="271"/>
      <c r="J1319" s="267"/>
      <c r="K1319" s="267"/>
      <c r="L1319" s="272"/>
      <c r="M1319" s="273"/>
      <c r="N1319" s="274"/>
      <c r="O1319" s="274"/>
      <c r="P1319" s="274"/>
      <c r="Q1319" s="274"/>
      <c r="R1319" s="274"/>
      <c r="S1319" s="274"/>
      <c r="T1319" s="275"/>
      <c r="AT1319" s="276" t="s">
        <v>238</v>
      </c>
      <c r="AU1319" s="276" t="s">
        <v>85</v>
      </c>
      <c r="AV1319" s="13" t="s">
        <v>85</v>
      </c>
      <c r="AW1319" s="13" t="s">
        <v>39</v>
      </c>
      <c r="AX1319" s="13" t="s">
        <v>83</v>
      </c>
      <c r="AY1319" s="276" t="s">
        <v>171</v>
      </c>
    </row>
    <row r="1320" s="1" customFormat="1" ht="16.5" customHeight="1">
      <c r="B1320" s="47"/>
      <c r="C1320" s="237" t="s">
        <v>1913</v>
      </c>
      <c r="D1320" s="237" t="s">
        <v>174</v>
      </c>
      <c r="E1320" s="238" t="s">
        <v>1914</v>
      </c>
      <c r="F1320" s="239" t="s">
        <v>1915</v>
      </c>
      <c r="G1320" s="240" t="s">
        <v>256</v>
      </c>
      <c r="H1320" s="241">
        <v>107.02</v>
      </c>
      <c r="I1320" s="242"/>
      <c r="J1320" s="243">
        <f>ROUND(I1320*H1320,2)</f>
        <v>0</v>
      </c>
      <c r="K1320" s="239" t="s">
        <v>236</v>
      </c>
      <c r="L1320" s="73"/>
      <c r="M1320" s="244" t="s">
        <v>21</v>
      </c>
      <c r="N1320" s="245" t="s">
        <v>47</v>
      </c>
      <c r="O1320" s="48"/>
      <c r="P1320" s="246">
        <f>O1320*H1320</f>
        <v>0</v>
      </c>
      <c r="Q1320" s="246">
        <v>3.0000000000000001E-05</v>
      </c>
      <c r="R1320" s="246">
        <f>Q1320*H1320</f>
        <v>0.0032106000000000001</v>
      </c>
      <c r="S1320" s="246">
        <v>0</v>
      </c>
      <c r="T1320" s="247">
        <f>S1320*H1320</f>
        <v>0</v>
      </c>
      <c r="AR1320" s="25" t="s">
        <v>314</v>
      </c>
      <c r="AT1320" s="25" t="s">
        <v>174</v>
      </c>
      <c r="AU1320" s="25" t="s">
        <v>85</v>
      </c>
      <c r="AY1320" s="25" t="s">
        <v>171</v>
      </c>
      <c r="BE1320" s="248">
        <f>IF(N1320="základní",J1320,0)</f>
        <v>0</v>
      </c>
      <c r="BF1320" s="248">
        <f>IF(N1320="snížená",J1320,0)</f>
        <v>0</v>
      </c>
      <c r="BG1320" s="248">
        <f>IF(N1320="zákl. přenesená",J1320,0)</f>
        <v>0</v>
      </c>
      <c r="BH1320" s="248">
        <f>IF(N1320="sníž. přenesená",J1320,0)</f>
        <v>0</v>
      </c>
      <c r="BI1320" s="248">
        <f>IF(N1320="nulová",J1320,0)</f>
        <v>0</v>
      </c>
      <c r="BJ1320" s="25" t="s">
        <v>83</v>
      </c>
      <c r="BK1320" s="248">
        <f>ROUND(I1320*H1320,2)</f>
        <v>0</v>
      </c>
      <c r="BL1320" s="25" t="s">
        <v>314</v>
      </c>
      <c r="BM1320" s="25" t="s">
        <v>1916</v>
      </c>
    </row>
    <row r="1321" s="12" customFormat="1">
      <c r="B1321" s="256"/>
      <c r="C1321" s="257"/>
      <c r="D1321" s="249" t="s">
        <v>238</v>
      </c>
      <c r="E1321" s="258" t="s">
        <v>21</v>
      </c>
      <c r="F1321" s="259" t="s">
        <v>820</v>
      </c>
      <c r="G1321" s="257"/>
      <c r="H1321" s="258" t="s">
        <v>21</v>
      </c>
      <c r="I1321" s="260"/>
      <c r="J1321" s="257"/>
      <c r="K1321" s="257"/>
      <c r="L1321" s="261"/>
      <c r="M1321" s="262"/>
      <c r="N1321" s="263"/>
      <c r="O1321" s="263"/>
      <c r="P1321" s="263"/>
      <c r="Q1321" s="263"/>
      <c r="R1321" s="263"/>
      <c r="S1321" s="263"/>
      <c r="T1321" s="264"/>
      <c r="AT1321" s="265" t="s">
        <v>238</v>
      </c>
      <c r="AU1321" s="265" t="s">
        <v>85</v>
      </c>
      <c r="AV1321" s="12" t="s">
        <v>83</v>
      </c>
      <c r="AW1321" s="12" t="s">
        <v>39</v>
      </c>
      <c r="AX1321" s="12" t="s">
        <v>76</v>
      </c>
      <c r="AY1321" s="265" t="s">
        <v>171</v>
      </c>
    </row>
    <row r="1322" s="12" customFormat="1">
      <c r="B1322" s="256"/>
      <c r="C1322" s="257"/>
      <c r="D1322" s="249" t="s">
        <v>238</v>
      </c>
      <c r="E1322" s="258" t="s">
        <v>21</v>
      </c>
      <c r="F1322" s="259" t="s">
        <v>339</v>
      </c>
      <c r="G1322" s="257"/>
      <c r="H1322" s="258" t="s">
        <v>21</v>
      </c>
      <c r="I1322" s="260"/>
      <c r="J1322" s="257"/>
      <c r="K1322" s="257"/>
      <c r="L1322" s="261"/>
      <c r="M1322" s="262"/>
      <c r="N1322" s="263"/>
      <c r="O1322" s="263"/>
      <c r="P1322" s="263"/>
      <c r="Q1322" s="263"/>
      <c r="R1322" s="263"/>
      <c r="S1322" s="263"/>
      <c r="T1322" s="264"/>
      <c r="AT1322" s="265" t="s">
        <v>238</v>
      </c>
      <c r="AU1322" s="265" t="s">
        <v>85</v>
      </c>
      <c r="AV1322" s="12" t="s">
        <v>83</v>
      </c>
      <c r="AW1322" s="12" t="s">
        <v>39</v>
      </c>
      <c r="AX1322" s="12" t="s">
        <v>76</v>
      </c>
      <c r="AY1322" s="265" t="s">
        <v>171</v>
      </c>
    </row>
    <row r="1323" s="13" customFormat="1">
      <c r="B1323" s="266"/>
      <c r="C1323" s="267"/>
      <c r="D1323" s="249" t="s">
        <v>238</v>
      </c>
      <c r="E1323" s="268" t="s">
        <v>21</v>
      </c>
      <c r="F1323" s="269" t="s">
        <v>1879</v>
      </c>
      <c r="G1323" s="267"/>
      <c r="H1323" s="270">
        <v>8.0800000000000001</v>
      </c>
      <c r="I1323" s="271"/>
      <c r="J1323" s="267"/>
      <c r="K1323" s="267"/>
      <c r="L1323" s="272"/>
      <c r="M1323" s="273"/>
      <c r="N1323" s="274"/>
      <c r="O1323" s="274"/>
      <c r="P1323" s="274"/>
      <c r="Q1323" s="274"/>
      <c r="R1323" s="274"/>
      <c r="S1323" s="274"/>
      <c r="T1323" s="275"/>
      <c r="AT1323" s="276" t="s">
        <v>238</v>
      </c>
      <c r="AU1323" s="276" t="s">
        <v>85</v>
      </c>
      <c r="AV1323" s="13" t="s">
        <v>85</v>
      </c>
      <c r="AW1323" s="13" t="s">
        <v>39</v>
      </c>
      <c r="AX1323" s="13" t="s">
        <v>76</v>
      </c>
      <c r="AY1323" s="276" t="s">
        <v>171</v>
      </c>
    </row>
    <row r="1324" s="13" customFormat="1">
      <c r="B1324" s="266"/>
      <c r="C1324" s="267"/>
      <c r="D1324" s="249" t="s">
        <v>238</v>
      </c>
      <c r="E1324" s="268" t="s">
        <v>21</v>
      </c>
      <c r="F1324" s="269" t="s">
        <v>1917</v>
      </c>
      <c r="G1324" s="267"/>
      <c r="H1324" s="270">
        <v>12.119999999999999</v>
      </c>
      <c r="I1324" s="271"/>
      <c r="J1324" s="267"/>
      <c r="K1324" s="267"/>
      <c r="L1324" s="272"/>
      <c r="M1324" s="273"/>
      <c r="N1324" s="274"/>
      <c r="O1324" s="274"/>
      <c r="P1324" s="274"/>
      <c r="Q1324" s="274"/>
      <c r="R1324" s="274"/>
      <c r="S1324" s="274"/>
      <c r="T1324" s="275"/>
      <c r="AT1324" s="276" t="s">
        <v>238</v>
      </c>
      <c r="AU1324" s="276" t="s">
        <v>85</v>
      </c>
      <c r="AV1324" s="13" t="s">
        <v>85</v>
      </c>
      <c r="AW1324" s="13" t="s">
        <v>39</v>
      </c>
      <c r="AX1324" s="13" t="s">
        <v>76</v>
      </c>
      <c r="AY1324" s="276" t="s">
        <v>171</v>
      </c>
    </row>
    <row r="1325" s="13" customFormat="1">
      <c r="B1325" s="266"/>
      <c r="C1325" s="267"/>
      <c r="D1325" s="249" t="s">
        <v>238</v>
      </c>
      <c r="E1325" s="268" t="s">
        <v>21</v>
      </c>
      <c r="F1325" s="269" t="s">
        <v>1918</v>
      </c>
      <c r="G1325" s="267"/>
      <c r="H1325" s="270">
        <v>12.119999999999999</v>
      </c>
      <c r="I1325" s="271"/>
      <c r="J1325" s="267"/>
      <c r="K1325" s="267"/>
      <c r="L1325" s="272"/>
      <c r="M1325" s="273"/>
      <c r="N1325" s="274"/>
      <c r="O1325" s="274"/>
      <c r="P1325" s="274"/>
      <c r="Q1325" s="274"/>
      <c r="R1325" s="274"/>
      <c r="S1325" s="274"/>
      <c r="T1325" s="275"/>
      <c r="AT1325" s="276" t="s">
        <v>238</v>
      </c>
      <c r="AU1325" s="276" t="s">
        <v>85</v>
      </c>
      <c r="AV1325" s="13" t="s">
        <v>85</v>
      </c>
      <c r="AW1325" s="13" t="s">
        <v>39</v>
      </c>
      <c r="AX1325" s="13" t="s">
        <v>76</v>
      </c>
      <c r="AY1325" s="276" t="s">
        <v>171</v>
      </c>
    </row>
    <row r="1326" s="13" customFormat="1">
      <c r="B1326" s="266"/>
      <c r="C1326" s="267"/>
      <c r="D1326" s="249" t="s">
        <v>238</v>
      </c>
      <c r="E1326" s="268" t="s">
        <v>21</v>
      </c>
      <c r="F1326" s="269" t="s">
        <v>1919</v>
      </c>
      <c r="G1326" s="267"/>
      <c r="H1326" s="270">
        <v>6.0599999999999996</v>
      </c>
      <c r="I1326" s="271"/>
      <c r="J1326" s="267"/>
      <c r="K1326" s="267"/>
      <c r="L1326" s="272"/>
      <c r="M1326" s="273"/>
      <c r="N1326" s="274"/>
      <c r="O1326" s="274"/>
      <c r="P1326" s="274"/>
      <c r="Q1326" s="274"/>
      <c r="R1326" s="274"/>
      <c r="S1326" s="274"/>
      <c r="T1326" s="275"/>
      <c r="AT1326" s="276" t="s">
        <v>238</v>
      </c>
      <c r="AU1326" s="276" t="s">
        <v>85</v>
      </c>
      <c r="AV1326" s="13" t="s">
        <v>85</v>
      </c>
      <c r="AW1326" s="13" t="s">
        <v>39</v>
      </c>
      <c r="AX1326" s="13" t="s">
        <v>76</v>
      </c>
      <c r="AY1326" s="276" t="s">
        <v>171</v>
      </c>
    </row>
    <row r="1327" s="13" customFormat="1">
      <c r="B1327" s="266"/>
      <c r="C1327" s="267"/>
      <c r="D1327" s="249" t="s">
        <v>238</v>
      </c>
      <c r="E1327" s="268" t="s">
        <v>21</v>
      </c>
      <c r="F1327" s="269" t="s">
        <v>1883</v>
      </c>
      <c r="G1327" s="267"/>
      <c r="H1327" s="270">
        <v>8.0800000000000001</v>
      </c>
      <c r="I1327" s="271"/>
      <c r="J1327" s="267"/>
      <c r="K1327" s="267"/>
      <c r="L1327" s="272"/>
      <c r="M1327" s="273"/>
      <c r="N1327" s="274"/>
      <c r="O1327" s="274"/>
      <c r="P1327" s="274"/>
      <c r="Q1327" s="274"/>
      <c r="R1327" s="274"/>
      <c r="S1327" s="274"/>
      <c r="T1327" s="275"/>
      <c r="AT1327" s="276" t="s">
        <v>238</v>
      </c>
      <c r="AU1327" s="276" t="s">
        <v>85</v>
      </c>
      <c r="AV1327" s="13" t="s">
        <v>85</v>
      </c>
      <c r="AW1327" s="13" t="s">
        <v>39</v>
      </c>
      <c r="AX1327" s="13" t="s">
        <v>76</v>
      </c>
      <c r="AY1327" s="276" t="s">
        <v>171</v>
      </c>
    </row>
    <row r="1328" s="13" customFormat="1">
      <c r="B1328" s="266"/>
      <c r="C1328" s="267"/>
      <c r="D1328" s="249" t="s">
        <v>238</v>
      </c>
      <c r="E1328" s="268" t="s">
        <v>21</v>
      </c>
      <c r="F1328" s="269" t="s">
        <v>1884</v>
      </c>
      <c r="G1328" s="267"/>
      <c r="H1328" s="270">
        <v>8.0800000000000001</v>
      </c>
      <c r="I1328" s="271"/>
      <c r="J1328" s="267"/>
      <c r="K1328" s="267"/>
      <c r="L1328" s="272"/>
      <c r="M1328" s="273"/>
      <c r="N1328" s="274"/>
      <c r="O1328" s="274"/>
      <c r="P1328" s="274"/>
      <c r="Q1328" s="274"/>
      <c r="R1328" s="274"/>
      <c r="S1328" s="274"/>
      <c r="T1328" s="275"/>
      <c r="AT1328" s="276" t="s">
        <v>238</v>
      </c>
      <c r="AU1328" s="276" t="s">
        <v>85</v>
      </c>
      <c r="AV1328" s="13" t="s">
        <v>85</v>
      </c>
      <c r="AW1328" s="13" t="s">
        <v>39</v>
      </c>
      <c r="AX1328" s="13" t="s">
        <v>76</v>
      </c>
      <c r="AY1328" s="276" t="s">
        <v>171</v>
      </c>
    </row>
    <row r="1329" s="13" customFormat="1">
      <c r="B1329" s="266"/>
      <c r="C1329" s="267"/>
      <c r="D1329" s="249" t="s">
        <v>238</v>
      </c>
      <c r="E1329" s="268" t="s">
        <v>21</v>
      </c>
      <c r="F1329" s="269" t="s">
        <v>1885</v>
      </c>
      <c r="G1329" s="267"/>
      <c r="H1329" s="270">
        <v>16.16</v>
      </c>
      <c r="I1329" s="271"/>
      <c r="J1329" s="267"/>
      <c r="K1329" s="267"/>
      <c r="L1329" s="272"/>
      <c r="M1329" s="273"/>
      <c r="N1329" s="274"/>
      <c r="O1329" s="274"/>
      <c r="P1329" s="274"/>
      <c r="Q1329" s="274"/>
      <c r="R1329" s="274"/>
      <c r="S1329" s="274"/>
      <c r="T1329" s="275"/>
      <c r="AT1329" s="276" t="s">
        <v>238</v>
      </c>
      <c r="AU1329" s="276" t="s">
        <v>85</v>
      </c>
      <c r="AV1329" s="13" t="s">
        <v>85</v>
      </c>
      <c r="AW1329" s="13" t="s">
        <v>39</v>
      </c>
      <c r="AX1329" s="13" t="s">
        <v>76</v>
      </c>
      <c r="AY1329" s="276" t="s">
        <v>171</v>
      </c>
    </row>
    <row r="1330" s="13" customFormat="1">
      <c r="B1330" s="266"/>
      <c r="C1330" s="267"/>
      <c r="D1330" s="249" t="s">
        <v>238</v>
      </c>
      <c r="E1330" s="268" t="s">
        <v>21</v>
      </c>
      <c r="F1330" s="269" t="s">
        <v>1886</v>
      </c>
      <c r="G1330" s="267"/>
      <c r="H1330" s="270">
        <v>8.0800000000000001</v>
      </c>
      <c r="I1330" s="271"/>
      <c r="J1330" s="267"/>
      <c r="K1330" s="267"/>
      <c r="L1330" s="272"/>
      <c r="M1330" s="273"/>
      <c r="N1330" s="274"/>
      <c r="O1330" s="274"/>
      <c r="P1330" s="274"/>
      <c r="Q1330" s="274"/>
      <c r="R1330" s="274"/>
      <c r="S1330" s="274"/>
      <c r="T1330" s="275"/>
      <c r="AT1330" s="276" t="s">
        <v>238</v>
      </c>
      <c r="AU1330" s="276" t="s">
        <v>85</v>
      </c>
      <c r="AV1330" s="13" t="s">
        <v>85</v>
      </c>
      <c r="AW1330" s="13" t="s">
        <v>39</v>
      </c>
      <c r="AX1330" s="13" t="s">
        <v>76</v>
      </c>
      <c r="AY1330" s="276" t="s">
        <v>171</v>
      </c>
    </row>
    <row r="1331" s="13" customFormat="1">
      <c r="B1331" s="266"/>
      <c r="C1331" s="267"/>
      <c r="D1331" s="249" t="s">
        <v>238</v>
      </c>
      <c r="E1331" s="268" t="s">
        <v>21</v>
      </c>
      <c r="F1331" s="269" t="s">
        <v>1887</v>
      </c>
      <c r="G1331" s="267"/>
      <c r="H1331" s="270">
        <v>16.16</v>
      </c>
      <c r="I1331" s="271"/>
      <c r="J1331" s="267"/>
      <c r="K1331" s="267"/>
      <c r="L1331" s="272"/>
      <c r="M1331" s="273"/>
      <c r="N1331" s="274"/>
      <c r="O1331" s="274"/>
      <c r="P1331" s="274"/>
      <c r="Q1331" s="274"/>
      <c r="R1331" s="274"/>
      <c r="S1331" s="274"/>
      <c r="T1331" s="275"/>
      <c r="AT1331" s="276" t="s">
        <v>238</v>
      </c>
      <c r="AU1331" s="276" t="s">
        <v>85</v>
      </c>
      <c r="AV1331" s="13" t="s">
        <v>85</v>
      </c>
      <c r="AW1331" s="13" t="s">
        <v>39</v>
      </c>
      <c r="AX1331" s="13" t="s">
        <v>76</v>
      </c>
      <c r="AY1331" s="276" t="s">
        <v>171</v>
      </c>
    </row>
    <row r="1332" s="13" customFormat="1">
      <c r="B1332" s="266"/>
      <c r="C1332" s="267"/>
      <c r="D1332" s="249" t="s">
        <v>238</v>
      </c>
      <c r="E1332" s="268" t="s">
        <v>21</v>
      </c>
      <c r="F1332" s="269" t="s">
        <v>1920</v>
      </c>
      <c r="G1332" s="267"/>
      <c r="H1332" s="270">
        <v>2.2000000000000002</v>
      </c>
      <c r="I1332" s="271"/>
      <c r="J1332" s="267"/>
      <c r="K1332" s="267"/>
      <c r="L1332" s="272"/>
      <c r="M1332" s="273"/>
      <c r="N1332" s="274"/>
      <c r="O1332" s="274"/>
      <c r="P1332" s="274"/>
      <c r="Q1332" s="274"/>
      <c r="R1332" s="274"/>
      <c r="S1332" s="274"/>
      <c r="T1332" s="275"/>
      <c r="AT1332" s="276" t="s">
        <v>238</v>
      </c>
      <c r="AU1332" s="276" t="s">
        <v>85</v>
      </c>
      <c r="AV1332" s="13" t="s">
        <v>85</v>
      </c>
      <c r="AW1332" s="13" t="s">
        <v>39</v>
      </c>
      <c r="AX1332" s="13" t="s">
        <v>76</v>
      </c>
      <c r="AY1332" s="276" t="s">
        <v>171</v>
      </c>
    </row>
    <row r="1333" s="13" customFormat="1">
      <c r="B1333" s="266"/>
      <c r="C1333" s="267"/>
      <c r="D1333" s="249" t="s">
        <v>238</v>
      </c>
      <c r="E1333" s="268" t="s">
        <v>21</v>
      </c>
      <c r="F1333" s="269" t="s">
        <v>1921</v>
      </c>
      <c r="G1333" s="267"/>
      <c r="H1333" s="270">
        <v>1.8</v>
      </c>
      <c r="I1333" s="271"/>
      <c r="J1333" s="267"/>
      <c r="K1333" s="267"/>
      <c r="L1333" s="272"/>
      <c r="M1333" s="273"/>
      <c r="N1333" s="274"/>
      <c r="O1333" s="274"/>
      <c r="P1333" s="274"/>
      <c r="Q1333" s="274"/>
      <c r="R1333" s="274"/>
      <c r="S1333" s="274"/>
      <c r="T1333" s="275"/>
      <c r="AT1333" s="276" t="s">
        <v>238</v>
      </c>
      <c r="AU1333" s="276" t="s">
        <v>85</v>
      </c>
      <c r="AV1333" s="13" t="s">
        <v>85</v>
      </c>
      <c r="AW1333" s="13" t="s">
        <v>39</v>
      </c>
      <c r="AX1333" s="13" t="s">
        <v>76</v>
      </c>
      <c r="AY1333" s="276" t="s">
        <v>171</v>
      </c>
    </row>
    <row r="1334" s="13" customFormat="1">
      <c r="B1334" s="266"/>
      <c r="C1334" s="267"/>
      <c r="D1334" s="249" t="s">
        <v>238</v>
      </c>
      <c r="E1334" s="268" t="s">
        <v>21</v>
      </c>
      <c r="F1334" s="269" t="s">
        <v>1890</v>
      </c>
      <c r="G1334" s="267"/>
      <c r="H1334" s="270">
        <v>8.0800000000000001</v>
      </c>
      <c r="I1334" s="271"/>
      <c r="J1334" s="267"/>
      <c r="K1334" s="267"/>
      <c r="L1334" s="272"/>
      <c r="M1334" s="273"/>
      <c r="N1334" s="274"/>
      <c r="O1334" s="274"/>
      <c r="P1334" s="274"/>
      <c r="Q1334" s="274"/>
      <c r="R1334" s="274"/>
      <c r="S1334" s="274"/>
      <c r="T1334" s="275"/>
      <c r="AT1334" s="276" t="s">
        <v>238</v>
      </c>
      <c r="AU1334" s="276" t="s">
        <v>85</v>
      </c>
      <c r="AV1334" s="13" t="s">
        <v>85</v>
      </c>
      <c r="AW1334" s="13" t="s">
        <v>39</v>
      </c>
      <c r="AX1334" s="13" t="s">
        <v>76</v>
      </c>
      <c r="AY1334" s="276" t="s">
        <v>171</v>
      </c>
    </row>
    <row r="1335" s="14" customFormat="1">
      <c r="B1335" s="277"/>
      <c r="C1335" s="278"/>
      <c r="D1335" s="249" t="s">
        <v>238</v>
      </c>
      <c r="E1335" s="279" t="s">
        <v>21</v>
      </c>
      <c r="F1335" s="280" t="s">
        <v>242</v>
      </c>
      <c r="G1335" s="278"/>
      <c r="H1335" s="281">
        <v>107.02</v>
      </c>
      <c r="I1335" s="282"/>
      <c r="J1335" s="278"/>
      <c r="K1335" s="278"/>
      <c r="L1335" s="283"/>
      <c r="M1335" s="284"/>
      <c r="N1335" s="285"/>
      <c r="O1335" s="285"/>
      <c r="P1335" s="285"/>
      <c r="Q1335" s="285"/>
      <c r="R1335" s="285"/>
      <c r="S1335" s="285"/>
      <c r="T1335" s="286"/>
      <c r="AT1335" s="287" t="s">
        <v>238</v>
      </c>
      <c r="AU1335" s="287" t="s">
        <v>85</v>
      </c>
      <c r="AV1335" s="14" t="s">
        <v>194</v>
      </c>
      <c r="AW1335" s="14" t="s">
        <v>39</v>
      </c>
      <c r="AX1335" s="14" t="s">
        <v>83</v>
      </c>
      <c r="AY1335" s="287" t="s">
        <v>171</v>
      </c>
    </row>
    <row r="1336" s="1" customFormat="1" ht="16.5" customHeight="1">
      <c r="B1336" s="47"/>
      <c r="C1336" s="237" t="s">
        <v>1922</v>
      </c>
      <c r="D1336" s="237" t="s">
        <v>174</v>
      </c>
      <c r="E1336" s="238" t="s">
        <v>1923</v>
      </c>
      <c r="F1336" s="239" t="s">
        <v>1924</v>
      </c>
      <c r="G1336" s="240" t="s">
        <v>367</v>
      </c>
      <c r="H1336" s="241">
        <v>30</v>
      </c>
      <c r="I1336" s="242"/>
      <c r="J1336" s="243">
        <f>ROUND(I1336*H1336,2)</f>
        <v>0</v>
      </c>
      <c r="K1336" s="239" t="s">
        <v>236</v>
      </c>
      <c r="L1336" s="73"/>
      <c r="M1336" s="244" t="s">
        <v>21</v>
      </c>
      <c r="N1336" s="245" t="s">
        <v>47</v>
      </c>
      <c r="O1336" s="48"/>
      <c r="P1336" s="246">
        <f>O1336*H1336</f>
        <v>0</v>
      </c>
      <c r="Q1336" s="246">
        <v>0</v>
      </c>
      <c r="R1336" s="246">
        <f>Q1336*H1336</f>
        <v>0</v>
      </c>
      <c r="S1336" s="246">
        <v>0</v>
      </c>
      <c r="T1336" s="247">
        <f>S1336*H1336</f>
        <v>0</v>
      </c>
      <c r="AR1336" s="25" t="s">
        <v>314</v>
      </c>
      <c r="AT1336" s="25" t="s">
        <v>174</v>
      </c>
      <c r="AU1336" s="25" t="s">
        <v>85</v>
      </c>
      <c r="AY1336" s="25" t="s">
        <v>171</v>
      </c>
      <c r="BE1336" s="248">
        <f>IF(N1336="základní",J1336,0)</f>
        <v>0</v>
      </c>
      <c r="BF1336" s="248">
        <f>IF(N1336="snížená",J1336,0)</f>
        <v>0</v>
      </c>
      <c r="BG1336" s="248">
        <f>IF(N1336="zákl. přenesená",J1336,0)</f>
        <v>0</v>
      </c>
      <c r="BH1336" s="248">
        <f>IF(N1336="sníž. přenesená",J1336,0)</f>
        <v>0</v>
      </c>
      <c r="BI1336" s="248">
        <f>IF(N1336="nulová",J1336,0)</f>
        <v>0</v>
      </c>
      <c r="BJ1336" s="25" t="s">
        <v>83</v>
      </c>
      <c r="BK1336" s="248">
        <f>ROUND(I1336*H1336,2)</f>
        <v>0</v>
      </c>
      <c r="BL1336" s="25" t="s">
        <v>314</v>
      </c>
      <c r="BM1336" s="25" t="s">
        <v>1925</v>
      </c>
    </row>
    <row r="1337" s="12" customFormat="1">
      <c r="B1337" s="256"/>
      <c r="C1337" s="257"/>
      <c r="D1337" s="249" t="s">
        <v>238</v>
      </c>
      <c r="E1337" s="258" t="s">
        <v>21</v>
      </c>
      <c r="F1337" s="259" t="s">
        <v>820</v>
      </c>
      <c r="G1337" s="257"/>
      <c r="H1337" s="258" t="s">
        <v>21</v>
      </c>
      <c r="I1337" s="260"/>
      <c r="J1337" s="257"/>
      <c r="K1337" s="257"/>
      <c r="L1337" s="261"/>
      <c r="M1337" s="262"/>
      <c r="N1337" s="263"/>
      <c r="O1337" s="263"/>
      <c r="P1337" s="263"/>
      <c r="Q1337" s="263"/>
      <c r="R1337" s="263"/>
      <c r="S1337" s="263"/>
      <c r="T1337" s="264"/>
      <c r="AT1337" s="265" t="s">
        <v>238</v>
      </c>
      <c r="AU1337" s="265" t="s">
        <v>85</v>
      </c>
      <c r="AV1337" s="12" t="s">
        <v>83</v>
      </c>
      <c r="AW1337" s="12" t="s">
        <v>39</v>
      </c>
      <c r="AX1337" s="12" t="s">
        <v>76</v>
      </c>
      <c r="AY1337" s="265" t="s">
        <v>171</v>
      </c>
    </row>
    <row r="1338" s="12" customFormat="1">
      <c r="B1338" s="256"/>
      <c r="C1338" s="257"/>
      <c r="D1338" s="249" t="s">
        <v>238</v>
      </c>
      <c r="E1338" s="258" t="s">
        <v>21</v>
      </c>
      <c r="F1338" s="259" t="s">
        <v>339</v>
      </c>
      <c r="G1338" s="257"/>
      <c r="H1338" s="258" t="s">
        <v>21</v>
      </c>
      <c r="I1338" s="260"/>
      <c r="J1338" s="257"/>
      <c r="K1338" s="257"/>
      <c r="L1338" s="261"/>
      <c r="M1338" s="262"/>
      <c r="N1338" s="263"/>
      <c r="O1338" s="263"/>
      <c r="P1338" s="263"/>
      <c r="Q1338" s="263"/>
      <c r="R1338" s="263"/>
      <c r="S1338" s="263"/>
      <c r="T1338" s="264"/>
      <c r="AT1338" s="265" t="s">
        <v>238</v>
      </c>
      <c r="AU1338" s="265" t="s">
        <v>85</v>
      </c>
      <c r="AV1338" s="12" t="s">
        <v>83</v>
      </c>
      <c r="AW1338" s="12" t="s">
        <v>39</v>
      </c>
      <c r="AX1338" s="12" t="s">
        <v>76</v>
      </c>
      <c r="AY1338" s="265" t="s">
        <v>171</v>
      </c>
    </row>
    <row r="1339" s="13" customFormat="1">
      <c r="B1339" s="266"/>
      <c r="C1339" s="267"/>
      <c r="D1339" s="249" t="s">
        <v>238</v>
      </c>
      <c r="E1339" s="268" t="s">
        <v>21</v>
      </c>
      <c r="F1339" s="269" t="s">
        <v>1926</v>
      </c>
      <c r="G1339" s="267"/>
      <c r="H1339" s="270">
        <v>1</v>
      </c>
      <c r="I1339" s="271"/>
      <c r="J1339" s="267"/>
      <c r="K1339" s="267"/>
      <c r="L1339" s="272"/>
      <c r="M1339" s="273"/>
      <c r="N1339" s="274"/>
      <c r="O1339" s="274"/>
      <c r="P1339" s="274"/>
      <c r="Q1339" s="274"/>
      <c r="R1339" s="274"/>
      <c r="S1339" s="274"/>
      <c r="T1339" s="275"/>
      <c r="AT1339" s="276" t="s">
        <v>238</v>
      </c>
      <c r="AU1339" s="276" t="s">
        <v>85</v>
      </c>
      <c r="AV1339" s="13" t="s">
        <v>85</v>
      </c>
      <c r="AW1339" s="13" t="s">
        <v>39</v>
      </c>
      <c r="AX1339" s="13" t="s">
        <v>76</v>
      </c>
      <c r="AY1339" s="276" t="s">
        <v>171</v>
      </c>
    </row>
    <row r="1340" s="13" customFormat="1">
      <c r="B1340" s="266"/>
      <c r="C1340" s="267"/>
      <c r="D1340" s="249" t="s">
        <v>238</v>
      </c>
      <c r="E1340" s="268" t="s">
        <v>21</v>
      </c>
      <c r="F1340" s="269" t="s">
        <v>1927</v>
      </c>
      <c r="G1340" s="267"/>
      <c r="H1340" s="270">
        <v>4</v>
      </c>
      <c r="I1340" s="271"/>
      <c r="J1340" s="267"/>
      <c r="K1340" s="267"/>
      <c r="L1340" s="272"/>
      <c r="M1340" s="273"/>
      <c r="N1340" s="274"/>
      <c r="O1340" s="274"/>
      <c r="P1340" s="274"/>
      <c r="Q1340" s="274"/>
      <c r="R1340" s="274"/>
      <c r="S1340" s="274"/>
      <c r="T1340" s="275"/>
      <c r="AT1340" s="276" t="s">
        <v>238</v>
      </c>
      <c r="AU1340" s="276" t="s">
        <v>85</v>
      </c>
      <c r="AV1340" s="13" t="s">
        <v>85</v>
      </c>
      <c r="AW1340" s="13" t="s">
        <v>39</v>
      </c>
      <c r="AX1340" s="13" t="s">
        <v>76</v>
      </c>
      <c r="AY1340" s="276" t="s">
        <v>171</v>
      </c>
    </row>
    <row r="1341" s="13" customFormat="1">
      <c r="B1341" s="266"/>
      <c r="C1341" s="267"/>
      <c r="D1341" s="249" t="s">
        <v>238</v>
      </c>
      <c r="E1341" s="268" t="s">
        <v>21</v>
      </c>
      <c r="F1341" s="269" t="s">
        <v>1928</v>
      </c>
      <c r="G1341" s="267"/>
      <c r="H1341" s="270">
        <v>2</v>
      </c>
      <c r="I1341" s="271"/>
      <c r="J1341" s="267"/>
      <c r="K1341" s="267"/>
      <c r="L1341" s="272"/>
      <c r="M1341" s="273"/>
      <c r="N1341" s="274"/>
      <c r="O1341" s="274"/>
      <c r="P1341" s="274"/>
      <c r="Q1341" s="274"/>
      <c r="R1341" s="274"/>
      <c r="S1341" s="274"/>
      <c r="T1341" s="275"/>
      <c r="AT1341" s="276" t="s">
        <v>238</v>
      </c>
      <c r="AU1341" s="276" t="s">
        <v>85</v>
      </c>
      <c r="AV1341" s="13" t="s">
        <v>85</v>
      </c>
      <c r="AW1341" s="13" t="s">
        <v>39</v>
      </c>
      <c r="AX1341" s="13" t="s">
        <v>76</v>
      </c>
      <c r="AY1341" s="276" t="s">
        <v>171</v>
      </c>
    </row>
    <row r="1342" s="13" customFormat="1">
      <c r="B1342" s="266"/>
      <c r="C1342" s="267"/>
      <c r="D1342" s="249" t="s">
        <v>238</v>
      </c>
      <c r="E1342" s="268" t="s">
        <v>21</v>
      </c>
      <c r="F1342" s="269" t="s">
        <v>1929</v>
      </c>
      <c r="G1342" s="267"/>
      <c r="H1342" s="270">
        <v>1</v>
      </c>
      <c r="I1342" s="271"/>
      <c r="J1342" s="267"/>
      <c r="K1342" s="267"/>
      <c r="L1342" s="272"/>
      <c r="M1342" s="273"/>
      <c r="N1342" s="274"/>
      <c r="O1342" s="274"/>
      <c r="P1342" s="274"/>
      <c r="Q1342" s="274"/>
      <c r="R1342" s="274"/>
      <c r="S1342" s="274"/>
      <c r="T1342" s="275"/>
      <c r="AT1342" s="276" t="s">
        <v>238</v>
      </c>
      <c r="AU1342" s="276" t="s">
        <v>85</v>
      </c>
      <c r="AV1342" s="13" t="s">
        <v>85</v>
      </c>
      <c r="AW1342" s="13" t="s">
        <v>39</v>
      </c>
      <c r="AX1342" s="13" t="s">
        <v>76</v>
      </c>
      <c r="AY1342" s="276" t="s">
        <v>171</v>
      </c>
    </row>
    <row r="1343" s="13" customFormat="1">
      <c r="B1343" s="266"/>
      <c r="C1343" s="267"/>
      <c r="D1343" s="249" t="s">
        <v>238</v>
      </c>
      <c r="E1343" s="268" t="s">
        <v>21</v>
      </c>
      <c r="F1343" s="269" t="s">
        <v>1930</v>
      </c>
      <c r="G1343" s="267"/>
      <c r="H1343" s="270">
        <v>1</v>
      </c>
      <c r="I1343" s="271"/>
      <c r="J1343" s="267"/>
      <c r="K1343" s="267"/>
      <c r="L1343" s="272"/>
      <c r="M1343" s="273"/>
      <c r="N1343" s="274"/>
      <c r="O1343" s="274"/>
      <c r="P1343" s="274"/>
      <c r="Q1343" s="274"/>
      <c r="R1343" s="274"/>
      <c r="S1343" s="274"/>
      <c r="T1343" s="275"/>
      <c r="AT1343" s="276" t="s">
        <v>238</v>
      </c>
      <c r="AU1343" s="276" t="s">
        <v>85</v>
      </c>
      <c r="AV1343" s="13" t="s">
        <v>85</v>
      </c>
      <c r="AW1343" s="13" t="s">
        <v>39</v>
      </c>
      <c r="AX1343" s="13" t="s">
        <v>76</v>
      </c>
      <c r="AY1343" s="276" t="s">
        <v>171</v>
      </c>
    </row>
    <row r="1344" s="13" customFormat="1">
      <c r="B1344" s="266"/>
      <c r="C1344" s="267"/>
      <c r="D1344" s="249" t="s">
        <v>238</v>
      </c>
      <c r="E1344" s="268" t="s">
        <v>21</v>
      </c>
      <c r="F1344" s="269" t="s">
        <v>1931</v>
      </c>
      <c r="G1344" s="267"/>
      <c r="H1344" s="270">
        <v>1</v>
      </c>
      <c r="I1344" s="271"/>
      <c r="J1344" s="267"/>
      <c r="K1344" s="267"/>
      <c r="L1344" s="272"/>
      <c r="M1344" s="273"/>
      <c r="N1344" s="274"/>
      <c r="O1344" s="274"/>
      <c r="P1344" s="274"/>
      <c r="Q1344" s="274"/>
      <c r="R1344" s="274"/>
      <c r="S1344" s="274"/>
      <c r="T1344" s="275"/>
      <c r="AT1344" s="276" t="s">
        <v>238</v>
      </c>
      <c r="AU1344" s="276" t="s">
        <v>85</v>
      </c>
      <c r="AV1344" s="13" t="s">
        <v>85</v>
      </c>
      <c r="AW1344" s="13" t="s">
        <v>39</v>
      </c>
      <c r="AX1344" s="13" t="s">
        <v>76</v>
      </c>
      <c r="AY1344" s="276" t="s">
        <v>171</v>
      </c>
    </row>
    <row r="1345" s="13" customFormat="1">
      <c r="B1345" s="266"/>
      <c r="C1345" s="267"/>
      <c r="D1345" s="249" t="s">
        <v>238</v>
      </c>
      <c r="E1345" s="268" t="s">
        <v>21</v>
      </c>
      <c r="F1345" s="269" t="s">
        <v>1932</v>
      </c>
      <c r="G1345" s="267"/>
      <c r="H1345" s="270">
        <v>3</v>
      </c>
      <c r="I1345" s="271"/>
      <c r="J1345" s="267"/>
      <c r="K1345" s="267"/>
      <c r="L1345" s="272"/>
      <c r="M1345" s="273"/>
      <c r="N1345" s="274"/>
      <c r="O1345" s="274"/>
      <c r="P1345" s="274"/>
      <c r="Q1345" s="274"/>
      <c r="R1345" s="274"/>
      <c r="S1345" s="274"/>
      <c r="T1345" s="275"/>
      <c r="AT1345" s="276" t="s">
        <v>238</v>
      </c>
      <c r="AU1345" s="276" t="s">
        <v>85</v>
      </c>
      <c r="AV1345" s="13" t="s">
        <v>85</v>
      </c>
      <c r="AW1345" s="13" t="s">
        <v>39</v>
      </c>
      <c r="AX1345" s="13" t="s">
        <v>76</v>
      </c>
      <c r="AY1345" s="276" t="s">
        <v>171</v>
      </c>
    </row>
    <row r="1346" s="13" customFormat="1">
      <c r="B1346" s="266"/>
      <c r="C1346" s="267"/>
      <c r="D1346" s="249" t="s">
        <v>238</v>
      </c>
      <c r="E1346" s="268" t="s">
        <v>21</v>
      </c>
      <c r="F1346" s="269" t="s">
        <v>1933</v>
      </c>
      <c r="G1346" s="267"/>
      <c r="H1346" s="270">
        <v>3</v>
      </c>
      <c r="I1346" s="271"/>
      <c r="J1346" s="267"/>
      <c r="K1346" s="267"/>
      <c r="L1346" s="272"/>
      <c r="M1346" s="273"/>
      <c r="N1346" s="274"/>
      <c r="O1346" s="274"/>
      <c r="P1346" s="274"/>
      <c r="Q1346" s="274"/>
      <c r="R1346" s="274"/>
      <c r="S1346" s="274"/>
      <c r="T1346" s="275"/>
      <c r="AT1346" s="276" t="s">
        <v>238</v>
      </c>
      <c r="AU1346" s="276" t="s">
        <v>85</v>
      </c>
      <c r="AV1346" s="13" t="s">
        <v>85</v>
      </c>
      <c r="AW1346" s="13" t="s">
        <v>39</v>
      </c>
      <c r="AX1346" s="13" t="s">
        <v>76</v>
      </c>
      <c r="AY1346" s="276" t="s">
        <v>171</v>
      </c>
    </row>
    <row r="1347" s="13" customFormat="1">
      <c r="B1347" s="266"/>
      <c r="C1347" s="267"/>
      <c r="D1347" s="249" t="s">
        <v>238</v>
      </c>
      <c r="E1347" s="268" t="s">
        <v>21</v>
      </c>
      <c r="F1347" s="269" t="s">
        <v>1934</v>
      </c>
      <c r="G1347" s="267"/>
      <c r="H1347" s="270">
        <v>3</v>
      </c>
      <c r="I1347" s="271"/>
      <c r="J1347" s="267"/>
      <c r="K1347" s="267"/>
      <c r="L1347" s="272"/>
      <c r="M1347" s="273"/>
      <c r="N1347" s="274"/>
      <c r="O1347" s="274"/>
      <c r="P1347" s="274"/>
      <c r="Q1347" s="274"/>
      <c r="R1347" s="274"/>
      <c r="S1347" s="274"/>
      <c r="T1347" s="275"/>
      <c r="AT1347" s="276" t="s">
        <v>238</v>
      </c>
      <c r="AU1347" s="276" t="s">
        <v>85</v>
      </c>
      <c r="AV1347" s="13" t="s">
        <v>85</v>
      </c>
      <c r="AW1347" s="13" t="s">
        <v>39</v>
      </c>
      <c r="AX1347" s="13" t="s">
        <v>76</v>
      </c>
      <c r="AY1347" s="276" t="s">
        <v>171</v>
      </c>
    </row>
    <row r="1348" s="13" customFormat="1">
      <c r="B1348" s="266"/>
      <c r="C1348" s="267"/>
      <c r="D1348" s="249" t="s">
        <v>238</v>
      </c>
      <c r="E1348" s="268" t="s">
        <v>21</v>
      </c>
      <c r="F1348" s="269" t="s">
        <v>1935</v>
      </c>
      <c r="G1348" s="267"/>
      <c r="H1348" s="270">
        <v>4</v>
      </c>
      <c r="I1348" s="271"/>
      <c r="J1348" s="267"/>
      <c r="K1348" s="267"/>
      <c r="L1348" s="272"/>
      <c r="M1348" s="273"/>
      <c r="N1348" s="274"/>
      <c r="O1348" s="274"/>
      <c r="P1348" s="274"/>
      <c r="Q1348" s="274"/>
      <c r="R1348" s="274"/>
      <c r="S1348" s="274"/>
      <c r="T1348" s="275"/>
      <c r="AT1348" s="276" t="s">
        <v>238</v>
      </c>
      <c r="AU1348" s="276" t="s">
        <v>85</v>
      </c>
      <c r="AV1348" s="13" t="s">
        <v>85</v>
      </c>
      <c r="AW1348" s="13" t="s">
        <v>39</v>
      </c>
      <c r="AX1348" s="13" t="s">
        <v>76</v>
      </c>
      <c r="AY1348" s="276" t="s">
        <v>171</v>
      </c>
    </row>
    <row r="1349" s="13" customFormat="1">
      <c r="B1349" s="266"/>
      <c r="C1349" s="267"/>
      <c r="D1349" s="249" t="s">
        <v>238</v>
      </c>
      <c r="E1349" s="268" t="s">
        <v>21</v>
      </c>
      <c r="F1349" s="269" t="s">
        <v>1936</v>
      </c>
      <c r="G1349" s="267"/>
      <c r="H1349" s="270">
        <v>4</v>
      </c>
      <c r="I1349" s="271"/>
      <c r="J1349" s="267"/>
      <c r="K1349" s="267"/>
      <c r="L1349" s="272"/>
      <c r="M1349" s="273"/>
      <c r="N1349" s="274"/>
      <c r="O1349" s="274"/>
      <c r="P1349" s="274"/>
      <c r="Q1349" s="274"/>
      <c r="R1349" s="274"/>
      <c r="S1349" s="274"/>
      <c r="T1349" s="275"/>
      <c r="AT1349" s="276" t="s">
        <v>238</v>
      </c>
      <c r="AU1349" s="276" t="s">
        <v>85</v>
      </c>
      <c r="AV1349" s="13" t="s">
        <v>85</v>
      </c>
      <c r="AW1349" s="13" t="s">
        <v>39</v>
      </c>
      <c r="AX1349" s="13" t="s">
        <v>76</v>
      </c>
      <c r="AY1349" s="276" t="s">
        <v>171</v>
      </c>
    </row>
    <row r="1350" s="13" customFormat="1">
      <c r="B1350" s="266"/>
      <c r="C1350" s="267"/>
      <c r="D1350" s="249" t="s">
        <v>238</v>
      </c>
      <c r="E1350" s="268" t="s">
        <v>21</v>
      </c>
      <c r="F1350" s="269" t="s">
        <v>1937</v>
      </c>
      <c r="G1350" s="267"/>
      <c r="H1350" s="270">
        <v>3</v>
      </c>
      <c r="I1350" s="271"/>
      <c r="J1350" s="267"/>
      <c r="K1350" s="267"/>
      <c r="L1350" s="272"/>
      <c r="M1350" s="273"/>
      <c r="N1350" s="274"/>
      <c r="O1350" s="274"/>
      <c r="P1350" s="274"/>
      <c r="Q1350" s="274"/>
      <c r="R1350" s="274"/>
      <c r="S1350" s="274"/>
      <c r="T1350" s="275"/>
      <c r="AT1350" s="276" t="s">
        <v>238</v>
      </c>
      <c r="AU1350" s="276" t="s">
        <v>85</v>
      </c>
      <c r="AV1350" s="13" t="s">
        <v>85</v>
      </c>
      <c r="AW1350" s="13" t="s">
        <v>39</v>
      </c>
      <c r="AX1350" s="13" t="s">
        <v>76</v>
      </c>
      <c r="AY1350" s="276" t="s">
        <v>171</v>
      </c>
    </row>
    <row r="1351" s="14" customFormat="1">
      <c r="B1351" s="277"/>
      <c r="C1351" s="278"/>
      <c r="D1351" s="249" t="s">
        <v>238</v>
      </c>
      <c r="E1351" s="279" t="s">
        <v>21</v>
      </c>
      <c r="F1351" s="280" t="s">
        <v>242</v>
      </c>
      <c r="G1351" s="278"/>
      <c r="H1351" s="281">
        <v>30</v>
      </c>
      <c r="I1351" s="282"/>
      <c r="J1351" s="278"/>
      <c r="K1351" s="278"/>
      <c r="L1351" s="283"/>
      <c r="M1351" s="284"/>
      <c r="N1351" s="285"/>
      <c r="O1351" s="285"/>
      <c r="P1351" s="285"/>
      <c r="Q1351" s="285"/>
      <c r="R1351" s="285"/>
      <c r="S1351" s="285"/>
      <c r="T1351" s="286"/>
      <c r="AT1351" s="287" t="s">
        <v>238</v>
      </c>
      <c r="AU1351" s="287" t="s">
        <v>85</v>
      </c>
      <c r="AV1351" s="14" t="s">
        <v>194</v>
      </c>
      <c r="AW1351" s="14" t="s">
        <v>39</v>
      </c>
      <c r="AX1351" s="14" t="s">
        <v>83</v>
      </c>
      <c r="AY1351" s="287" t="s">
        <v>171</v>
      </c>
    </row>
    <row r="1352" s="1" customFormat="1" ht="16.5" customHeight="1">
      <c r="B1352" s="47"/>
      <c r="C1352" s="237" t="s">
        <v>1938</v>
      </c>
      <c r="D1352" s="237" t="s">
        <v>174</v>
      </c>
      <c r="E1352" s="238" t="s">
        <v>1939</v>
      </c>
      <c r="F1352" s="239" t="s">
        <v>1940</v>
      </c>
      <c r="G1352" s="240" t="s">
        <v>367</v>
      </c>
      <c r="H1352" s="241">
        <v>11</v>
      </c>
      <c r="I1352" s="242"/>
      <c r="J1352" s="243">
        <f>ROUND(I1352*H1352,2)</f>
        <v>0</v>
      </c>
      <c r="K1352" s="239" t="s">
        <v>236</v>
      </c>
      <c r="L1352" s="73"/>
      <c r="M1352" s="244" t="s">
        <v>21</v>
      </c>
      <c r="N1352" s="245" t="s">
        <v>47</v>
      </c>
      <c r="O1352" s="48"/>
      <c r="P1352" s="246">
        <f>O1352*H1352</f>
        <v>0</v>
      </c>
      <c r="Q1352" s="246">
        <v>0</v>
      </c>
      <c r="R1352" s="246">
        <f>Q1352*H1352</f>
        <v>0</v>
      </c>
      <c r="S1352" s="246">
        <v>0</v>
      </c>
      <c r="T1352" s="247">
        <f>S1352*H1352</f>
        <v>0</v>
      </c>
      <c r="AR1352" s="25" t="s">
        <v>314</v>
      </c>
      <c r="AT1352" s="25" t="s">
        <v>174</v>
      </c>
      <c r="AU1352" s="25" t="s">
        <v>85</v>
      </c>
      <c r="AY1352" s="25" t="s">
        <v>171</v>
      </c>
      <c r="BE1352" s="248">
        <f>IF(N1352="základní",J1352,0)</f>
        <v>0</v>
      </c>
      <c r="BF1352" s="248">
        <f>IF(N1352="snížená",J1352,0)</f>
        <v>0</v>
      </c>
      <c r="BG1352" s="248">
        <f>IF(N1352="zákl. přenesená",J1352,0)</f>
        <v>0</v>
      </c>
      <c r="BH1352" s="248">
        <f>IF(N1352="sníž. přenesená",J1352,0)</f>
        <v>0</v>
      </c>
      <c r="BI1352" s="248">
        <f>IF(N1352="nulová",J1352,0)</f>
        <v>0</v>
      </c>
      <c r="BJ1352" s="25" t="s">
        <v>83</v>
      </c>
      <c r="BK1352" s="248">
        <f>ROUND(I1352*H1352,2)</f>
        <v>0</v>
      </c>
      <c r="BL1352" s="25" t="s">
        <v>314</v>
      </c>
      <c r="BM1352" s="25" t="s">
        <v>1941</v>
      </c>
    </row>
    <row r="1353" s="12" customFormat="1">
      <c r="B1353" s="256"/>
      <c r="C1353" s="257"/>
      <c r="D1353" s="249" t="s">
        <v>238</v>
      </c>
      <c r="E1353" s="258" t="s">
        <v>21</v>
      </c>
      <c r="F1353" s="259" t="s">
        <v>820</v>
      </c>
      <c r="G1353" s="257"/>
      <c r="H1353" s="258" t="s">
        <v>21</v>
      </c>
      <c r="I1353" s="260"/>
      <c r="J1353" s="257"/>
      <c r="K1353" s="257"/>
      <c r="L1353" s="261"/>
      <c r="M1353" s="262"/>
      <c r="N1353" s="263"/>
      <c r="O1353" s="263"/>
      <c r="P1353" s="263"/>
      <c r="Q1353" s="263"/>
      <c r="R1353" s="263"/>
      <c r="S1353" s="263"/>
      <c r="T1353" s="264"/>
      <c r="AT1353" s="265" t="s">
        <v>238</v>
      </c>
      <c r="AU1353" s="265" t="s">
        <v>85</v>
      </c>
      <c r="AV1353" s="12" t="s">
        <v>83</v>
      </c>
      <c r="AW1353" s="12" t="s">
        <v>39</v>
      </c>
      <c r="AX1353" s="12" t="s">
        <v>76</v>
      </c>
      <c r="AY1353" s="265" t="s">
        <v>171</v>
      </c>
    </row>
    <row r="1354" s="12" customFormat="1">
      <c r="B1354" s="256"/>
      <c r="C1354" s="257"/>
      <c r="D1354" s="249" t="s">
        <v>238</v>
      </c>
      <c r="E1354" s="258" t="s">
        <v>21</v>
      </c>
      <c r="F1354" s="259" t="s">
        <v>339</v>
      </c>
      <c r="G1354" s="257"/>
      <c r="H1354" s="258" t="s">
        <v>21</v>
      </c>
      <c r="I1354" s="260"/>
      <c r="J1354" s="257"/>
      <c r="K1354" s="257"/>
      <c r="L1354" s="261"/>
      <c r="M1354" s="262"/>
      <c r="N1354" s="263"/>
      <c r="O1354" s="263"/>
      <c r="P1354" s="263"/>
      <c r="Q1354" s="263"/>
      <c r="R1354" s="263"/>
      <c r="S1354" s="263"/>
      <c r="T1354" s="264"/>
      <c r="AT1354" s="265" t="s">
        <v>238</v>
      </c>
      <c r="AU1354" s="265" t="s">
        <v>85</v>
      </c>
      <c r="AV1354" s="12" t="s">
        <v>83</v>
      </c>
      <c r="AW1354" s="12" t="s">
        <v>39</v>
      </c>
      <c r="AX1354" s="12" t="s">
        <v>76</v>
      </c>
      <c r="AY1354" s="265" t="s">
        <v>171</v>
      </c>
    </row>
    <row r="1355" s="13" customFormat="1">
      <c r="B1355" s="266"/>
      <c r="C1355" s="267"/>
      <c r="D1355" s="249" t="s">
        <v>238</v>
      </c>
      <c r="E1355" s="268" t="s">
        <v>21</v>
      </c>
      <c r="F1355" s="269" t="s">
        <v>1942</v>
      </c>
      <c r="G1355" s="267"/>
      <c r="H1355" s="270">
        <v>0</v>
      </c>
      <c r="I1355" s="271"/>
      <c r="J1355" s="267"/>
      <c r="K1355" s="267"/>
      <c r="L1355" s="272"/>
      <c r="M1355" s="273"/>
      <c r="N1355" s="274"/>
      <c r="O1355" s="274"/>
      <c r="P1355" s="274"/>
      <c r="Q1355" s="274"/>
      <c r="R1355" s="274"/>
      <c r="S1355" s="274"/>
      <c r="T1355" s="275"/>
      <c r="AT1355" s="276" t="s">
        <v>238</v>
      </c>
      <c r="AU1355" s="276" t="s">
        <v>85</v>
      </c>
      <c r="AV1355" s="13" t="s">
        <v>85</v>
      </c>
      <c r="AW1355" s="13" t="s">
        <v>39</v>
      </c>
      <c r="AX1355" s="13" t="s">
        <v>76</v>
      </c>
      <c r="AY1355" s="276" t="s">
        <v>171</v>
      </c>
    </row>
    <row r="1356" s="13" customFormat="1">
      <c r="B1356" s="266"/>
      <c r="C1356" s="267"/>
      <c r="D1356" s="249" t="s">
        <v>238</v>
      </c>
      <c r="E1356" s="268" t="s">
        <v>21</v>
      </c>
      <c r="F1356" s="269" t="s">
        <v>1943</v>
      </c>
      <c r="G1356" s="267"/>
      <c r="H1356" s="270">
        <v>2</v>
      </c>
      <c r="I1356" s="271"/>
      <c r="J1356" s="267"/>
      <c r="K1356" s="267"/>
      <c r="L1356" s="272"/>
      <c r="M1356" s="273"/>
      <c r="N1356" s="274"/>
      <c r="O1356" s="274"/>
      <c r="P1356" s="274"/>
      <c r="Q1356" s="274"/>
      <c r="R1356" s="274"/>
      <c r="S1356" s="274"/>
      <c r="T1356" s="275"/>
      <c r="AT1356" s="276" t="s">
        <v>238</v>
      </c>
      <c r="AU1356" s="276" t="s">
        <v>85</v>
      </c>
      <c r="AV1356" s="13" t="s">
        <v>85</v>
      </c>
      <c r="AW1356" s="13" t="s">
        <v>39</v>
      </c>
      <c r="AX1356" s="13" t="s">
        <v>76</v>
      </c>
      <c r="AY1356" s="276" t="s">
        <v>171</v>
      </c>
    </row>
    <row r="1357" s="13" customFormat="1">
      <c r="B1357" s="266"/>
      <c r="C1357" s="267"/>
      <c r="D1357" s="249" t="s">
        <v>238</v>
      </c>
      <c r="E1357" s="268" t="s">
        <v>21</v>
      </c>
      <c r="F1357" s="269" t="s">
        <v>1944</v>
      </c>
      <c r="G1357" s="267"/>
      <c r="H1357" s="270">
        <v>1</v>
      </c>
      <c r="I1357" s="271"/>
      <c r="J1357" s="267"/>
      <c r="K1357" s="267"/>
      <c r="L1357" s="272"/>
      <c r="M1357" s="273"/>
      <c r="N1357" s="274"/>
      <c r="O1357" s="274"/>
      <c r="P1357" s="274"/>
      <c r="Q1357" s="274"/>
      <c r="R1357" s="274"/>
      <c r="S1357" s="274"/>
      <c r="T1357" s="275"/>
      <c r="AT1357" s="276" t="s">
        <v>238</v>
      </c>
      <c r="AU1357" s="276" t="s">
        <v>85</v>
      </c>
      <c r="AV1357" s="13" t="s">
        <v>85</v>
      </c>
      <c r="AW1357" s="13" t="s">
        <v>39</v>
      </c>
      <c r="AX1357" s="13" t="s">
        <v>76</v>
      </c>
      <c r="AY1357" s="276" t="s">
        <v>171</v>
      </c>
    </row>
    <row r="1358" s="13" customFormat="1">
      <c r="B1358" s="266"/>
      <c r="C1358" s="267"/>
      <c r="D1358" s="249" t="s">
        <v>238</v>
      </c>
      <c r="E1358" s="268" t="s">
        <v>21</v>
      </c>
      <c r="F1358" s="269" t="s">
        <v>1929</v>
      </c>
      <c r="G1358" s="267"/>
      <c r="H1358" s="270">
        <v>1</v>
      </c>
      <c r="I1358" s="271"/>
      <c r="J1358" s="267"/>
      <c r="K1358" s="267"/>
      <c r="L1358" s="272"/>
      <c r="M1358" s="273"/>
      <c r="N1358" s="274"/>
      <c r="O1358" s="274"/>
      <c r="P1358" s="274"/>
      <c r="Q1358" s="274"/>
      <c r="R1358" s="274"/>
      <c r="S1358" s="274"/>
      <c r="T1358" s="275"/>
      <c r="AT1358" s="276" t="s">
        <v>238</v>
      </c>
      <c r="AU1358" s="276" t="s">
        <v>85</v>
      </c>
      <c r="AV1358" s="13" t="s">
        <v>85</v>
      </c>
      <c r="AW1358" s="13" t="s">
        <v>39</v>
      </c>
      <c r="AX1358" s="13" t="s">
        <v>76</v>
      </c>
      <c r="AY1358" s="276" t="s">
        <v>171</v>
      </c>
    </row>
    <row r="1359" s="13" customFormat="1">
      <c r="B1359" s="266"/>
      <c r="C1359" s="267"/>
      <c r="D1359" s="249" t="s">
        <v>238</v>
      </c>
      <c r="E1359" s="268" t="s">
        <v>21</v>
      </c>
      <c r="F1359" s="269" t="s">
        <v>1945</v>
      </c>
      <c r="G1359" s="267"/>
      <c r="H1359" s="270">
        <v>0</v>
      </c>
      <c r="I1359" s="271"/>
      <c r="J1359" s="267"/>
      <c r="K1359" s="267"/>
      <c r="L1359" s="272"/>
      <c r="M1359" s="273"/>
      <c r="N1359" s="274"/>
      <c r="O1359" s="274"/>
      <c r="P1359" s="274"/>
      <c r="Q1359" s="274"/>
      <c r="R1359" s="274"/>
      <c r="S1359" s="274"/>
      <c r="T1359" s="275"/>
      <c r="AT1359" s="276" t="s">
        <v>238</v>
      </c>
      <c r="AU1359" s="276" t="s">
        <v>85</v>
      </c>
      <c r="AV1359" s="13" t="s">
        <v>85</v>
      </c>
      <c r="AW1359" s="13" t="s">
        <v>39</v>
      </c>
      <c r="AX1359" s="13" t="s">
        <v>76</v>
      </c>
      <c r="AY1359" s="276" t="s">
        <v>171</v>
      </c>
    </row>
    <row r="1360" s="13" customFormat="1">
      <c r="B1360" s="266"/>
      <c r="C1360" s="267"/>
      <c r="D1360" s="249" t="s">
        <v>238</v>
      </c>
      <c r="E1360" s="268" t="s">
        <v>21</v>
      </c>
      <c r="F1360" s="269" t="s">
        <v>1946</v>
      </c>
      <c r="G1360" s="267"/>
      <c r="H1360" s="270">
        <v>0</v>
      </c>
      <c r="I1360" s="271"/>
      <c r="J1360" s="267"/>
      <c r="K1360" s="267"/>
      <c r="L1360" s="272"/>
      <c r="M1360" s="273"/>
      <c r="N1360" s="274"/>
      <c r="O1360" s="274"/>
      <c r="P1360" s="274"/>
      <c r="Q1360" s="274"/>
      <c r="R1360" s="274"/>
      <c r="S1360" s="274"/>
      <c r="T1360" s="275"/>
      <c r="AT1360" s="276" t="s">
        <v>238</v>
      </c>
      <c r="AU1360" s="276" t="s">
        <v>85</v>
      </c>
      <c r="AV1360" s="13" t="s">
        <v>85</v>
      </c>
      <c r="AW1360" s="13" t="s">
        <v>39</v>
      </c>
      <c r="AX1360" s="13" t="s">
        <v>76</v>
      </c>
      <c r="AY1360" s="276" t="s">
        <v>171</v>
      </c>
    </row>
    <row r="1361" s="13" customFormat="1">
      <c r="B1361" s="266"/>
      <c r="C1361" s="267"/>
      <c r="D1361" s="249" t="s">
        <v>238</v>
      </c>
      <c r="E1361" s="268" t="s">
        <v>21</v>
      </c>
      <c r="F1361" s="269" t="s">
        <v>1947</v>
      </c>
      <c r="G1361" s="267"/>
      <c r="H1361" s="270">
        <v>1</v>
      </c>
      <c r="I1361" s="271"/>
      <c r="J1361" s="267"/>
      <c r="K1361" s="267"/>
      <c r="L1361" s="272"/>
      <c r="M1361" s="273"/>
      <c r="N1361" s="274"/>
      <c r="O1361" s="274"/>
      <c r="P1361" s="274"/>
      <c r="Q1361" s="274"/>
      <c r="R1361" s="274"/>
      <c r="S1361" s="274"/>
      <c r="T1361" s="275"/>
      <c r="AT1361" s="276" t="s">
        <v>238</v>
      </c>
      <c r="AU1361" s="276" t="s">
        <v>85</v>
      </c>
      <c r="AV1361" s="13" t="s">
        <v>85</v>
      </c>
      <c r="AW1361" s="13" t="s">
        <v>39</v>
      </c>
      <c r="AX1361" s="13" t="s">
        <v>76</v>
      </c>
      <c r="AY1361" s="276" t="s">
        <v>171</v>
      </c>
    </row>
    <row r="1362" s="13" customFormat="1">
      <c r="B1362" s="266"/>
      <c r="C1362" s="267"/>
      <c r="D1362" s="249" t="s">
        <v>238</v>
      </c>
      <c r="E1362" s="268" t="s">
        <v>21</v>
      </c>
      <c r="F1362" s="269" t="s">
        <v>1948</v>
      </c>
      <c r="G1362" s="267"/>
      <c r="H1362" s="270">
        <v>1</v>
      </c>
      <c r="I1362" s="271"/>
      <c r="J1362" s="267"/>
      <c r="K1362" s="267"/>
      <c r="L1362" s="272"/>
      <c r="M1362" s="273"/>
      <c r="N1362" s="274"/>
      <c r="O1362" s="274"/>
      <c r="P1362" s="274"/>
      <c r="Q1362" s="274"/>
      <c r="R1362" s="274"/>
      <c r="S1362" s="274"/>
      <c r="T1362" s="275"/>
      <c r="AT1362" s="276" t="s">
        <v>238</v>
      </c>
      <c r="AU1362" s="276" t="s">
        <v>85</v>
      </c>
      <c r="AV1362" s="13" t="s">
        <v>85</v>
      </c>
      <c r="AW1362" s="13" t="s">
        <v>39</v>
      </c>
      <c r="AX1362" s="13" t="s">
        <v>76</v>
      </c>
      <c r="AY1362" s="276" t="s">
        <v>171</v>
      </c>
    </row>
    <row r="1363" s="13" customFormat="1">
      <c r="B1363" s="266"/>
      <c r="C1363" s="267"/>
      <c r="D1363" s="249" t="s">
        <v>238</v>
      </c>
      <c r="E1363" s="268" t="s">
        <v>21</v>
      </c>
      <c r="F1363" s="269" t="s">
        <v>1949</v>
      </c>
      <c r="G1363" s="267"/>
      <c r="H1363" s="270">
        <v>1</v>
      </c>
      <c r="I1363" s="271"/>
      <c r="J1363" s="267"/>
      <c r="K1363" s="267"/>
      <c r="L1363" s="272"/>
      <c r="M1363" s="273"/>
      <c r="N1363" s="274"/>
      <c r="O1363" s="274"/>
      <c r="P1363" s="274"/>
      <c r="Q1363" s="274"/>
      <c r="R1363" s="274"/>
      <c r="S1363" s="274"/>
      <c r="T1363" s="275"/>
      <c r="AT1363" s="276" t="s">
        <v>238</v>
      </c>
      <c r="AU1363" s="276" t="s">
        <v>85</v>
      </c>
      <c r="AV1363" s="13" t="s">
        <v>85</v>
      </c>
      <c r="AW1363" s="13" t="s">
        <v>39</v>
      </c>
      <c r="AX1363" s="13" t="s">
        <v>76</v>
      </c>
      <c r="AY1363" s="276" t="s">
        <v>171</v>
      </c>
    </row>
    <row r="1364" s="13" customFormat="1">
      <c r="B1364" s="266"/>
      <c r="C1364" s="267"/>
      <c r="D1364" s="249" t="s">
        <v>238</v>
      </c>
      <c r="E1364" s="268" t="s">
        <v>21</v>
      </c>
      <c r="F1364" s="269" t="s">
        <v>1950</v>
      </c>
      <c r="G1364" s="267"/>
      <c r="H1364" s="270">
        <v>2</v>
      </c>
      <c r="I1364" s="271"/>
      <c r="J1364" s="267"/>
      <c r="K1364" s="267"/>
      <c r="L1364" s="272"/>
      <c r="M1364" s="273"/>
      <c r="N1364" s="274"/>
      <c r="O1364" s="274"/>
      <c r="P1364" s="274"/>
      <c r="Q1364" s="274"/>
      <c r="R1364" s="274"/>
      <c r="S1364" s="274"/>
      <c r="T1364" s="275"/>
      <c r="AT1364" s="276" t="s">
        <v>238</v>
      </c>
      <c r="AU1364" s="276" t="s">
        <v>85</v>
      </c>
      <c r="AV1364" s="13" t="s">
        <v>85</v>
      </c>
      <c r="AW1364" s="13" t="s">
        <v>39</v>
      </c>
      <c r="AX1364" s="13" t="s">
        <v>76</v>
      </c>
      <c r="AY1364" s="276" t="s">
        <v>171</v>
      </c>
    </row>
    <row r="1365" s="13" customFormat="1">
      <c r="B1365" s="266"/>
      <c r="C1365" s="267"/>
      <c r="D1365" s="249" t="s">
        <v>238</v>
      </c>
      <c r="E1365" s="268" t="s">
        <v>21</v>
      </c>
      <c r="F1365" s="269" t="s">
        <v>1951</v>
      </c>
      <c r="G1365" s="267"/>
      <c r="H1365" s="270">
        <v>2</v>
      </c>
      <c r="I1365" s="271"/>
      <c r="J1365" s="267"/>
      <c r="K1365" s="267"/>
      <c r="L1365" s="272"/>
      <c r="M1365" s="273"/>
      <c r="N1365" s="274"/>
      <c r="O1365" s="274"/>
      <c r="P1365" s="274"/>
      <c r="Q1365" s="274"/>
      <c r="R1365" s="274"/>
      <c r="S1365" s="274"/>
      <c r="T1365" s="275"/>
      <c r="AT1365" s="276" t="s">
        <v>238</v>
      </c>
      <c r="AU1365" s="276" t="s">
        <v>85</v>
      </c>
      <c r="AV1365" s="13" t="s">
        <v>85</v>
      </c>
      <c r="AW1365" s="13" t="s">
        <v>39</v>
      </c>
      <c r="AX1365" s="13" t="s">
        <v>76</v>
      </c>
      <c r="AY1365" s="276" t="s">
        <v>171</v>
      </c>
    </row>
    <row r="1366" s="13" customFormat="1">
      <c r="B1366" s="266"/>
      <c r="C1366" s="267"/>
      <c r="D1366" s="249" t="s">
        <v>238</v>
      </c>
      <c r="E1366" s="268" t="s">
        <v>21</v>
      </c>
      <c r="F1366" s="269" t="s">
        <v>1952</v>
      </c>
      <c r="G1366" s="267"/>
      <c r="H1366" s="270">
        <v>0</v>
      </c>
      <c r="I1366" s="271"/>
      <c r="J1366" s="267"/>
      <c r="K1366" s="267"/>
      <c r="L1366" s="272"/>
      <c r="M1366" s="273"/>
      <c r="N1366" s="274"/>
      <c r="O1366" s="274"/>
      <c r="P1366" s="274"/>
      <c r="Q1366" s="274"/>
      <c r="R1366" s="274"/>
      <c r="S1366" s="274"/>
      <c r="T1366" s="275"/>
      <c r="AT1366" s="276" t="s">
        <v>238</v>
      </c>
      <c r="AU1366" s="276" t="s">
        <v>85</v>
      </c>
      <c r="AV1366" s="13" t="s">
        <v>85</v>
      </c>
      <c r="AW1366" s="13" t="s">
        <v>39</v>
      </c>
      <c r="AX1366" s="13" t="s">
        <v>76</v>
      </c>
      <c r="AY1366" s="276" t="s">
        <v>171</v>
      </c>
    </row>
    <row r="1367" s="14" customFormat="1">
      <c r="B1367" s="277"/>
      <c r="C1367" s="278"/>
      <c r="D1367" s="249" t="s">
        <v>238</v>
      </c>
      <c r="E1367" s="279" t="s">
        <v>21</v>
      </c>
      <c r="F1367" s="280" t="s">
        <v>242</v>
      </c>
      <c r="G1367" s="278"/>
      <c r="H1367" s="281">
        <v>11</v>
      </c>
      <c r="I1367" s="282"/>
      <c r="J1367" s="278"/>
      <c r="K1367" s="278"/>
      <c r="L1367" s="283"/>
      <c r="M1367" s="284"/>
      <c r="N1367" s="285"/>
      <c r="O1367" s="285"/>
      <c r="P1367" s="285"/>
      <c r="Q1367" s="285"/>
      <c r="R1367" s="285"/>
      <c r="S1367" s="285"/>
      <c r="T1367" s="286"/>
      <c r="AT1367" s="287" t="s">
        <v>238</v>
      </c>
      <c r="AU1367" s="287" t="s">
        <v>85</v>
      </c>
      <c r="AV1367" s="14" t="s">
        <v>194</v>
      </c>
      <c r="AW1367" s="14" t="s">
        <v>39</v>
      </c>
      <c r="AX1367" s="14" t="s">
        <v>83</v>
      </c>
      <c r="AY1367" s="287" t="s">
        <v>171</v>
      </c>
    </row>
    <row r="1368" s="1" customFormat="1" ht="16.5" customHeight="1">
      <c r="B1368" s="47"/>
      <c r="C1368" s="237" t="s">
        <v>1953</v>
      </c>
      <c r="D1368" s="237" t="s">
        <v>174</v>
      </c>
      <c r="E1368" s="238" t="s">
        <v>1954</v>
      </c>
      <c r="F1368" s="239" t="s">
        <v>1955</v>
      </c>
      <c r="G1368" s="240" t="s">
        <v>367</v>
      </c>
      <c r="H1368" s="241">
        <v>7</v>
      </c>
      <c r="I1368" s="242"/>
      <c r="J1368" s="243">
        <f>ROUND(I1368*H1368,2)</f>
        <v>0</v>
      </c>
      <c r="K1368" s="239" t="s">
        <v>236</v>
      </c>
      <c r="L1368" s="73"/>
      <c r="M1368" s="244" t="s">
        <v>21</v>
      </c>
      <c r="N1368" s="245" t="s">
        <v>47</v>
      </c>
      <c r="O1368" s="48"/>
      <c r="P1368" s="246">
        <f>O1368*H1368</f>
        <v>0</v>
      </c>
      <c r="Q1368" s="246">
        <v>0</v>
      </c>
      <c r="R1368" s="246">
        <f>Q1368*H1368</f>
        <v>0</v>
      </c>
      <c r="S1368" s="246">
        <v>0</v>
      </c>
      <c r="T1368" s="247">
        <f>S1368*H1368</f>
        <v>0</v>
      </c>
      <c r="AR1368" s="25" t="s">
        <v>314</v>
      </c>
      <c r="AT1368" s="25" t="s">
        <v>174</v>
      </c>
      <c r="AU1368" s="25" t="s">
        <v>85</v>
      </c>
      <c r="AY1368" s="25" t="s">
        <v>171</v>
      </c>
      <c r="BE1368" s="248">
        <f>IF(N1368="základní",J1368,0)</f>
        <v>0</v>
      </c>
      <c r="BF1368" s="248">
        <f>IF(N1368="snížená",J1368,0)</f>
        <v>0</v>
      </c>
      <c r="BG1368" s="248">
        <f>IF(N1368="zákl. přenesená",J1368,0)</f>
        <v>0</v>
      </c>
      <c r="BH1368" s="248">
        <f>IF(N1368="sníž. přenesená",J1368,0)</f>
        <v>0</v>
      </c>
      <c r="BI1368" s="248">
        <f>IF(N1368="nulová",J1368,0)</f>
        <v>0</v>
      </c>
      <c r="BJ1368" s="25" t="s">
        <v>83</v>
      </c>
      <c r="BK1368" s="248">
        <f>ROUND(I1368*H1368,2)</f>
        <v>0</v>
      </c>
      <c r="BL1368" s="25" t="s">
        <v>314</v>
      </c>
      <c r="BM1368" s="25" t="s">
        <v>1956</v>
      </c>
    </row>
    <row r="1369" s="12" customFormat="1">
      <c r="B1369" s="256"/>
      <c r="C1369" s="257"/>
      <c r="D1369" s="249" t="s">
        <v>238</v>
      </c>
      <c r="E1369" s="258" t="s">
        <v>21</v>
      </c>
      <c r="F1369" s="259" t="s">
        <v>820</v>
      </c>
      <c r="G1369" s="257"/>
      <c r="H1369" s="258" t="s">
        <v>21</v>
      </c>
      <c r="I1369" s="260"/>
      <c r="J1369" s="257"/>
      <c r="K1369" s="257"/>
      <c r="L1369" s="261"/>
      <c r="M1369" s="262"/>
      <c r="N1369" s="263"/>
      <c r="O1369" s="263"/>
      <c r="P1369" s="263"/>
      <c r="Q1369" s="263"/>
      <c r="R1369" s="263"/>
      <c r="S1369" s="263"/>
      <c r="T1369" s="264"/>
      <c r="AT1369" s="265" t="s">
        <v>238</v>
      </c>
      <c r="AU1369" s="265" t="s">
        <v>85</v>
      </c>
      <c r="AV1369" s="12" t="s">
        <v>83</v>
      </c>
      <c r="AW1369" s="12" t="s">
        <v>39</v>
      </c>
      <c r="AX1369" s="12" t="s">
        <v>76</v>
      </c>
      <c r="AY1369" s="265" t="s">
        <v>171</v>
      </c>
    </row>
    <row r="1370" s="12" customFormat="1">
      <c r="B1370" s="256"/>
      <c r="C1370" s="257"/>
      <c r="D1370" s="249" t="s">
        <v>238</v>
      </c>
      <c r="E1370" s="258" t="s">
        <v>21</v>
      </c>
      <c r="F1370" s="259" t="s">
        <v>339</v>
      </c>
      <c r="G1370" s="257"/>
      <c r="H1370" s="258" t="s">
        <v>21</v>
      </c>
      <c r="I1370" s="260"/>
      <c r="J1370" s="257"/>
      <c r="K1370" s="257"/>
      <c r="L1370" s="261"/>
      <c r="M1370" s="262"/>
      <c r="N1370" s="263"/>
      <c r="O1370" s="263"/>
      <c r="P1370" s="263"/>
      <c r="Q1370" s="263"/>
      <c r="R1370" s="263"/>
      <c r="S1370" s="263"/>
      <c r="T1370" s="264"/>
      <c r="AT1370" s="265" t="s">
        <v>238</v>
      </c>
      <c r="AU1370" s="265" t="s">
        <v>85</v>
      </c>
      <c r="AV1370" s="12" t="s">
        <v>83</v>
      </c>
      <c r="AW1370" s="12" t="s">
        <v>39</v>
      </c>
      <c r="AX1370" s="12" t="s">
        <v>76</v>
      </c>
      <c r="AY1370" s="265" t="s">
        <v>171</v>
      </c>
    </row>
    <row r="1371" s="13" customFormat="1">
      <c r="B1371" s="266"/>
      <c r="C1371" s="267"/>
      <c r="D1371" s="249" t="s">
        <v>238</v>
      </c>
      <c r="E1371" s="268" t="s">
        <v>21</v>
      </c>
      <c r="F1371" s="269" t="s">
        <v>1926</v>
      </c>
      <c r="G1371" s="267"/>
      <c r="H1371" s="270">
        <v>1</v>
      </c>
      <c r="I1371" s="271"/>
      <c r="J1371" s="267"/>
      <c r="K1371" s="267"/>
      <c r="L1371" s="272"/>
      <c r="M1371" s="273"/>
      <c r="N1371" s="274"/>
      <c r="O1371" s="274"/>
      <c r="P1371" s="274"/>
      <c r="Q1371" s="274"/>
      <c r="R1371" s="274"/>
      <c r="S1371" s="274"/>
      <c r="T1371" s="275"/>
      <c r="AT1371" s="276" t="s">
        <v>238</v>
      </c>
      <c r="AU1371" s="276" t="s">
        <v>85</v>
      </c>
      <c r="AV1371" s="13" t="s">
        <v>85</v>
      </c>
      <c r="AW1371" s="13" t="s">
        <v>39</v>
      </c>
      <c r="AX1371" s="13" t="s">
        <v>76</v>
      </c>
      <c r="AY1371" s="276" t="s">
        <v>171</v>
      </c>
    </row>
    <row r="1372" s="13" customFormat="1">
      <c r="B1372" s="266"/>
      <c r="C1372" s="267"/>
      <c r="D1372" s="249" t="s">
        <v>238</v>
      </c>
      <c r="E1372" s="268" t="s">
        <v>21</v>
      </c>
      <c r="F1372" s="269" t="s">
        <v>1930</v>
      </c>
      <c r="G1372" s="267"/>
      <c r="H1372" s="270">
        <v>1</v>
      </c>
      <c r="I1372" s="271"/>
      <c r="J1372" s="267"/>
      <c r="K1372" s="267"/>
      <c r="L1372" s="272"/>
      <c r="M1372" s="273"/>
      <c r="N1372" s="274"/>
      <c r="O1372" s="274"/>
      <c r="P1372" s="274"/>
      <c r="Q1372" s="274"/>
      <c r="R1372" s="274"/>
      <c r="S1372" s="274"/>
      <c r="T1372" s="275"/>
      <c r="AT1372" s="276" t="s">
        <v>238</v>
      </c>
      <c r="AU1372" s="276" t="s">
        <v>85</v>
      </c>
      <c r="AV1372" s="13" t="s">
        <v>85</v>
      </c>
      <c r="AW1372" s="13" t="s">
        <v>39</v>
      </c>
      <c r="AX1372" s="13" t="s">
        <v>76</v>
      </c>
      <c r="AY1372" s="276" t="s">
        <v>171</v>
      </c>
    </row>
    <row r="1373" s="13" customFormat="1">
      <c r="B1373" s="266"/>
      <c r="C1373" s="267"/>
      <c r="D1373" s="249" t="s">
        <v>238</v>
      </c>
      <c r="E1373" s="268" t="s">
        <v>21</v>
      </c>
      <c r="F1373" s="269" t="s">
        <v>1931</v>
      </c>
      <c r="G1373" s="267"/>
      <c r="H1373" s="270">
        <v>1</v>
      </c>
      <c r="I1373" s="271"/>
      <c r="J1373" s="267"/>
      <c r="K1373" s="267"/>
      <c r="L1373" s="272"/>
      <c r="M1373" s="273"/>
      <c r="N1373" s="274"/>
      <c r="O1373" s="274"/>
      <c r="P1373" s="274"/>
      <c r="Q1373" s="274"/>
      <c r="R1373" s="274"/>
      <c r="S1373" s="274"/>
      <c r="T1373" s="275"/>
      <c r="AT1373" s="276" t="s">
        <v>238</v>
      </c>
      <c r="AU1373" s="276" t="s">
        <v>85</v>
      </c>
      <c r="AV1373" s="13" t="s">
        <v>85</v>
      </c>
      <c r="AW1373" s="13" t="s">
        <v>39</v>
      </c>
      <c r="AX1373" s="13" t="s">
        <v>76</v>
      </c>
      <c r="AY1373" s="276" t="s">
        <v>171</v>
      </c>
    </row>
    <row r="1374" s="13" customFormat="1">
      <c r="B1374" s="266"/>
      <c r="C1374" s="267"/>
      <c r="D1374" s="249" t="s">
        <v>238</v>
      </c>
      <c r="E1374" s="268" t="s">
        <v>21</v>
      </c>
      <c r="F1374" s="269" t="s">
        <v>1947</v>
      </c>
      <c r="G1374" s="267"/>
      <c r="H1374" s="270">
        <v>1</v>
      </c>
      <c r="I1374" s="271"/>
      <c r="J1374" s="267"/>
      <c r="K1374" s="267"/>
      <c r="L1374" s="272"/>
      <c r="M1374" s="273"/>
      <c r="N1374" s="274"/>
      <c r="O1374" s="274"/>
      <c r="P1374" s="274"/>
      <c r="Q1374" s="274"/>
      <c r="R1374" s="274"/>
      <c r="S1374" s="274"/>
      <c r="T1374" s="275"/>
      <c r="AT1374" s="276" t="s">
        <v>238</v>
      </c>
      <c r="AU1374" s="276" t="s">
        <v>85</v>
      </c>
      <c r="AV1374" s="13" t="s">
        <v>85</v>
      </c>
      <c r="AW1374" s="13" t="s">
        <v>39</v>
      </c>
      <c r="AX1374" s="13" t="s">
        <v>76</v>
      </c>
      <c r="AY1374" s="276" t="s">
        <v>171</v>
      </c>
    </row>
    <row r="1375" s="13" customFormat="1">
      <c r="B1375" s="266"/>
      <c r="C1375" s="267"/>
      <c r="D1375" s="249" t="s">
        <v>238</v>
      </c>
      <c r="E1375" s="268" t="s">
        <v>21</v>
      </c>
      <c r="F1375" s="269" t="s">
        <v>1948</v>
      </c>
      <c r="G1375" s="267"/>
      <c r="H1375" s="270">
        <v>1</v>
      </c>
      <c r="I1375" s="271"/>
      <c r="J1375" s="267"/>
      <c r="K1375" s="267"/>
      <c r="L1375" s="272"/>
      <c r="M1375" s="273"/>
      <c r="N1375" s="274"/>
      <c r="O1375" s="274"/>
      <c r="P1375" s="274"/>
      <c r="Q1375" s="274"/>
      <c r="R1375" s="274"/>
      <c r="S1375" s="274"/>
      <c r="T1375" s="275"/>
      <c r="AT1375" s="276" t="s">
        <v>238</v>
      </c>
      <c r="AU1375" s="276" t="s">
        <v>85</v>
      </c>
      <c r="AV1375" s="13" t="s">
        <v>85</v>
      </c>
      <c r="AW1375" s="13" t="s">
        <v>39</v>
      </c>
      <c r="AX1375" s="13" t="s">
        <v>76</v>
      </c>
      <c r="AY1375" s="276" t="s">
        <v>171</v>
      </c>
    </row>
    <row r="1376" s="13" customFormat="1">
      <c r="B1376" s="266"/>
      <c r="C1376" s="267"/>
      <c r="D1376" s="249" t="s">
        <v>238</v>
      </c>
      <c r="E1376" s="268" t="s">
        <v>21</v>
      </c>
      <c r="F1376" s="269" t="s">
        <v>1949</v>
      </c>
      <c r="G1376" s="267"/>
      <c r="H1376" s="270">
        <v>1</v>
      </c>
      <c r="I1376" s="271"/>
      <c r="J1376" s="267"/>
      <c r="K1376" s="267"/>
      <c r="L1376" s="272"/>
      <c r="M1376" s="273"/>
      <c r="N1376" s="274"/>
      <c r="O1376" s="274"/>
      <c r="P1376" s="274"/>
      <c r="Q1376" s="274"/>
      <c r="R1376" s="274"/>
      <c r="S1376" s="274"/>
      <c r="T1376" s="275"/>
      <c r="AT1376" s="276" t="s">
        <v>238</v>
      </c>
      <c r="AU1376" s="276" t="s">
        <v>85</v>
      </c>
      <c r="AV1376" s="13" t="s">
        <v>85</v>
      </c>
      <c r="AW1376" s="13" t="s">
        <v>39</v>
      </c>
      <c r="AX1376" s="13" t="s">
        <v>76</v>
      </c>
      <c r="AY1376" s="276" t="s">
        <v>171</v>
      </c>
    </row>
    <row r="1377" s="13" customFormat="1">
      <c r="B1377" s="266"/>
      <c r="C1377" s="267"/>
      <c r="D1377" s="249" t="s">
        <v>238</v>
      </c>
      <c r="E1377" s="268" t="s">
        <v>21</v>
      </c>
      <c r="F1377" s="269" t="s">
        <v>1957</v>
      </c>
      <c r="G1377" s="267"/>
      <c r="H1377" s="270">
        <v>1</v>
      </c>
      <c r="I1377" s="271"/>
      <c r="J1377" s="267"/>
      <c r="K1377" s="267"/>
      <c r="L1377" s="272"/>
      <c r="M1377" s="273"/>
      <c r="N1377" s="274"/>
      <c r="O1377" s="274"/>
      <c r="P1377" s="274"/>
      <c r="Q1377" s="274"/>
      <c r="R1377" s="274"/>
      <c r="S1377" s="274"/>
      <c r="T1377" s="275"/>
      <c r="AT1377" s="276" t="s">
        <v>238</v>
      </c>
      <c r="AU1377" s="276" t="s">
        <v>85</v>
      </c>
      <c r="AV1377" s="13" t="s">
        <v>85</v>
      </c>
      <c r="AW1377" s="13" t="s">
        <v>39</v>
      </c>
      <c r="AX1377" s="13" t="s">
        <v>76</v>
      </c>
      <c r="AY1377" s="276" t="s">
        <v>171</v>
      </c>
    </row>
    <row r="1378" s="14" customFormat="1">
      <c r="B1378" s="277"/>
      <c r="C1378" s="278"/>
      <c r="D1378" s="249" t="s">
        <v>238</v>
      </c>
      <c r="E1378" s="279" t="s">
        <v>21</v>
      </c>
      <c r="F1378" s="280" t="s">
        <v>242</v>
      </c>
      <c r="G1378" s="278"/>
      <c r="H1378" s="281">
        <v>7</v>
      </c>
      <c r="I1378" s="282"/>
      <c r="J1378" s="278"/>
      <c r="K1378" s="278"/>
      <c r="L1378" s="283"/>
      <c r="M1378" s="284"/>
      <c r="N1378" s="285"/>
      <c r="O1378" s="285"/>
      <c r="P1378" s="285"/>
      <c r="Q1378" s="285"/>
      <c r="R1378" s="285"/>
      <c r="S1378" s="285"/>
      <c r="T1378" s="286"/>
      <c r="AT1378" s="287" t="s">
        <v>238</v>
      </c>
      <c r="AU1378" s="287" t="s">
        <v>85</v>
      </c>
      <c r="AV1378" s="14" t="s">
        <v>194</v>
      </c>
      <c r="AW1378" s="14" t="s">
        <v>39</v>
      </c>
      <c r="AX1378" s="14" t="s">
        <v>83</v>
      </c>
      <c r="AY1378" s="287" t="s">
        <v>171</v>
      </c>
    </row>
    <row r="1379" s="1" customFormat="1" ht="38.25" customHeight="1">
      <c r="B1379" s="47"/>
      <c r="C1379" s="237" t="s">
        <v>1958</v>
      </c>
      <c r="D1379" s="237" t="s">
        <v>174</v>
      </c>
      <c r="E1379" s="238" t="s">
        <v>1959</v>
      </c>
      <c r="F1379" s="239" t="s">
        <v>1960</v>
      </c>
      <c r="G1379" s="240" t="s">
        <v>1354</v>
      </c>
      <c r="H1379" s="312"/>
      <c r="I1379" s="242"/>
      <c r="J1379" s="243">
        <f>ROUND(I1379*H1379,2)</f>
        <v>0</v>
      </c>
      <c r="K1379" s="239" t="s">
        <v>236</v>
      </c>
      <c r="L1379" s="73"/>
      <c r="M1379" s="244" t="s">
        <v>21</v>
      </c>
      <c r="N1379" s="245" t="s">
        <v>47</v>
      </c>
      <c r="O1379" s="48"/>
      <c r="P1379" s="246">
        <f>O1379*H1379</f>
        <v>0</v>
      </c>
      <c r="Q1379" s="246">
        <v>0</v>
      </c>
      <c r="R1379" s="246">
        <f>Q1379*H1379</f>
        <v>0</v>
      </c>
      <c r="S1379" s="246">
        <v>0</v>
      </c>
      <c r="T1379" s="247">
        <f>S1379*H1379</f>
        <v>0</v>
      </c>
      <c r="AR1379" s="25" t="s">
        <v>314</v>
      </c>
      <c r="AT1379" s="25" t="s">
        <v>174</v>
      </c>
      <c r="AU1379" s="25" t="s">
        <v>85</v>
      </c>
      <c r="AY1379" s="25" t="s">
        <v>171</v>
      </c>
      <c r="BE1379" s="248">
        <f>IF(N1379="základní",J1379,0)</f>
        <v>0</v>
      </c>
      <c r="BF1379" s="248">
        <f>IF(N1379="snížená",J1379,0)</f>
        <v>0</v>
      </c>
      <c r="BG1379" s="248">
        <f>IF(N1379="zákl. přenesená",J1379,0)</f>
        <v>0</v>
      </c>
      <c r="BH1379" s="248">
        <f>IF(N1379="sníž. přenesená",J1379,0)</f>
        <v>0</v>
      </c>
      <c r="BI1379" s="248">
        <f>IF(N1379="nulová",J1379,0)</f>
        <v>0</v>
      </c>
      <c r="BJ1379" s="25" t="s">
        <v>83</v>
      </c>
      <c r="BK1379" s="248">
        <f>ROUND(I1379*H1379,2)</f>
        <v>0</v>
      </c>
      <c r="BL1379" s="25" t="s">
        <v>314</v>
      </c>
      <c r="BM1379" s="25" t="s">
        <v>1961</v>
      </c>
    </row>
    <row r="1380" s="1" customFormat="1" ht="38.25" customHeight="1">
      <c r="B1380" s="47"/>
      <c r="C1380" s="237" t="s">
        <v>1962</v>
      </c>
      <c r="D1380" s="237" t="s">
        <v>174</v>
      </c>
      <c r="E1380" s="238" t="s">
        <v>1963</v>
      </c>
      <c r="F1380" s="239" t="s">
        <v>1964</v>
      </c>
      <c r="G1380" s="240" t="s">
        <v>1354</v>
      </c>
      <c r="H1380" s="312"/>
      <c r="I1380" s="242"/>
      <c r="J1380" s="243">
        <f>ROUND(I1380*H1380,2)</f>
        <v>0</v>
      </c>
      <c r="K1380" s="239" t="s">
        <v>236</v>
      </c>
      <c r="L1380" s="73"/>
      <c r="M1380" s="244" t="s">
        <v>21</v>
      </c>
      <c r="N1380" s="245" t="s">
        <v>47</v>
      </c>
      <c r="O1380" s="48"/>
      <c r="P1380" s="246">
        <f>O1380*H1380</f>
        <v>0</v>
      </c>
      <c r="Q1380" s="246">
        <v>0</v>
      </c>
      <c r="R1380" s="246">
        <f>Q1380*H1380</f>
        <v>0</v>
      </c>
      <c r="S1380" s="246">
        <v>0</v>
      </c>
      <c r="T1380" s="247">
        <f>S1380*H1380</f>
        <v>0</v>
      </c>
      <c r="AR1380" s="25" t="s">
        <v>314</v>
      </c>
      <c r="AT1380" s="25" t="s">
        <v>174</v>
      </c>
      <c r="AU1380" s="25" t="s">
        <v>85</v>
      </c>
      <c r="AY1380" s="25" t="s">
        <v>171</v>
      </c>
      <c r="BE1380" s="248">
        <f>IF(N1380="základní",J1380,0)</f>
        <v>0</v>
      </c>
      <c r="BF1380" s="248">
        <f>IF(N1380="snížená",J1380,0)</f>
        <v>0</v>
      </c>
      <c r="BG1380" s="248">
        <f>IF(N1380="zákl. přenesená",J1380,0)</f>
        <v>0</v>
      </c>
      <c r="BH1380" s="248">
        <f>IF(N1380="sníž. přenesená",J1380,0)</f>
        <v>0</v>
      </c>
      <c r="BI1380" s="248">
        <f>IF(N1380="nulová",J1380,0)</f>
        <v>0</v>
      </c>
      <c r="BJ1380" s="25" t="s">
        <v>83</v>
      </c>
      <c r="BK1380" s="248">
        <f>ROUND(I1380*H1380,2)</f>
        <v>0</v>
      </c>
      <c r="BL1380" s="25" t="s">
        <v>314</v>
      </c>
      <c r="BM1380" s="25" t="s">
        <v>1965</v>
      </c>
    </row>
    <row r="1381" s="11" customFormat="1" ht="29.88" customHeight="1">
      <c r="B1381" s="221"/>
      <c r="C1381" s="222"/>
      <c r="D1381" s="223" t="s">
        <v>75</v>
      </c>
      <c r="E1381" s="235" t="s">
        <v>1966</v>
      </c>
      <c r="F1381" s="235" t="s">
        <v>1967</v>
      </c>
      <c r="G1381" s="222"/>
      <c r="H1381" s="222"/>
      <c r="I1381" s="225"/>
      <c r="J1381" s="236">
        <f>BK1381</f>
        <v>0</v>
      </c>
      <c r="K1381" s="222"/>
      <c r="L1381" s="227"/>
      <c r="M1381" s="228"/>
      <c r="N1381" s="229"/>
      <c r="O1381" s="229"/>
      <c r="P1381" s="230">
        <f>SUM(P1382:P1424)</f>
        <v>0</v>
      </c>
      <c r="Q1381" s="229"/>
      <c r="R1381" s="230">
        <f>SUM(R1382:R1424)</f>
        <v>0.18082759000000004</v>
      </c>
      <c r="S1381" s="229"/>
      <c r="T1381" s="231">
        <f>SUM(T1382:T1424)</f>
        <v>0</v>
      </c>
      <c r="AR1381" s="232" t="s">
        <v>85</v>
      </c>
      <c r="AT1381" s="233" t="s">
        <v>75</v>
      </c>
      <c r="AU1381" s="233" t="s">
        <v>83</v>
      </c>
      <c r="AY1381" s="232" t="s">
        <v>171</v>
      </c>
      <c r="BK1381" s="234">
        <f>SUM(BK1382:BK1424)</f>
        <v>0</v>
      </c>
    </row>
    <row r="1382" s="1" customFormat="1" ht="25.5" customHeight="1">
      <c r="B1382" s="47"/>
      <c r="C1382" s="237" t="s">
        <v>1968</v>
      </c>
      <c r="D1382" s="237" t="s">
        <v>174</v>
      </c>
      <c r="E1382" s="238" t="s">
        <v>1969</v>
      </c>
      <c r="F1382" s="239" t="s">
        <v>1970</v>
      </c>
      <c r="G1382" s="240" t="s">
        <v>235</v>
      </c>
      <c r="H1382" s="241">
        <v>15.542</v>
      </c>
      <c r="I1382" s="242"/>
      <c r="J1382" s="243">
        <f>ROUND(I1382*H1382,2)</f>
        <v>0</v>
      </c>
      <c r="K1382" s="239" t="s">
        <v>236</v>
      </c>
      <c r="L1382" s="73"/>
      <c r="M1382" s="244" t="s">
        <v>21</v>
      </c>
      <c r="N1382" s="245" t="s">
        <v>47</v>
      </c>
      <c r="O1382" s="48"/>
      <c r="P1382" s="246">
        <f>O1382*H1382</f>
        <v>0</v>
      </c>
      <c r="Q1382" s="246">
        <v>8.0000000000000007E-05</v>
      </c>
      <c r="R1382" s="246">
        <f>Q1382*H1382</f>
        <v>0.00124336</v>
      </c>
      <c r="S1382" s="246">
        <v>0</v>
      </c>
      <c r="T1382" s="247">
        <f>S1382*H1382</f>
        <v>0</v>
      </c>
      <c r="AR1382" s="25" t="s">
        <v>314</v>
      </c>
      <c r="AT1382" s="25" t="s">
        <v>174</v>
      </c>
      <c r="AU1382" s="25" t="s">
        <v>85</v>
      </c>
      <c r="AY1382" s="25" t="s">
        <v>171</v>
      </c>
      <c r="BE1382" s="248">
        <f>IF(N1382="základní",J1382,0)</f>
        <v>0</v>
      </c>
      <c r="BF1382" s="248">
        <f>IF(N1382="snížená",J1382,0)</f>
        <v>0</v>
      </c>
      <c r="BG1382" s="248">
        <f>IF(N1382="zákl. přenesená",J1382,0)</f>
        <v>0</v>
      </c>
      <c r="BH1382" s="248">
        <f>IF(N1382="sníž. přenesená",J1382,0)</f>
        <v>0</v>
      </c>
      <c r="BI1382" s="248">
        <f>IF(N1382="nulová",J1382,0)</f>
        <v>0</v>
      </c>
      <c r="BJ1382" s="25" t="s">
        <v>83</v>
      </c>
      <c r="BK1382" s="248">
        <f>ROUND(I1382*H1382,2)</f>
        <v>0</v>
      </c>
      <c r="BL1382" s="25" t="s">
        <v>314</v>
      </c>
      <c r="BM1382" s="25" t="s">
        <v>1971</v>
      </c>
    </row>
    <row r="1383" s="1" customFormat="1" ht="16.5" customHeight="1">
      <c r="B1383" s="47"/>
      <c r="C1383" s="237" t="s">
        <v>1972</v>
      </c>
      <c r="D1383" s="237" t="s">
        <v>174</v>
      </c>
      <c r="E1383" s="238" t="s">
        <v>1973</v>
      </c>
      <c r="F1383" s="239" t="s">
        <v>1974</v>
      </c>
      <c r="G1383" s="240" t="s">
        <v>235</v>
      </c>
      <c r="H1383" s="241">
        <v>15.542</v>
      </c>
      <c r="I1383" s="242"/>
      <c r="J1383" s="243">
        <f>ROUND(I1383*H1383,2)</f>
        <v>0</v>
      </c>
      <c r="K1383" s="239" t="s">
        <v>236</v>
      </c>
      <c r="L1383" s="73"/>
      <c r="M1383" s="244" t="s">
        <v>21</v>
      </c>
      <c r="N1383" s="245" t="s">
        <v>47</v>
      </c>
      <c r="O1383" s="48"/>
      <c r="P1383" s="246">
        <f>O1383*H1383</f>
        <v>0</v>
      </c>
      <c r="Q1383" s="246">
        <v>0</v>
      </c>
      <c r="R1383" s="246">
        <f>Q1383*H1383</f>
        <v>0</v>
      </c>
      <c r="S1383" s="246">
        <v>0</v>
      </c>
      <c r="T1383" s="247">
        <f>S1383*H1383</f>
        <v>0</v>
      </c>
      <c r="AR1383" s="25" t="s">
        <v>314</v>
      </c>
      <c r="AT1383" s="25" t="s">
        <v>174</v>
      </c>
      <c r="AU1383" s="25" t="s">
        <v>85</v>
      </c>
      <c r="AY1383" s="25" t="s">
        <v>171</v>
      </c>
      <c r="BE1383" s="248">
        <f>IF(N1383="základní",J1383,0)</f>
        <v>0</v>
      </c>
      <c r="BF1383" s="248">
        <f>IF(N1383="snížená",J1383,0)</f>
        <v>0</v>
      </c>
      <c r="BG1383" s="248">
        <f>IF(N1383="zákl. přenesená",J1383,0)</f>
        <v>0</v>
      </c>
      <c r="BH1383" s="248">
        <f>IF(N1383="sníž. přenesená",J1383,0)</f>
        <v>0</v>
      </c>
      <c r="BI1383" s="248">
        <f>IF(N1383="nulová",J1383,0)</f>
        <v>0</v>
      </c>
      <c r="BJ1383" s="25" t="s">
        <v>83</v>
      </c>
      <c r="BK1383" s="248">
        <f>ROUND(I1383*H1383,2)</f>
        <v>0</v>
      </c>
      <c r="BL1383" s="25" t="s">
        <v>314</v>
      </c>
      <c r="BM1383" s="25" t="s">
        <v>1975</v>
      </c>
    </row>
    <row r="1384" s="1" customFormat="1" ht="25.5" customHeight="1">
      <c r="B1384" s="47"/>
      <c r="C1384" s="237" t="s">
        <v>1976</v>
      </c>
      <c r="D1384" s="237" t="s">
        <v>174</v>
      </c>
      <c r="E1384" s="238" t="s">
        <v>1977</v>
      </c>
      <c r="F1384" s="239" t="s">
        <v>1978</v>
      </c>
      <c r="G1384" s="240" t="s">
        <v>235</v>
      </c>
      <c r="H1384" s="241">
        <v>15.542</v>
      </c>
      <c r="I1384" s="242"/>
      <c r="J1384" s="243">
        <f>ROUND(I1384*H1384,2)</f>
        <v>0</v>
      </c>
      <c r="K1384" s="239" t="s">
        <v>236</v>
      </c>
      <c r="L1384" s="73"/>
      <c r="M1384" s="244" t="s">
        <v>21</v>
      </c>
      <c r="N1384" s="245" t="s">
        <v>47</v>
      </c>
      <c r="O1384" s="48"/>
      <c r="P1384" s="246">
        <f>O1384*H1384</f>
        <v>0</v>
      </c>
      <c r="Q1384" s="246">
        <v>0.00013999999999999999</v>
      </c>
      <c r="R1384" s="246">
        <f>Q1384*H1384</f>
        <v>0.0021758799999999998</v>
      </c>
      <c r="S1384" s="246">
        <v>0</v>
      </c>
      <c r="T1384" s="247">
        <f>S1384*H1384</f>
        <v>0</v>
      </c>
      <c r="AR1384" s="25" t="s">
        <v>314</v>
      </c>
      <c r="AT1384" s="25" t="s">
        <v>174</v>
      </c>
      <c r="AU1384" s="25" t="s">
        <v>85</v>
      </c>
      <c r="AY1384" s="25" t="s">
        <v>171</v>
      </c>
      <c r="BE1384" s="248">
        <f>IF(N1384="základní",J1384,0)</f>
        <v>0</v>
      </c>
      <c r="BF1384" s="248">
        <f>IF(N1384="snížená",J1384,0)</f>
        <v>0</v>
      </c>
      <c r="BG1384" s="248">
        <f>IF(N1384="zákl. přenesená",J1384,0)</f>
        <v>0</v>
      </c>
      <c r="BH1384" s="248">
        <f>IF(N1384="sníž. přenesená",J1384,0)</f>
        <v>0</v>
      </c>
      <c r="BI1384" s="248">
        <f>IF(N1384="nulová",J1384,0)</f>
        <v>0</v>
      </c>
      <c r="BJ1384" s="25" t="s">
        <v>83</v>
      </c>
      <c r="BK1384" s="248">
        <f>ROUND(I1384*H1384,2)</f>
        <v>0</v>
      </c>
      <c r="BL1384" s="25" t="s">
        <v>314</v>
      </c>
      <c r="BM1384" s="25" t="s">
        <v>1979</v>
      </c>
    </row>
    <row r="1385" s="12" customFormat="1">
      <c r="B1385" s="256"/>
      <c r="C1385" s="257"/>
      <c r="D1385" s="249" t="s">
        <v>238</v>
      </c>
      <c r="E1385" s="258" t="s">
        <v>21</v>
      </c>
      <c r="F1385" s="259" t="s">
        <v>1980</v>
      </c>
      <c r="G1385" s="257"/>
      <c r="H1385" s="258" t="s">
        <v>21</v>
      </c>
      <c r="I1385" s="260"/>
      <c r="J1385" s="257"/>
      <c r="K1385" s="257"/>
      <c r="L1385" s="261"/>
      <c r="M1385" s="262"/>
      <c r="N1385" s="263"/>
      <c r="O1385" s="263"/>
      <c r="P1385" s="263"/>
      <c r="Q1385" s="263"/>
      <c r="R1385" s="263"/>
      <c r="S1385" s="263"/>
      <c r="T1385" s="264"/>
      <c r="AT1385" s="265" t="s">
        <v>238</v>
      </c>
      <c r="AU1385" s="265" t="s">
        <v>85</v>
      </c>
      <c r="AV1385" s="12" t="s">
        <v>83</v>
      </c>
      <c r="AW1385" s="12" t="s">
        <v>39</v>
      </c>
      <c r="AX1385" s="12" t="s">
        <v>76</v>
      </c>
      <c r="AY1385" s="265" t="s">
        <v>171</v>
      </c>
    </row>
    <row r="1386" s="12" customFormat="1">
      <c r="B1386" s="256"/>
      <c r="C1386" s="257"/>
      <c r="D1386" s="249" t="s">
        <v>238</v>
      </c>
      <c r="E1386" s="258" t="s">
        <v>21</v>
      </c>
      <c r="F1386" s="259" t="s">
        <v>1981</v>
      </c>
      <c r="G1386" s="257"/>
      <c r="H1386" s="258" t="s">
        <v>21</v>
      </c>
      <c r="I1386" s="260"/>
      <c r="J1386" s="257"/>
      <c r="K1386" s="257"/>
      <c r="L1386" s="261"/>
      <c r="M1386" s="262"/>
      <c r="N1386" s="263"/>
      <c r="O1386" s="263"/>
      <c r="P1386" s="263"/>
      <c r="Q1386" s="263"/>
      <c r="R1386" s="263"/>
      <c r="S1386" s="263"/>
      <c r="T1386" s="264"/>
      <c r="AT1386" s="265" t="s">
        <v>238</v>
      </c>
      <c r="AU1386" s="265" t="s">
        <v>85</v>
      </c>
      <c r="AV1386" s="12" t="s">
        <v>83</v>
      </c>
      <c r="AW1386" s="12" t="s">
        <v>39</v>
      </c>
      <c r="AX1386" s="12" t="s">
        <v>76</v>
      </c>
      <c r="AY1386" s="265" t="s">
        <v>171</v>
      </c>
    </row>
    <row r="1387" s="13" customFormat="1">
      <c r="B1387" s="266"/>
      <c r="C1387" s="267"/>
      <c r="D1387" s="249" t="s">
        <v>238</v>
      </c>
      <c r="E1387" s="268" t="s">
        <v>21</v>
      </c>
      <c r="F1387" s="269" t="s">
        <v>1982</v>
      </c>
      <c r="G1387" s="267"/>
      <c r="H1387" s="270">
        <v>4.6399999999999997</v>
      </c>
      <c r="I1387" s="271"/>
      <c r="J1387" s="267"/>
      <c r="K1387" s="267"/>
      <c r="L1387" s="272"/>
      <c r="M1387" s="273"/>
      <c r="N1387" s="274"/>
      <c r="O1387" s="274"/>
      <c r="P1387" s="274"/>
      <c r="Q1387" s="274"/>
      <c r="R1387" s="274"/>
      <c r="S1387" s="274"/>
      <c r="T1387" s="275"/>
      <c r="AT1387" s="276" t="s">
        <v>238</v>
      </c>
      <c r="AU1387" s="276" t="s">
        <v>85</v>
      </c>
      <c r="AV1387" s="13" t="s">
        <v>85</v>
      </c>
      <c r="AW1387" s="13" t="s">
        <v>39</v>
      </c>
      <c r="AX1387" s="13" t="s">
        <v>76</v>
      </c>
      <c r="AY1387" s="276" t="s">
        <v>171</v>
      </c>
    </row>
    <row r="1388" s="13" customFormat="1">
      <c r="B1388" s="266"/>
      <c r="C1388" s="267"/>
      <c r="D1388" s="249" t="s">
        <v>238</v>
      </c>
      <c r="E1388" s="268" t="s">
        <v>21</v>
      </c>
      <c r="F1388" s="269" t="s">
        <v>1983</v>
      </c>
      <c r="G1388" s="267"/>
      <c r="H1388" s="270">
        <v>8.532</v>
      </c>
      <c r="I1388" s="271"/>
      <c r="J1388" s="267"/>
      <c r="K1388" s="267"/>
      <c r="L1388" s="272"/>
      <c r="M1388" s="273"/>
      <c r="N1388" s="274"/>
      <c r="O1388" s="274"/>
      <c r="P1388" s="274"/>
      <c r="Q1388" s="274"/>
      <c r="R1388" s="274"/>
      <c r="S1388" s="274"/>
      <c r="T1388" s="275"/>
      <c r="AT1388" s="276" t="s">
        <v>238</v>
      </c>
      <c r="AU1388" s="276" t="s">
        <v>85</v>
      </c>
      <c r="AV1388" s="13" t="s">
        <v>85</v>
      </c>
      <c r="AW1388" s="13" t="s">
        <v>39</v>
      </c>
      <c r="AX1388" s="13" t="s">
        <v>76</v>
      </c>
      <c r="AY1388" s="276" t="s">
        <v>171</v>
      </c>
    </row>
    <row r="1389" s="15" customFormat="1">
      <c r="B1389" s="288"/>
      <c r="C1389" s="289"/>
      <c r="D1389" s="249" t="s">
        <v>238</v>
      </c>
      <c r="E1389" s="290" t="s">
        <v>21</v>
      </c>
      <c r="F1389" s="291" t="s">
        <v>259</v>
      </c>
      <c r="G1389" s="289"/>
      <c r="H1389" s="292">
        <v>13.172000000000001</v>
      </c>
      <c r="I1389" s="293"/>
      <c r="J1389" s="289"/>
      <c r="K1389" s="289"/>
      <c r="L1389" s="294"/>
      <c r="M1389" s="295"/>
      <c r="N1389" s="296"/>
      <c r="O1389" s="296"/>
      <c r="P1389" s="296"/>
      <c r="Q1389" s="296"/>
      <c r="R1389" s="296"/>
      <c r="S1389" s="296"/>
      <c r="T1389" s="297"/>
      <c r="AT1389" s="298" t="s">
        <v>238</v>
      </c>
      <c r="AU1389" s="298" t="s">
        <v>85</v>
      </c>
      <c r="AV1389" s="15" t="s">
        <v>96</v>
      </c>
      <c r="AW1389" s="15" t="s">
        <v>39</v>
      </c>
      <c r="AX1389" s="15" t="s">
        <v>76</v>
      </c>
      <c r="AY1389" s="298" t="s">
        <v>171</v>
      </c>
    </row>
    <row r="1390" s="12" customFormat="1">
      <c r="B1390" s="256"/>
      <c r="C1390" s="257"/>
      <c r="D1390" s="249" t="s">
        <v>238</v>
      </c>
      <c r="E1390" s="258" t="s">
        <v>21</v>
      </c>
      <c r="F1390" s="259" t="s">
        <v>1984</v>
      </c>
      <c r="G1390" s="257"/>
      <c r="H1390" s="258" t="s">
        <v>21</v>
      </c>
      <c r="I1390" s="260"/>
      <c r="J1390" s="257"/>
      <c r="K1390" s="257"/>
      <c r="L1390" s="261"/>
      <c r="M1390" s="262"/>
      <c r="N1390" s="263"/>
      <c r="O1390" s="263"/>
      <c r="P1390" s="263"/>
      <c r="Q1390" s="263"/>
      <c r="R1390" s="263"/>
      <c r="S1390" s="263"/>
      <c r="T1390" s="264"/>
      <c r="AT1390" s="265" t="s">
        <v>238</v>
      </c>
      <c r="AU1390" s="265" t="s">
        <v>85</v>
      </c>
      <c r="AV1390" s="12" t="s">
        <v>83</v>
      </c>
      <c r="AW1390" s="12" t="s">
        <v>39</v>
      </c>
      <c r="AX1390" s="12" t="s">
        <v>76</v>
      </c>
      <c r="AY1390" s="265" t="s">
        <v>171</v>
      </c>
    </row>
    <row r="1391" s="13" customFormat="1">
      <c r="B1391" s="266"/>
      <c r="C1391" s="267"/>
      <c r="D1391" s="249" t="s">
        <v>238</v>
      </c>
      <c r="E1391" s="268" t="s">
        <v>21</v>
      </c>
      <c r="F1391" s="269" t="s">
        <v>1985</v>
      </c>
      <c r="G1391" s="267"/>
      <c r="H1391" s="270">
        <v>2.3700000000000001</v>
      </c>
      <c r="I1391" s="271"/>
      <c r="J1391" s="267"/>
      <c r="K1391" s="267"/>
      <c r="L1391" s="272"/>
      <c r="M1391" s="273"/>
      <c r="N1391" s="274"/>
      <c r="O1391" s="274"/>
      <c r="P1391" s="274"/>
      <c r="Q1391" s="274"/>
      <c r="R1391" s="274"/>
      <c r="S1391" s="274"/>
      <c r="T1391" s="275"/>
      <c r="AT1391" s="276" t="s">
        <v>238</v>
      </c>
      <c r="AU1391" s="276" t="s">
        <v>85</v>
      </c>
      <c r="AV1391" s="13" t="s">
        <v>85</v>
      </c>
      <c r="AW1391" s="13" t="s">
        <v>39</v>
      </c>
      <c r="AX1391" s="13" t="s">
        <v>76</v>
      </c>
      <c r="AY1391" s="276" t="s">
        <v>171</v>
      </c>
    </row>
    <row r="1392" s="15" customFormat="1">
      <c r="B1392" s="288"/>
      <c r="C1392" s="289"/>
      <c r="D1392" s="249" t="s">
        <v>238</v>
      </c>
      <c r="E1392" s="290" t="s">
        <v>21</v>
      </c>
      <c r="F1392" s="291" t="s">
        <v>259</v>
      </c>
      <c r="G1392" s="289"/>
      <c r="H1392" s="292">
        <v>2.3700000000000001</v>
      </c>
      <c r="I1392" s="293"/>
      <c r="J1392" s="289"/>
      <c r="K1392" s="289"/>
      <c r="L1392" s="294"/>
      <c r="M1392" s="295"/>
      <c r="N1392" s="296"/>
      <c r="O1392" s="296"/>
      <c r="P1392" s="296"/>
      <c r="Q1392" s="296"/>
      <c r="R1392" s="296"/>
      <c r="S1392" s="296"/>
      <c r="T1392" s="297"/>
      <c r="AT1392" s="298" t="s">
        <v>238</v>
      </c>
      <c r="AU1392" s="298" t="s">
        <v>85</v>
      </c>
      <c r="AV1392" s="15" t="s">
        <v>96</v>
      </c>
      <c r="AW1392" s="15" t="s">
        <v>39</v>
      </c>
      <c r="AX1392" s="15" t="s">
        <v>76</v>
      </c>
      <c r="AY1392" s="298" t="s">
        <v>171</v>
      </c>
    </row>
    <row r="1393" s="14" customFormat="1">
      <c r="B1393" s="277"/>
      <c r="C1393" s="278"/>
      <c r="D1393" s="249" t="s">
        <v>238</v>
      </c>
      <c r="E1393" s="279" t="s">
        <v>21</v>
      </c>
      <c r="F1393" s="280" t="s">
        <v>242</v>
      </c>
      <c r="G1393" s="278"/>
      <c r="H1393" s="281">
        <v>15.542</v>
      </c>
      <c r="I1393" s="282"/>
      <c r="J1393" s="278"/>
      <c r="K1393" s="278"/>
      <c r="L1393" s="283"/>
      <c r="M1393" s="284"/>
      <c r="N1393" s="285"/>
      <c r="O1393" s="285"/>
      <c r="P1393" s="285"/>
      <c r="Q1393" s="285"/>
      <c r="R1393" s="285"/>
      <c r="S1393" s="285"/>
      <c r="T1393" s="286"/>
      <c r="AT1393" s="287" t="s">
        <v>238</v>
      </c>
      <c r="AU1393" s="287" t="s">
        <v>85</v>
      </c>
      <c r="AV1393" s="14" t="s">
        <v>194</v>
      </c>
      <c r="AW1393" s="14" t="s">
        <v>39</v>
      </c>
      <c r="AX1393" s="14" t="s">
        <v>83</v>
      </c>
      <c r="AY1393" s="287" t="s">
        <v>171</v>
      </c>
    </row>
    <row r="1394" s="1" customFormat="1" ht="16.5" customHeight="1">
      <c r="B1394" s="47"/>
      <c r="C1394" s="237" t="s">
        <v>1986</v>
      </c>
      <c r="D1394" s="237" t="s">
        <v>174</v>
      </c>
      <c r="E1394" s="238" t="s">
        <v>1987</v>
      </c>
      <c r="F1394" s="239" t="s">
        <v>1988</v>
      </c>
      <c r="G1394" s="240" t="s">
        <v>235</v>
      </c>
      <c r="H1394" s="241">
        <v>15.542</v>
      </c>
      <c r="I1394" s="242"/>
      <c r="J1394" s="243">
        <f>ROUND(I1394*H1394,2)</f>
        <v>0</v>
      </c>
      <c r="K1394" s="239" t="s">
        <v>236</v>
      </c>
      <c r="L1394" s="73"/>
      <c r="M1394" s="244" t="s">
        <v>21</v>
      </c>
      <c r="N1394" s="245" t="s">
        <v>47</v>
      </c>
      <c r="O1394" s="48"/>
      <c r="P1394" s="246">
        <f>O1394*H1394</f>
        <v>0</v>
      </c>
      <c r="Q1394" s="246">
        <v>0.00012</v>
      </c>
      <c r="R1394" s="246">
        <f>Q1394*H1394</f>
        <v>0.0018650400000000001</v>
      </c>
      <c r="S1394" s="246">
        <v>0</v>
      </c>
      <c r="T1394" s="247">
        <f>S1394*H1394</f>
        <v>0</v>
      </c>
      <c r="AR1394" s="25" t="s">
        <v>314</v>
      </c>
      <c r="AT1394" s="25" t="s">
        <v>174</v>
      </c>
      <c r="AU1394" s="25" t="s">
        <v>85</v>
      </c>
      <c r="AY1394" s="25" t="s">
        <v>171</v>
      </c>
      <c r="BE1394" s="248">
        <f>IF(N1394="základní",J1394,0)</f>
        <v>0</v>
      </c>
      <c r="BF1394" s="248">
        <f>IF(N1394="snížená",J1394,0)</f>
        <v>0</v>
      </c>
      <c r="BG1394" s="248">
        <f>IF(N1394="zákl. přenesená",J1394,0)</f>
        <v>0</v>
      </c>
      <c r="BH1394" s="248">
        <f>IF(N1394="sníž. přenesená",J1394,0)</f>
        <v>0</v>
      </c>
      <c r="BI1394" s="248">
        <f>IF(N1394="nulová",J1394,0)</f>
        <v>0</v>
      </c>
      <c r="BJ1394" s="25" t="s">
        <v>83</v>
      </c>
      <c r="BK1394" s="248">
        <f>ROUND(I1394*H1394,2)</f>
        <v>0</v>
      </c>
      <c r="BL1394" s="25" t="s">
        <v>314</v>
      </c>
      <c r="BM1394" s="25" t="s">
        <v>1989</v>
      </c>
    </row>
    <row r="1395" s="1" customFormat="1" ht="25.5" customHeight="1">
      <c r="B1395" s="47"/>
      <c r="C1395" s="237" t="s">
        <v>1990</v>
      </c>
      <c r="D1395" s="237" t="s">
        <v>174</v>
      </c>
      <c r="E1395" s="238" t="s">
        <v>1991</v>
      </c>
      <c r="F1395" s="239" t="s">
        <v>1992</v>
      </c>
      <c r="G1395" s="240" t="s">
        <v>235</v>
      </c>
      <c r="H1395" s="241">
        <v>15.542</v>
      </c>
      <c r="I1395" s="242"/>
      <c r="J1395" s="243">
        <f>ROUND(I1395*H1395,2)</f>
        <v>0</v>
      </c>
      <c r="K1395" s="239" t="s">
        <v>236</v>
      </c>
      <c r="L1395" s="73"/>
      <c r="M1395" s="244" t="s">
        <v>21</v>
      </c>
      <c r="N1395" s="245" t="s">
        <v>47</v>
      </c>
      <c r="O1395" s="48"/>
      <c r="P1395" s="246">
        <f>O1395*H1395</f>
        <v>0</v>
      </c>
      <c r="Q1395" s="246">
        <v>0.00012</v>
      </c>
      <c r="R1395" s="246">
        <f>Q1395*H1395</f>
        <v>0.0018650400000000001</v>
      </c>
      <c r="S1395" s="246">
        <v>0</v>
      </c>
      <c r="T1395" s="247">
        <f>S1395*H1395</f>
        <v>0</v>
      </c>
      <c r="AR1395" s="25" t="s">
        <v>314</v>
      </c>
      <c r="AT1395" s="25" t="s">
        <v>174</v>
      </c>
      <c r="AU1395" s="25" t="s">
        <v>85</v>
      </c>
      <c r="AY1395" s="25" t="s">
        <v>171</v>
      </c>
      <c r="BE1395" s="248">
        <f>IF(N1395="základní",J1395,0)</f>
        <v>0</v>
      </c>
      <c r="BF1395" s="248">
        <f>IF(N1395="snížená",J1395,0)</f>
        <v>0</v>
      </c>
      <c r="BG1395" s="248">
        <f>IF(N1395="zákl. přenesená",J1395,0)</f>
        <v>0</v>
      </c>
      <c r="BH1395" s="248">
        <f>IF(N1395="sníž. přenesená",J1395,0)</f>
        <v>0</v>
      </c>
      <c r="BI1395" s="248">
        <f>IF(N1395="nulová",J1395,0)</f>
        <v>0</v>
      </c>
      <c r="BJ1395" s="25" t="s">
        <v>83</v>
      </c>
      <c r="BK1395" s="248">
        <f>ROUND(I1395*H1395,2)</f>
        <v>0</v>
      </c>
      <c r="BL1395" s="25" t="s">
        <v>314</v>
      </c>
      <c r="BM1395" s="25" t="s">
        <v>1993</v>
      </c>
    </row>
    <row r="1396" s="1" customFormat="1" ht="16.5" customHeight="1">
      <c r="B1396" s="47"/>
      <c r="C1396" s="237" t="s">
        <v>1994</v>
      </c>
      <c r="D1396" s="237" t="s">
        <v>174</v>
      </c>
      <c r="E1396" s="238" t="s">
        <v>1995</v>
      </c>
      <c r="F1396" s="239" t="s">
        <v>1996</v>
      </c>
      <c r="G1396" s="240" t="s">
        <v>235</v>
      </c>
      <c r="H1396" s="241">
        <v>205.12000000000001</v>
      </c>
      <c r="I1396" s="242"/>
      <c r="J1396" s="243">
        <f>ROUND(I1396*H1396,2)</f>
        <v>0</v>
      </c>
      <c r="K1396" s="239" t="s">
        <v>236</v>
      </c>
      <c r="L1396" s="73"/>
      <c r="M1396" s="244" t="s">
        <v>21</v>
      </c>
      <c r="N1396" s="245" t="s">
        <v>47</v>
      </c>
      <c r="O1396" s="48"/>
      <c r="P1396" s="246">
        <f>O1396*H1396</f>
        <v>0</v>
      </c>
      <c r="Q1396" s="246">
        <v>0</v>
      </c>
      <c r="R1396" s="246">
        <f>Q1396*H1396</f>
        <v>0</v>
      </c>
      <c r="S1396" s="246">
        <v>0</v>
      </c>
      <c r="T1396" s="247">
        <f>S1396*H1396</f>
        <v>0</v>
      </c>
      <c r="AR1396" s="25" t="s">
        <v>314</v>
      </c>
      <c r="AT1396" s="25" t="s">
        <v>174</v>
      </c>
      <c r="AU1396" s="25" t="s">
        <v>85</v>
      </c>
      <c r="AY1396" s="25" t="s">
        <v>171</v>
      </c>
      <c r="BE1396" s="248">
        <f>IF(N1396="základní",J1396,0)</f>
        <v>0</v>
      </c>
      <c r="BF1396" s="248">
        <f>IF(N1396="snížená",J1396,0)</f>
        <v>0</v>
      </c>
      <c r="BG1396" s="248">
        <f>IF(N1396="zákl. přenesená",J1396,0)</f>
        <v>0</v>
      </c>
      <c r="BH1396" s="248">
        <f>IF(N1396="sníž. přenesená",J1396,0)</f>
        <v>0</v>
      </c>
      <c r="BI1396" s="248">
        <f>IF(N1396="nulová",J1396,0)</f>
        <v>0</v>
      </c>
      <c r="BJ1396" s="25" t="s">
        <v>83</v>
      </c>
      <c r="BK1396" s="248">
        <f>ROUND(I1396*H1396,2)</f>
        <v>0</v>
      </c>
      <c r="BL1396" s="25" t="s">
        <v>314</v>
      </c>
      <c r="BM1396" s="25" t="s">
        <v>1997</v>
      </c>
    </row>
    <row r="1397" s="12" customFormat="1">
      <c r="B1397" s="256"/>
      <c r="C1397" s="257"/>
      <c r="D1397" s="249" t="s">
        <v>238</v>
      </c>
      <c r="E1397" s="258" t="s">
        <v>21</v>
      </c>
      <c r="F1397" s="259" t="s">
        <v>820</v>
      </c>
      <c r="G1397" s="257"/>
      <c r="H1397" s="258" t="s">
        <v>21</v>
      </c>
      <c r="I1397" s="260"/>
      <c r="J1397" s="257"/>
      <c r="K1397" s="257"/>
      <c r="L1397" s="261"/>
      <c r="M1397" s="262"/>
      <c r="N1397" s="263"/>
      <c r="O1397" s="263"/>
      <c r="P1397" s="263"/>
      <c r="Q1397" s="263"/>
      <c r="R1397" s="263"/>
      <c r="S1397" s="263"/>
      <c r="T1397" s="264"/>
      <c r="AT1397" s="265" t="s">
        <v>238</v>
      </c>
      <c r="AU1397" s="265" t="s">
        <v>85</v>
      </c>
      <c r="AV1397" s="12" t="s">
        <v>83</v>
      </c>
      <c r="AW1397" s="12" t="s">
        <v>39</v>
      </c>
      <c r="AX1397" s="12" t="s">
        <v>76</v>
      </c>
      <c r="AY1397" s="265" t="s">
        <v>171</v>
      </c>
    </row>
    <row r="1398" s="12" customFormat="1">
      <c r="B1398" s="256"/>
      <c r="C1398" s="257"/>
      <c r="D1398" s="249" t="s">
        <v>238</v>
      </c>
      <c r="E1398" s="258" t="s">
        <v>21</v>
      </c>
      <c r="F1398" s="259" t="s">
        <v>337</v>
      </c>
      <c r="G1398" s="257"/>
      <c r="H1398" s="258" t="s">
        <v>21</v>
      </c>
      <c r="I1398" s="260"/>
      <c r="J1398" s="257"/>
      <c r="K1398" s="257"/>
      <c r="L1398" s="261"/>
      <c r="M1398" s="262"/>
      <c r="N1398" s="263"/>
      <c r="O1398" s="263"/>
      <c r="P1398" s="263"/>
      <c r="Q1398" s="263"/>
      <c r="R1398" s="263"/>
      <c r="S1398" s="263"/>
      <c r="T1398" s="264"/>
      <c r="AT1398" s="265" t="s">
        <v>238</v>
      </c>
      <c r="AU1398" s="265" t="s">
        <v>85</v>
      </c>
      <c r="AV1398" s="12" t="s">
        <v>83</v>
      </c>
      <c r="AW1398" s="12" t="s">
        <v>39</v>
      </c>
      <c r="AX1398" s="12" t="s">
        <v>76</v>
      </c>
      <c r="AY1398" s="265" t="s">
        <v>171</v>
      </c>
    </row>
    <row r="1399" s="13" customFormat="1">
      <c r="B1399" s="266"/>
      <c r="C1399" s="267"/>
      <c r="D1399" s="249" t="s">
        <v>238</v>
      </c>
      <c r="E1399" s="268" t="s">
        <v>21</v>
      </c>
      <c r="F1399" s="269" t="s">
        <v>1998</v>
      </c>
      <c r="G1399" s="267"/>
      <c r="H1399" s="270">
        <v>39.68</v>
      </c>
      <c r="I1399" s="271"/>
      <c r="J1399" s="267"/>
      <c r="K1399" s="267"/>
      <c r="L1399" s="272"/>
      <c r="M1399" s="273"/>
      <c r="N1399" s="274"/>
      <c r="O1399" s="274"/>
      <c r="P1399" s="274"/>
      <c r="Q1399" s="274"/>
      <c r="R1399" s="274"/>
      <c r="S1399" s="274"/>
      <c r="T1399" s="275"/>
      <c r="AT1399" s="276" t="s">
        <v>238</v>
      </c>
      <c r="AU1399" s="276" t="s">
        <v>85</v>
      </c>
      <c r="AV1399" s="13" t="s">
        <v>85</v>
      </c>
      <c r="AW1399" s="13" t="s">
        <v>39</v>
      </c>
      <c r="AX1399" s="13" t="s">
        <v>76</v>
      </c>
      <c r="AY1399" s="276" t="s">
        <v>171</v>
      </c>
    </row>
    <row r="1400" s="13" customFormat="1">
      <c r="B1400" s="266"/>
      <c r="C1400" s="267"/>
      <c r="D1400" s="249" t="s">
        <v>238</v>
      </c>
      <c r="E1400" s="268" t="s">
        <v>21</v>
      </c>
      <c r="F1400" s="269" t="s">
        <v>1999</v>
      </c>
      <c r="G1400" s="267"/>
      <c r="H1400" s="270">
        <v>12.16</v>
      </c>
      <c r="I1400" s="271"/>
      <c r="J1400" s="267"/>
      <c r="K1400" s="267"/>
      <c r="L1400" s="272"/>
      <c r="M1400" s="273"/>
      <c r="N1400" s="274"/>
      <c r="O1400" s="274"/>
      <c r="P1400" s="274"/>
      <c r="Q1400" s="274"/>
      <c r="R1400" s="274"/>
      <c r="S1400" s="274"/>
      <c r="T1400" s="275"/>
      <c r="AT1400" s="276" t="s">
        <v>238</v>
      </c>
      <c r="AU1400" s="276" t="s">
        <v>85</v>
      </c>
      <c r="AV1400" s="13" t="s">
        <v>85</v>
      </c>
      <c r="AW1400" s="13" t="s">
        <v>39</v>
      </c>
      <c r="AX1400" s="13" t="s">
        <v>76</v>
      </c>
      <c r="AY1400" s="276" t="s">
        <v>171</v>
      </c>
    </row>
    <row r="1401" s="15" customFormat="1">
      <c r="B1401" s="288"/>
      <c r="C1401" s="289"/>
      <c r="D1401" s="249" t="s">
        <v>238</v>
      </c>
      <c r="E1401" s="290" t="s">
        <v>21</v>
      </c>
      <c r="F1401" s="291" t="s">
        <v>259</v>
      </c>
      <c r="G1401" s="289"/>
      <c r="H1401" s="292">
        <v>51.840000000000003</v>
      </c>
      <c r="I1401" s="293"/>
      <c r="J1401" s="289"/>
      <c r="K1401" s="289"/>
      <c r="L1401" s="294"/>
      <c r="M1401" s="295"/>
      <c r="N1401" s="296"/>
      <c r="O1401" s="296"/>
      <c r="P1401" s="296"/>
      <c r="Q1401" s="296"/>
      <c r="R1401" s="296"/>
      <c r="S1401" s="296"/>
      <c r="T1401" s="297"/>
      <c r="AT1401" s="298" t="s">
        <v>238</v>
      </c>
      <c r="AU1401" s="298" t="s">
        <v>85</v>
      </c>
      <c r="AV1401" s="15" t="s">
        <v>96</v>
      </c>
      <c r="AW1401" s="15" t="s">
        <v>39</v>
      </c>
      <c r="AX1401" s="15" t="s">
        <v>76</v>
      </c>
      <c r="AY1401" s="298" t="s">
        <v>171</v>
      </c>
    </row>
    <row r="1402" s="12" customFormat="1">
      <c r="B1402" s="256"/>
      <c r="C1402" s="257"/>
      <c r="D1402" s="249" t="s">
        <v>238</v>
      </c>
      <c r="E1402" s="258" t="s">
        <v>21</v>
      </c>
      <c r="F1402" s="259" t="s">
        <v>339</v>
      </c>
      <c r="G1402" s="257"/>
      <c r="H1402" s="258" t="s">
        <v>21</v>
      </c>
      <c r="I1402" s="260"/>
      <c r="J1402" s="257"/>
      <c r="K1402" s="257"/>
      <c r="L1402" s="261"/>
      <c r="M1402" s="262"/>
      <c r="N1402" s="263"/>
      <c r="O1402" s="263"/>
      <c r="P1402" s="263"/>
      <c r="Q1402" s="263"/>
      <c r="R1402" s="263"/>
      <c r="S1402" s="263"/>
      <c r="T1402" s="264"/>
      <c r="AT1402" s="265" t="s">
        <v>238</v>
      </c>
      <c r="AU1402" s="265" t="s">
        <v>85</v>
      </c>
      <c r="AV1402" s="12" t="s">
        <v>83</v>
      </c>
      <c r="AW1402" s="12" t="s">
        <v>39</v>
      </c>
      <c r="AX1402" s="12" t="s">
        <v>76</v>
      </c>
      <c r="AY1402" s="265" t="s">
        <v>171</v>
      </c>
    </row>
    <row r="1403" s="13" customFormat="1">
      <c r="B1403" s="266"/>
      <c r="C1403" s="267"/>
      <c r="D1403" s="249" t="s">
        <v>238</v>
      </c>
      <c r="E1403" s="268" t="s">
        <v>21</v>
      </c>
      <c r="F1403" s="269" t="s">
        <v>2000</v>
      </c>
      <c r="G1403" s="267"/>
      <c r="H1403" s="270">
        <v>13.44</v>
      </c>
      <c r="I1403" s="271"/>
      <c r="J1403" s="267"/>
      <c r="K1403" s="267"/>
      <c r="L1403" s="272"/>
      <c r="M1403" s="273"/>
      <c r="N1403" s="274"/>
      <c r="O1403" s="274"/>
      <c r="P1403" s="274"/>
      <c r="Q1403" s="274"/>
      <c r="R1403" s="274"/>
      <c r="S1403" s="274"/>
      <c r="T1403" s="275"/>
      <c r="AT1403" s="276" t="s">
        <v>238</v>
      </c>
      <c r="AU1403" s="276" t="s">
        <v>85</v>
      </c>
      <c r="AV1403" s="13" t="s">
        <v>85</v>
      </c>
      <c r="AW1403" s="13" t="s">
        <v>39</v>
      </c>
      <c r="AX1403" s="13" t="s">
        <v>76</v>
      </c>
      <c r="AY1403" s="276" t="s">
        <v>171</v>
      </c>
    </row>
    <row r="1404" s="13" customFormat="1">
      <c r="B1404" s="266"/>
      <c r="C1404" s="267"/>
      <c r="D1404" s="249" t="s">
        <v>238</v>
      </c>
      <c r="E1404" s="268" t="s">
        <v>21</v>
      </c>
      <c r="F1404" s="269" t="s">
        <v>2001</v>
      </c>
      <c r="G1404" s="267"/>
      <c r="H1404" s="270">
        <v>36.479999999999997</v>
      </c>
      <c r="I1404" s="271"/>
      <c r="J1404" s="267"/>
      <c r="K1404" s="267"/>
      <c r="L1404" s="272"/>
      <c r="M1404" s="273"/>
      <c r="N1404" s="274"/>
      <c r="O1404" s="274"/>
      <c r="P1404" s="274"/>
      <c r="Q1404" s="274"/>
      <c r="R1404" s="274"/>
      <c r="S1404" s="274"/>
      <c r="T1404" s="275"/>
      <c r="AT1404" s="276" t="s">
        <v>238</v>
      </c>
      <c r="AU1404" s="276" t="s">
        <v>85</v>
      </c>
      <c r="AV1404" s="13" t="s">
        <v>85</v>
      </c>
      <c r="AW1404" s="13" t="s">
        <v>39</v>
      </c>
      <c r="AX1404" s="13" t="s">
        <v>76</v>
      </c>
      <c r="AY1404" s="276" t="s">
        <v>171</v>
      </c>
    </row>
    <row r="1405" s="13" customFormat="1">
      <c r="B1405" s="266"/>
      <c r="C1405" s="267"/>
      <c r="D1405" s="249" t="s">
        <v>238</v>
      </c>
      <c r="E1405" s="268" t="s">
        <v>21</v>
      </c>
      <c r="F1405" s="269" t="s">
        <v>2002</v>
      </c>
      <c r="G1405" s="267"/>
      <c r="H1405" s="270">
        <v>9.2799999999999994</v>
      </c>
      <c r="I1405" s="271"/>
      <c r="J1405" s="267"/>
      <c r="K1405" s="267"/>
      <c r="L1405" s="272"/>
      <c r="M1405" s="273"/>
      <c r="N1405" s="274"/>
      <c r="O1405" s="274"/>
      <c r="P1405" s="274"/>
      <c r="Q1405" s="274"/>
      <c r="R1405" s="274"/>
      <c r="S1405" s="274"/>
      <c r="T1405" s="275"/>
      <c r="AT1405" s="276" t="s">
        <v>238</v>
      </c>
      <c r="AU1405" s="276" t="s">
        <v>85</v>
      </c>
      <c r="AV1405" s="13" t="s">
        <v>85</v>
      </c>
      <c r="AW1405" s="13" t="s">
        <v>39</v>
      </c>
      <c r="AX1405" s="13" t="s">
        <v>76</v>
      </c>
      <c r="AY1405" s="276" t="s">
        <v>171</v>
      </c>
    </row>
    <row r="1406" s="13" customFormat="1">
      <c r="B1406" s="266"/>
      <c r="C1406" s="267"/>
      <c r="D1406" s="249" t="s">
        <v>238</v>
      </c>
      <c r="E1406" s="268" t="s">
        <v>21</v>
      </c>
      <c r="F1406" s="269" t="s">
        <v>2003</v>
      </c>
      <c r="G1406" s="267"/>
      <c r="H1406" s="270">
        <v>10.880000000000001</v>
      </c>
      <c r="I1406" s="271"/>
      <c r="J1406" s="267"/>
      <c r="K1406" s="267"/>
      <c r="L1406" s="272"/>
      <c r="M1406" s="273"/>
      <c r="N1406" s="274"/>
      <c r="O1406" s="274"/>
      <c r="P1406" s="274"/>
      <c r="Q1406" s="274"/>
      <c r="R1406" s="274"/>
      <c r="S1406" s="274"/>
      <c r="T1406" s="275"/>
      <c r="AT1406" s="276" t="s">
        <v>238</v>
      </c>
      <c r="AU1406" s="276" t="s">
        <v>85</v>
      </c>
      <c r="AV1406" s="13" t="s">
        <v>85</v>
      </c>
      <c r="AW1406" s="13" t="s">
        <v>39</v>
      </c>
      <c r="AX1406" s="13" t="s">
        <v>76</v>
      </c>
      <c r="AY1406" s="276" t="s">
        <v>171</v>
      </c>
    </row>
    <row r="1407" s="13" customFormat="1">
      <c r="B1407" s="266"/>
      <c r="C1407" s="267"/>
      <c r="D1407" s="249" t="s">
        <v>238</v>
      </c>
      <c r="E1407" s="268" t="s">
        <v>21</v>
      </c>
      <c r="F1407" s="269" t="s">
        <v>2004</v>
      </c>
      <c r="G1407" s="267"/>
      <c r="H1407" s="270">
        <v>55.520000000000003</v>
      </c>
      <c r="I1407" s="271"/>
      <c r="J1407" s="267"/>
      <c r="K1407" s="267"/>
      <c r="L1407" s="272"/>
      <c r="M1407" s="273"/>
      <c r="N1407" s="274"/>
      <c r="O1407" s="274"/>
      <c r="P1407" s="274"/>
      <c r="Q1407" s="274"/>
      <c r="R1407" s="274"/>
      <c r="S1407" s="274"/>
      <c r="T1407" s="275"/>
      <c r="AT1407" s="276" t="s">
        <v>238</v>
      </c>
      <c r="AU1407" s="276" t="s">
        <v>85</v>
      </c>
      <c r="AV1407" s="13" t="s">
        <v>85</v>
      </c>
      <c r="AW1407" s="13" t="s">
        <v>39</v>
      </c>
      <c r="AX1407" s="13" t="s">
        <v>76</v>
      </c>
      <c r="AY1407" s="276" t="s">
        <v>171</v>
      </c>
    </row>
    <row r="1408" s="13" customFormat="1">
      <c r="B1408" s="266"/>
      <c r="C1408" s="267"/>
      <c r="D1408" s="249" t="s">
        <v>238</v>
      </c>
      <c r="E1408" s="268" t="s">
        <v>21</v>
      </c>
      <c r="F1408" s="269" t="s">
        <v>2005</v>
      </c>
      <c r="G1408" s="267"/>
      <c r="H1408" s="270">
        <v>27.68</v>
      </c>
      <c r="I1408" s="271"/>
      <c r="J1408" s="267"/>
      <c r="K1408" s="267"/>
      <c r="L1408" s="272"/>
      <c r="M1408" s="273"/>
      <c r="N1408" s="274"/>
      <c r="O1408" s="274"/>
      <c r="P1408" s="274"/>
      <c r="Q1408" s="274"/>
      <c r="R1408" s="274"/>
      <c r="S1408" s="274"/>
      <c r="T1408" s="275"/>
      <c r="AT1408" s="276" t="s">
        <v>238</v>
      </c>
      <c r="AU1408" s="276" t="s">
        <v>85</v>
      </c>
      <c r="AV1408" s="13" t="s">
        <v>85</v>
      </c>
      <c r="AW1408" s="13" t="s">
        <v>39</v>
      </c>
      <c r="AX1408" s="13" t="s">
        <v>76</v>
      </c>
      <c r="AY1408" s="276" t="s">
        <v>171</v>
      </c>
    </row>
    <row r="1409" s="15" customFormat="1">
      <c r="B1409" s="288"/>
      <c r="C1409" s="289"/>
      <c r="D1409" s="249" t="s">
        <v>238</v>
      </c>
      <c r="E1409" s="290" t="s">
        <v>21</v>
      </c>
      <c r="F1409" s="291" t="s">
        <v>259</v>
      </c>
      <c r="G1409" s="289"/>
      <c r="H1409" s="292">
        <v>153.28</v>
      </c>
      <c r="I1409" s="293"/>
      <c r="J1409" s="289"/>
      <c r="K1409" s="289"/>
      <c r="L1409" s="294"/>
      <c r="M1409" s="295"/>
      <c r="N1409" s="296"/>
      <c r="O1409" s="296"/>
      <c r="P1409" s="296"/>
      <c r="Q1409" s="296"/>
      <c r="R1409" s="296"/>
      <c r="S1409" s="296"/>
      <c r="T1409" s="297"/>
      <c r="AT1409" s="298" t="s">
        <v>238</v>
      </c>
      <c r="AU1409" s="298" t="s">
        <v>85</v>
      </c>
      <c r="AV1409" s="15" t="s">
        <v>96</v>
      </c>
      <c r="AW1409" s="15" t="s">
        <v>39</v>
      </c>
      <c r="AX1409" s="15" t="s">
        <v>76</v>
      </c>
      <c r="AY1409" s="298" t="s">
        <v>171</v>
      </c>
    </row>
    <row r="1410" s="14" customFormat="1">
      <c r="B1410" s="277"/>
      <c r="C1410" s="278"/>
      <c r="D1410" s="249" t="s">
        <v>238</v>
      </c>
      <c r="E1410" s="279" t="s">
        <v>21</v>
      </c>
      <c r="F1410" s="280" t="s">
        <v>242</v>
      </c>
      <c r="G1410" s="278"/>
      <c r="H1410" s="281">
        <v>205.12000000000001</v>
      </c>
      <c r="I1410" s="282"/>
      <c r="J1410" s="278"/>
      <c r="K1410" s="278"/>
      <c r="L1410" s="283"/>
      <c r="M1410" s="284"/>
      <c r="N1410" s="285"/>
      <c r="O1410" s="285"/>
      <c r="P1410" s="285"/>
      <c r="Q1410" s="285"/>
      <c r="R1410" s="285"/>
      <c r="S1410" s="285"/>
      <c r="T1410" s="286"/>
      <c r="AT1410" s="287" t="s">
        <v>238</v>
      </c>
      <c r="AU1410" s="287" t="s">
        <v>85</v>
      </c>
      <c r="AV1410" s="14" t="s">
        <v>194</v>
      </c>
      <c r="AW1410" s="14" t="s">
        <v>39</v>
      </c>
      <c r="AX1410" s="14" t="s">
        <v>83</v>
      </c>
      <c r="AY1410" s="287" t="s">
        <v>171</v>
      </c>
    </row>
    <row r="1411" s="1" customFormat="1" ht="16.5" customHeight="1">
      <c r="B1411" s="47"/>
      <c r="C1411" s="237" t="s">
        <v>2006</v>
      </c>
      <c r="D1411" s="237" t="s">
        <v>174</v>
      </c>
      <c r="E1411" s="238" t="s">
        <v>2007</v>
      </c>
      <c r="F1411" s="239" t="s">
        <v>2008</v>
      </c>
      <c r="G1411" s="240" t="s">
        <v>235</v>
      </c>
      <c r="H1411" s="241">
        <v>205.12000000000001</v>
      </c>
      <c r="I1411" s="242"/>
      <c r="J1411" s="243">
        <f>ROUND(I1411*H1411,2)</f>
        <v>0</v>
      </c>
      <c r="K1411" s="239" t="s">
        <v>236</v>
      </c>
      <c r="L1411" s="73"/>
      <c r="M1411" s="244" t="s">
        <v>21</v>
      </c>
      <c r="N1411" s="245" t="s">
        <v>47</v>
      </c>
      <c r="O1411" s="48"/>
      <c r="P1411" s="246">
        <f>O1411*H1411</f>
        <v>0</v>
      </c>
      <c r="Q1411" s="246">
        <v>0</v>
      </c>
      <c r="R1411" s="246">
        <f>Q1411*H1411</f>
        <v>0</v>
      </c>
      <c r="S1411" s="246">
        <v>0</v>
      </c>
      <c r="T1411" s="247">
        <f>S1411*H1411</f>
        <v>0</v>
      </c>
      <c r="AR1411" s="25" t="s">
        <v>314</v>
      </c>
      <c r="AT1411" s="25" t="s">
        <v>174</v>
      </c>
      <c r="AU1411" s="25" t="s">
        <v>85</v>
      </c>
      <c r="AY1411" s="25" t="s">
        <v>171</v>
      </c>
      <c r="BE1411" s="248">
        <f>IF(N1411="základní",J1411,0)</f>
        <v>0</v>
      </c>
      <c r="BF1411" s="248">
        <f>IF(N1411="snížená",J1411,0)</f>
        <v>0</v>
      </c>
      <c r="BG1411" s="248">
        <f>IF(N1411="zákl. přenesená",J1411,0)</f>
        <v>0</v>
      </c>
      <c r="BH1411" s="248">
        <f>IF(N1411="sníž. přenesená",J1411,0)</f>
        <v>0</v>
      </c>
      <c r="BI1411" s="248">
        <f>IF(N1411="nulová",J1411,0)</f>
        <v>0</v>
      </c>
      <c r="BJ1411" s="25" t="s">
        <v>83</v>
      </c>
      <c r="BK1411" s="248">
        <f>ROUND(I1411*H1411,2)</f>
        <v>0</v>
      </c>
      <c r="BL1411" s="25" t="s">
        <v>314</v>
      </c>
      <c r="BM1411" s="25" t="s">
        <v>2009</v>
      </c>
    </row>
    <row r="1412" s="1" customFormat="1" ht="25.5" customHeight="1">
      <c r="B1412" s="47"/>
      <c r="C1412" s="237" t="s">
        <v>2010</v>
      </c>
      <c r="D1412" s="237" t="s">
        <v>174</v>
      </c>
      <c r="E1412" s="238" t="s">
        <v>2011</v>
      </c>
      <c r="F1412" s="239" t="s">
        <v>2012</v>
      </c>
      <c r="G1412" s="240" t="s">
        <v>256</v>
      </c>
      <c r="H1412" s="241">
        <v>205.12000000000001</v>
      </c>
      <c r="I1412" s="242"/>
      <c r="J1412" s="243">
        <f>ROUND(I1412*H1412,2)</f>
        <v>0</v>
      </c>
      <c r="K1412" s="239" t="s">
        <v>236</v>
      </c>
      <c r="L1412" s="73"/>
      <c r="M1412" s="244" t="s">
        <v>21</v>
      </c>
      <c r="N1412" s="245" t="s">
        <v>47</v>
      </c>
      <c r="O1412" s="48"/>
      <c r="P1412" s="246">
        <f>O1412*H1412</f>
        <v>0</v>
      </c>
      <c r="Q1412" s="246">
        <v>0</v>
      </c>
      <c r="R1412" s="246">
        <f>Q1412*H1412</f>
        <v>0</v>
      </c>
      <c r="S1412" s="246">
        <v>0</v>
      </c>
      <c r="T1412" s="247">
        <f>S1412*H1412</f>
        <v>0</v>
      </c>
      <c r="AR1412" s="25" t="s">
        <v>314</v>
      </c>
      <c r="AT1412" s="25" t="s">
        <v>174</v>
      </c>
      <c r="AU1412" s="25" t="s">
        <v>85</v>
      </c>
      <c r="AY1412" s="25" t="s">
        <v>171</v>
      </c>
      <c r="BE1412" s="248">
        <f>IF(N1412="základní",J1412,0)</f>
        <v>0</v>
      </c>
      <c r="BF1412" s="248">
        <f>IF(N1412="snížená",J1412,0)</f>
        <v>0</v>
      </c>
      <c r="BG1412" s="248">
        <f>IF(N1412="zákl. přenesená",J1412,0)</f>
        <v>0</v>
      </c>
      <c r="BH1412" s="248">
        <f>IF(N1412="sníž. přenesená",J1412,0)</f>
        <v>0</v>
      </c>
      <c r="BI1412" s="248">
        <f>IF(N1412="nulová",J1412,0)</f>
        <v>0</v>
      </c>
      <c r="BJ1412" s="25" t="s">
        <v>83</v>
      </c>
      <c r="BK1412" s="248">
        <f>ROUND(I1412*H1412,2)</f>
        <v>0</v>
      </c>
      <c r="BL1412" s="25" t="s">
        <v>314</v>
      </c>
      <c r="BM1412" s="25" t="s">
        <v>2013</v>
      </c>
    </row>
    <row r="1413" s="1" customFormat="1" ht="25.5" customHeight="1">
      <c r="B1413" s="47"/>
      <c r="C1413" s="237" t="s">
        <v>2014</v>
      </c>
      <c r="D1413" s="237" t="s">
        <v>174</v>
      </c>
      <c r="E1413" s="238" t="s">
        <v>2015</v>
      </c>
      <c r="F1413" s="239" t="s">
        <v>2016</v>
      </c>
      <c r="G1413" s="240" t="s">
        <v>235</v>
      </c>
      <c r="H1413" s="241">
        <v>205.12000000000001</v>
      </c>
      <c r="I1413" s="242"/>
      <c r="J1413" s="243">
        <f>ROUND(I1413*H1413,2)</f>
        <v>0</v>
      </c>
      <c r="K1413" s="239" t="s">
        <v>236</v>
      </c>
      <c r="L1413" s="73"/>
      <c r="M1413" s="244" t="s">
        <v>21</v>
      </c>
      <c r="N1413" s="245" t="s">
        <v>47</v>
      </c>
      <c r="O1413" s="48"/>
      <c r="P1413" s="246">
        <f>O1413*H1413</f>
        <v>0</v>
      </c>
      <c r="Q1413" s="246">
        <v>0.00010000000000000001</v>
      </c>
      <c r="R1413" s="246">
        <f>Q1413*H1413</f>
        <v>0.020512000000000002</v>
      </c>
      <c r="S1413" s="246">
        <v>0</v>
      </c>
      <c r="T1413" s="247">
        <f>S1413*H1413</f>
        <v>0</v>
      </c>
      <c r="AR1413" s="25" t="s">
        <v>314</v>
      </c>
      <c r="AT1413" s="25" t="s">
        <v>174</v>
      </c>
      <c r="AU1413" s="25" t="s">
        <v>85</v>
      </c>
      <c r="AY1413" s="25" t="s">
        <v>171</v>
      </c>
      <c r="BE1413" s="248">
        <f>IF(N1413="základní",J1413,0)</f>
        <v>0</v>
      </c>
      <c r="BF1413" s="248">
        <f>IF(N1413="snížená",J1413,0)</f>
        <v>0</v>
      </c>
      <c r="BG1413" s="248">
        <f>IF(N1413="zákl. přenesená",J1413,0)</f>
        <v>0</v>
      </c>
      <c r="BH1413" s="248">
        <f>IF(N1413="sníž. přenesená",J1413,0)</f>
        <v>0</v>
      </c>
      <c r="BI1413" s="248">
        <f>IF(N1413="nulová",J1413,0)</f>
        <v>0</v>
      </c>
      <c r="BJ1413" s="25" t="s">
        <v>83</v>
      </c>
      <c r="BK1413" s="248">
        <f>ROUND(I1413*H1413,2)</f>
        <v>0</v>
      </c>
      <c r="BL1413" s="25" t="s">
        <v>314</v>
      </c>
      <c r="BM1413" s="25" t="s">
        <v>2017</v>
      </c>
    </row>
    <row r="1414" s="1" customFormat="1" ht="25.5" customHeight="1">
      <c r="B1414" s="47"/>
      <c r="C1414" s="237" t="s">
        <v>2018</v>
      </c>
      <c r="D1414" s="237" t="s">
        <v>174</v>
      </c>
      <c r="E1414" s="238" t="s">
        <v>2019</v>
      </c>
      <c r="F1414" s="239" t="s">
        <v>2020</v>
      </c>
      <c r="G1414" s="240" t="s">
        <v>235</v>
      </c>
      <c r="H1414" s="241">
        <v>16.327000000000002</v>
      </c>
      <c r="I1414" s="242"/>
      <c r="J1414" s="243">
        <f>ROUND(I1414*H1414,2)</f>
        <v>0</v>
      </c>
      <c r="K1414" s="239" t="s">
        <v>236</v>
      </c>
      <c r="L1414" s="73"/>
      <c r="M1414" s="244" t="s">
        <v>21</v>
      </c>
      <c r="N1414" s="245" t="s">
        <v>47</v>
      </c>
      <c r="O1414" s="48"/>
      <c r="P1414" s="246">
        <f>O1414*H1414</f>
        <v>0</v>
      </c>
      <c r="Q1414" s="246">
        <v>0.00021000000000000001</v>
      </c>
      <c r="R1414" s="246">
        <f>Q1414*H1414</f>
        <v>0.0034286700000000004</v>
      </c>
      <c r="S1414" s="246">
        <v>0</v>
      </c>
      <c r="T1414" s="247">
        <f>S1414*H1414</f>
        <v>0</v>
      </c>
      <c r="AR1414" s="25" t="s">
        <v>314</v>
      </c>
      <c r="AT1414" s="25" t="s">
        <v>174</v>
      </c>
      <c r="AU1414" s="25" t="s">
        <v>85</v>
      </c>
      <c r="AY1414" s="25" t="s">
        <v>171</v>
      </c>
      <c r="BE1414" s="248">
        <f>IF(N1414="základní",J1414,0)</f>
        <v>0</v>
      </c>
      <c r="BF1414" s="248">
        <f>IF(N1414="snížená",J1414,0)</f>
        <v>0</v>
      </c>
      <c r="BG1414" s="248">
        <f>IF(N1414="zákl. přenesená",J1414,0)</f>
        <v>0</v>
      </c>
      <c r="BH1414" s="248">
        <f>IF(N1414="sníž. přenesená",J1414,0)</f>
        <v>0</v>
      </c>
      <c r="BI1414" s="248">
        <f>IF(N1414="nulová",J1414,0)</f>
        <v>0</v>
      </c>
      <c r="BJ1414" s="25" t="s">
        <v>83</v>
      </c>
      <c r="BK1414" s="248">
        <f>ROUND(I1414*H1414,2)</f>
        <v>0</v>
      </c>
      <c r="BL1414" s="25" t="s">
        <v>314</v>
      </c>
      <c r="BM1414" s="25" t="s">
        <v>2021</v>
      </c>
    </row>
    <row r="1415" s="12" customFormat="1">
      <c r="B1415" s="256"/>
      <c r="C1415" s="257"/>
      <c r="D1415" s="249" t="s">
        <v>238</v>
      </c>
      <c r="E1415" s="258" t="s">
        <v>21</v>
      </c>
      <c r="F1415" s="259" t="s">
        <v>820</v>
      </c>
      <c r="G1415" s="257"/>
      <c r="H1415" s="258" t="s">
        <v>21</v>
      </c>
      <c r="I1415" s="260"/>
      <c r="J1415" s="257"/>
      <c r="K1415" s="257"/>
      <c r="L1415" s="261"/>
      <c r="M1415" s="262"/>
      <c r="N1415" s="263"/>
      <c r="O1415" s="263"/>
      <c r="P1415" s="263"/>
      <c r="Q1415" s="263"/>
      <c r="R1415" s="263"/>
      <c r="S1415" s="263"/>
      <c r="T1415" s="264"/>
      <c r="AT1415" s="265" t="s">
        <v>238</v>
      </c>
      <c r="AU1415" s="265" t="s">
        <v>85</v>
      </c>
      <c r="AV1415" s="12" t="s">
        <v>83</v>
      </c>
      <c r="AW1415" s="12" t="s">
        <v>39</v>
      </c>
      <c r="AX1415" s="12" t="s">
        <v>76</v>
      </c>
      <c r="AY1415" s="265" t="s">
        <v>171</v>
      </c>
    </row>
    <row r="1416" s="12" customFormat="1">
      <c r="B1416" s="256"/>
      <c r="C1416" s="257"/>
      <c r="D1416" s="249" t="s">
        <v>238</v>
      </c>
      <c r="E1416" s="258" t="s">
        <v>21</v>
      </c>
      <c r="F1416" s="259" t="s">
        <v>240</v>
      </c>
      <c r="G1416" s="257"/>
      <c r="H1416" s="258" t="s">
        <v>21</v>
      </c>
      <c r="I1416" s="260"/>
      <c r="J1416" s="257"/>
      <c r="K1416" s="257"/>
      <c r="L1416" s="261"/>
      <c r="M1416" s="262"/>
      <c r="N1416" s="263"/>
      <c r="O1416" s="263"/>
      <c r="P1416" s="263"/>
      <c r="Q1416" s="263"/>
      <c r="R1416" s="263"/>
      <c r="S1416" s="263"/>
      <c r="T1416" s="264"/>
      <c r="AT1416" s="265" t="s">
        <v>238</v>
      </c>
      <c r="AU1416" s="265" t="s">
        <v>85</v>
      </c>
      <c r="AV1416" s="12" t="s">
        <v>83</v>
      </c>
      <c r="AW1416" s="12" t="s">
        <v>39</v>
      </c>
      <c r="AX1416" s="12" t="s">
        <v>76</v>
      </c>
      <c r="AY1416" s="265" t="s">
        <v>171</v>
      </c>
    </row>
    <row r="1417" s="13" customFormat="1">
      <c r="B1417" s="266"/>
      <c r="C1417" s="267"/>
      <c r="D1417" s="249" t="s">
        <v>238</v>
      </c>
      <c r="E1417" s="268" t="s">
        <v>21</v>
      </c>
      <c r="F1417" s="269" t="s">
        <v>867</v>
      </c>
      <c r="G1417" s="267"/>
      <c r="H1417" s="270">
        <v>14.526999999999999</v>
      </c>
      <c r="I1417" s="271"/>
      <c r="J1417" s="267"/>
      <c r="K1417" s="267"/>
      <c r="L1417" s="272"/>
      <c r="M1417" s="273"/>
      <c r="N1417" s="274"/>
      <c r="O1417" s="274"/>
      <c r="P1417" s="274"/>
      <c r="Q1417" s="274"/>
      <c r="R1417" s="274"/>
      <c r="S1417" s="274"/>
      <c r="T1417" s="275"/>
      <c r="AT1417" s="276" t="s">
        <v>238</v>
      </c>
      <c r="AU1417" s="276" t="s">
        <v>85</v>
      </c>
      <c r="AV1417" s="13" t="s">
        <v>85</v>
      </c>
      <c r="AW1417" s="13" t="s">
        <v>39</v>
      </c>
      <c r="AX1417" s="13" t="s">
        <v>76</v>
      </c>
      <c r="AY1417" s="276" t="s">
        <v>171</v>
      </c>
    </row>
    <row r="1418" s="15" customFormat="1">
      <c r="B1418" s="288"/>
      <c r="C1418" s="289"/>
      <c r="D1418" s="249" t="s">
        <v>238</v>
      </c>
      <c r="E1418" s="290" t="s">
        <v>21</v>
      </c>
      <c r="F1418" s="291" t="s">
        <v>259</v>
      </c>
      <c r="G1418" s="289"/>
      <c r="H1418" s="292">
        <v>14.526999999999999</v>
      </c>
      <c r="I1418" s="293"/>
      <c r="J1418" s="289"/>
      <c r="K1418" s="289"/>
      <c r="L1418" s="294"/>
      <c r="M1418" s="295"/>
      <c r="N1418" s="296"/>
      <c r="O1418" s="296"/>
      <c r="P1418" s="296"/>
      <c r="Q1418" s="296"/>
      <c r="R1418" s="296"/>
      <c r="S1418" s="296"/>
      <c r="T1418" s="297"/>
      <c r="AT1418" s="298" t="s">
        <v>238</v>
      </c>
      <c r="AU1418" s="298" t="s">
        <v>85</v>
      </c>
      <c r="AV1418" s="15" t="s">
        <v>96</v>
      </c>
      <c r="AW1418" s="15" t="s">
        <v>39</v>
      </c>
      <c r="AX1418" s="15" t="s">
        <v>76</v>
      </c>
      <c r="AY1418" s="298" t="s">
        <v>171</v>
      </c>
    </row>
    <row r="1419" s="12" customFormat="1">
      <c r="B1419" s="256"/>
      <c r="C1419" s="257"/>
      <c r="D1419" s="249" t="s">
        <v>238</v>
      </c>
      <c r="E1419" s="258" t="s">
        <v>21</v>
      </c>
      <c r="F1419" s="259" t="s">
        <v>2022</v>
      </c>
      <c r="G1419" s="257"/>
      <c r="H1419" s="258" t="s">
        <v>21</v>
      </c>
      <c r="I1419" s="260"/>
      <c r="J1419" s="257"/>
      <c r="K1419" s="257"/>
      <c r="L1419" s="261"/>
      <c r="M1419" s="262"/>
      <c r="N1419" s="263"/>
      <c r="O1419" s="263"/>
      <c r="P1419" s="263"/>
      <c r="Q1419" s="263"/>
      <c r="R1419" s="263"/>
      <c r="S1419" s="263"/>
      <c r="T1419" s="264"/>
      <c r="AT1419" s="265" t="s">
        <v>238</v>
      </c>
      <c r="AU1419" s="265" t="s">
        <v>85</v>
      </c>
      <c r="AV1419" s="12" t="s">
        <v>83</v>
      </c>
      <c r="AW1419" s="12" t="s">
        <v>39</v>
      </c>
      <c r="AX1419" s="12" t="s">
        <v>76</v>
      </c>
      <c r="AY1419" s="265" t="s">
        <v>171</v>
      </c>
    </row>
    <row r="1420" s="13" customFormat="1">
      <c r="B1420" s="266"/>
      <c r="C1420" s="267"/>
      <c r="D1420" s="249" t="s">
        <v>238</v>
      </c>
      <c r="E1420" s="268" t="s">
        <v>21</v>
      </c>
      <c r="F1420" s="269" t="s">
        <v>2023</v>
      </c>
      <c r="G1420" s="267"/>
      <c r="H1420" s="270">
        <v>1.8</v>
      </c>
      <c r="I1420" s="271"/>
      <c r="J1420" s="267"/>
      <c r="K1420" s="267"/>
      <c r="L1420" s="272"/>
      <c r="M1420" s="273"/>
      <c r="N1420" s="274"/>
      <c r="O1420" s="274"/>
      <c r="P1420" s="274"/>
      <c r="Q1420" s="274"/>
      <c r="R1420" s="274"/>
      <c r="S1420" s="274"/>
      <c r="T1420" s="275"/>
      <c r="AT1420" s="276" t="s">
        <v>238</v>
      </c>
      <c r="AU1420" s="276" t="s">
        <v>85</v>
      </c>
      <c r="AV1420" s="13" t="s">
        <v>85</v>
      </c>
      <c r="AW1420" s="13" t="s">
        <v>39</v>
      </c>
      <c r="AX1420" s="13" t="s">
        <v>76</v>
      </c>
      <c r="AY1420" s="276" t="s">
        <v>171</v>
      </c>
    </row>
    <row r="1421" s="15" customFormat="1">
      <c r="B1421" s="288"/>
      <c r="C1421" s="289"/>
      <c r="D1421" s="249" t="s">
        <v>238</v>
      </c>
      <c r="E1421" s="290" t="s">
        <v>21</v>
      </c>
      <c r="F1421" s="291" t="s">
        <v>259</v>
      </c>
      <c r="G1421" s="289"/>
      <c r="H1421" s="292">
        <v>1.8</v>
      </c>
      <c r="I1421" s="293"/>
      <c r="J1421" s="289"/>
      <c r="K1421" s="289"/>
      <c r="L1421" s="294"/>
      <c r="M1421" s="295"/>
      <c r="N1421" s="296"/>
      <c r="O1421" s="296"/>
      <c r="P1421" s="296"/>
      <c r="Q1421" s="296"/>
      <c r="R1421" s="296"/>
      <c r="S1421" s="296"/>
      <c r="T1421" s="297"/>
      <c r="AT1421" s="298" t="s">
        <v>238</v>
      </c>
      <c r="AU1421" s="298" t="s">
        <v>85</v>
      </c>
      <c r="AV1421" s="15" t="s">
        <v>96</v>
      </c>
      <c r="AW1421" s="15" t="s">
        <v>39</v>
      </c>
      <c r="AX1421" s="15" t="s">
        <v>76</v>
      </c>
      <c r="AY1421" s="298" t="s">
        <v>171</v>
      </c>
    </row>
    <row r="1422" s="14" customFormat="1">
      <c r="B1422" s="277"/>
      <c r="C1422" s="278"/>
      <c r="D1422" s="249" t="s">
        <v>238</v>
      </c>
      <c r="E1422" s="279" t="s">
        <v>21</v>
      </c>
      <c r="F1422" s="280" t="s">
        <v>242</v>
      </c>
      <c r="G1422" s="278"/>
      <c r="H1422" s="281">
        <v>16.327000000000002</v>
      </c>
      <c r="I1422" s="282"/>
      <c r="J1422" s="278"/>
      <c r="K1422" s="278"/>
      <c r="L1422" s="283"/>
      <c r="M1422" s="284"/>
      <c r="N1422" s="285"/>
      <c r="O1422" s="285"/>
      <c r="P1422" s="285"/>
      <c r="Q1422" s="285"/>
      <c r="R1422" s="285"/>
      <c r="S1422" s="285"/>
      <c r="T1422" s="286"/>
      <c r="AT1422" s="287" t="s">
        <v>238</v>
      </c>
      <c r="AU1422" s="287" t="s">
        <v>85</v>
      </c>
      <c r="AV1422" s="14" t="s">
        <v>194</v>
      </c>
      <c r="AW1422" s="14" t="s">
        <v>39</v>
      </c>
      <c r="AX1422" s="14" t="s">
        <v>83</v>
      </c>
      <c r="AY1422" s="287" t="s">
        <v>171</v>
      </c>
    </row>
    <row r="1423" s="1" customFormat="1" ht="25.5" customHeight="1">
      <c r="B1423" s="47"/>
      <c r="C1423" s="237" t="s">
        <v>2024</v>
      </c>
      <c r="D1423" s="237" t="s">
        <v>174</v>
      </c>
      <c r="E1423" s="238" t="s">
        <v>2025</v>
      </c>
      <c r="F1423" s="239" t="s">
        <v>2026</v>
      </c>
      <c r="G1423" s="240" t="s">
        <v>235</v>
      </c>
      <c r="H1423" s="241">
        <v>205.12000000000001</v>
      </c>
      <c r="I1423" s="242"/>
      <c r="J1423" s="243">
        <f>ROUND(I1423*H1423,2)</f>
        <v>0</v>
      </c>
      <c r="K1423" s="239" t="s">
        <v>236</v>
      </c>
      <c r="L1423" s="73"/>
      <c r="M1423" s="244" t="s">
        <v>21</v>
      </c>
      <c r="N1423" s="245" t="s">
        <v>47</v>
      </c>
      <c r="O1423" s="48"/>
      <c r="P1423" s="246">
        <f>O1423*H1423</f>
        <v>0</v>
      </c>
      <c r="Q1423" s="246">
        <v>0.00072000000000000005</v>
      </c>
      <c r="R1423" s="246">
        <f>Q1423*H1423</f>
        <v>0.14768640000000002</v>
      </c>
      <c r="S1423" s="246">
        <v>0</v>
      </c>
      <c r="T1423" s="247">
        <f>S1423*H1423</f>
        <v>0</v>
      </c>
      <c r="AR1423" s="25" t="s">
        <v>314</v>
      </c>
      <c r="AT1423" s="25" t="s">
        <v>174</v>
      </c>
      <c r="AU1423" s="25" t="s">
        <v>85</v>
      </c>
      <c r="AY1423" s="25" t="s">
        <v>171</v>
      </c>
      <c r="BE1423" s="248">
        <f>IF(N1423="základní",J1423,0)</f>
        <v>0</v>
      </c>
      <c r="BF1423" s="248">
        <f>IF(N1423="snížená",J1423,0)</f>
        <v>0</v>
      </c>
      <c r="BG1423" s="248">
        <f>IF(N1423="zákl. přenesená",J1423,0)</f>
        <v>0</v>
      </c>
      <c r="BH1423" s="248">
        <f>IF(N1423="sníž. přenesená",J1423,0)</f>
        <v>0</v>
      </c>
      <c r="BI1423" s="248">
        <f>IF(N1423="nulová",J1423,0)</f>
        <v>0</v>
      </c>
      <c r="BJ1423" s="25" t="s">
        <v>83</v>
      </c>
      <c r="BK1423" s="248">
        <f>ROUND(I1423*H1423,2)</f>
        <v>0</v>
      </c>
      <c r="BL1423" s="25" t="s">
        <v>314</v>
      </c>
      <c r="BM1423" s="25" t="s">
        <v>2027</v>
      </c>
    </row>
    <row r="1424" s="1" customFormat="1" ht="25.5" customHeight="1">
      <c r="B1424" s="47"/>
      <c r="C1424" s="237" t="s">
        <v>2028</v>
      </c>
      <c r="D1424" s="237" t="s">
        <v>174</v>
      </c>
      <c r="E1424" s="238" t="s">
        <v>2029</v>
      </c>
      <c r="F1424" s="239" t="s">
        <v>2030</v>
      </c>
      <c r="G1424" s="240" t="s">
        <v>235</v>
      </c>
      <c r="H1424" s="241">
        <v>205.12000000000001</v>
      </c>
      <c r="I1424" s="242"/>
      <c r="J1424" s="243">
        <f>ROUND(I1424*H1424,2)</f>
        <v>0</v>
      </c>
      <c r="K1424" s="239" t="s">
        <v>236</v>
      </c>
      <c r="L1424" s="73"/>
      <c r="M1424" s="244" t="s">
        <v>21</v>
      </c>
      <c r="N1424" s="245" t="s">
        <v>47</v>
      </c>
      <c r="O1424" s="48"/>
      <c r="P1424" s="246">
        <f>O1424*H1424</f>
        <v>0</v>
      </c>
      <c r="Q1424" s="246">
        <v>1.0000000000000001E-05</v>
      </c>
      <c r="R1424" s="246">
        <f>Q1424*H1424</f>
        <v>0.0020512000000000004</v>
      </c>
      <c r="S1424" s="246">
        <v>0</v>
      </c>
      <c r="T1424" s="247">
        <f>S1424*H1424</f>
        <v>0</v>
      </c>
      <c r="AR1424" s="25" t="s">
        <v>314</v>
      </c>
      <c r="AT1424" s="25" t="s">
        <v>174</v>
      </c>
      <c r="AU1424" s="25" t="s">
        <v>85</v>
      </c>
      <c r="AY1424" s="25" t="s">
        <v>171</v>
      </c>
      <c r="BE1424" s="248">
        <f>IF(N1424="základní",J1424,0)</f>
        <v>0</v>
      </c>
      <c r="BF1424" s="248">
        <f>IF(N1424="snížená",J1424,0)</f>
        <v>0</v>
      </c>
      <c r="BG1424" s="248">
        <f>IF(N1424="zákl. přenesená",J1424,0)</f>
        <v>0</v>
      </c>
      <c r="BH1424" s="248">
        <f>IF(N1424="sníž. přenesená",J1424,0)</f>
        <v>0</v>
      </c>
      <c r="BI1424" s="248">
        <f>IF(N1424="nulová",J1424,0)</f>
        <v>0</v>
      </c>
      <c r="BJ1424" s="25" t="s">
        <v>83</v>
      </c>
      <c r="BK1424" s="248">
        <f>ROUND(I1424*H1424,2)</f>
        <v>0</v>
      </c>
      <c r="BL1424" s="25" t="s">
        <v>314</v>
      </c>
      <c r="BM1424" s="25" t="s">
        <v>2031</v>
      </c>
    </row>
    <row r="1425" s="11" customFormat="1" ht="29.88" customHeight="1">
      <c r="B1425" s="221"/>
      <c r="C1425" s="222"/>
      <c r="D1425" s="223" t="s">
        <v>75</v>
      </c>
      <c r="E1425" s="235" t="s">
        <v>2032</v>
      </c>
      <c r="F1425" s="235" t="s">
        <v>2033</v>
      </c>
      <c r="G1425" s="222"/>
      <c r="H1425" s="222"/>
      <c r="I1425" s="225"/>
      <c r="J1425" s="236">
        <f>BK1425</f>
        <v>0</v>
      </c>
      <c r="K1425" s="222"/>
      <c r="L1425" s="227"/>
      <c r="M1425" s="228"/>
      <c r="N1425" s="229"/>
      <c r="O1425" s="229"/>
      <c r="P1425" s="230">
        <f>SUM(P1426:P1519)</f>
        <v>0</v>
      </c>
      <c r="Q1425" s="229"/>
      <c r="R1425" s="230">
        <f>SUM(R1426:R1519)</f>
        <v>0.68055854999999998</v>
      </c>
      <c r="S1425" s="229"/>
      <c r="T1425" s="231">
        <f>SUM(T1426:T1519)</f>
        <v>0.10026764000000001</v>
      </c>
      <c r="AR1425" s="232" t="s">
        <v>85</v>
      </c>
      <c r="AT1425" s="233" t="s">
        <v>75</v>
      </c>
      <c r="AU1425" s="233" t="s">
        <v>83</v>
      </c>
      <c r="AY1425" s="232" t="s">
        <v>171</v>
      </c>
      <c r="BK1425" s="234">
        <f>SUM(BK1426:BK1519)</f>
        <v>0</v>
      </c>
    </row>
    <row r="1426" s="1" customFormat="1" ht="16.5" customHeight="1">
      <c r="B1426" s="47"/>
      <c r="C1426" s="237" t="s">
        <v>2034</v>
      </c>
      <c r="D1426" s="237" t="s">
        <v>174</v>
      </c>
      <c r="E1426" s="238" t="s">
        <v>2035</v>
      </c>
      <c r="F1426" s="239" t="s">
        <v>2036</v>
      </c>
      <c r="G1426" s="240" t="s">
        <v>235</v>
      </c>
      <c r="H1426" s="241">
        <v>769.005</v>
      </c>
      <c r="I1426" s="242"/>
      <c r="J1426" s="243">
        <f>ROUND(I1426*H1426,2)</f>
        <v>0</v>
      </c>
      <c r="K1426" s="239" t="s">
        <v>236</v>
      </c>
      <c r="L1426" s="73"/>
      <c r="M1426" s="244" t="s">
        <v>21</v>
      </c>
      <c r="N1426" s="245" t="s">
        <v>47</v>
      </c>
      <c r="O1426" s="48"/>
      <c r="P1426" s="246">
        <f>O1426*H1426</f>
        <v>0</v>
      </c>
      <c r="Q1426" s="246">
        <v>0</v>
      </c>
      <c r="R1426" s="246">
        <f>Q1426*H1426</f>
        <v>0</v>
      </c>
      <c r="S1426" s="246">
        <v>0</v>
      </c>
      <c r="T1426" s="247">
        <f>S1426*H1426</f>
        <v>0</v>
      </c>
      <c r="AR1426" s="25" t="s">
        <v>314</v>
      </c>
      <c r="AT1426" s="25" t="s">
        <v>174</v>
      </c>
      <c r="AU1426" s="25" t="s">
        <v>85</v>
      </c>
      <c r="AY1426" s="25" t="s">
        <v>171</v>
      </c>
      <c r="BE1426" s="248">
        <f>IF(N1426="základní",J1426,0)</f>
        <v>0</v>
      </c>
      <c r="BF1426" s="248">
        <f>IF(N1426="snížená",J1426,0)</f>
        <v>0</v>
      </c>
      <c r="BG1426" s="248">
        <f>IF(N1426="zákl. přenesená",J1426,0)</f>
        <v>0</v>
      </c>
      <c r="BH1426" s="248">
        <f>IF(N1426="sníž. přenesená",J1426,0)</f>
        <v>0</v>
      </c>
      <c r="BI1426" s="248">
        <f>IF(N1426="nulová",J1426,0)</f>
        <v>0</v>
      </c>
      <c r="BJ1426" s="25" t="s">
        <v>83</v>
      </c>
      <c r="BK1426" s="248">
        <f>ROUND(I1426*H1426,2)</f>
        <v>0</v>
      </c>
      <c r="BL1426" s="25" t="s">
        <v>314</v>
      </c>
      <c r="BM1426" s="25" t="s">
        <v>2037</v>
      </c>
    </row>
    <row r="1427" s="1" customFormat="1" ht="16.5" customHeight="1">
      <c r="B1427" s="47"/>
      <c r="C1427" s="237" t="s">
        <v>2038</v>
      </c>
      <c r="D1427" s="237" t="s">
        <v>174</v>
      </c>
      <c r="E1427" s="238" t="s">
        <v>2039</v>
      </c>
      <c r="F1427" s="239" t="s">
        <v>2040</v>
      </c>
      <c r="G1427" s="240" t="s">
        <v>235</v>
      </c>
      <c r="H1427" s="241">
        <v>323.44400000000002</v>
      </c>
      <c r="I1427" s="242"/>
      <c r="J1427" s="243">
        <f>ROUND(I1427*H1427,2)</f>
        <v>0</v>
      </c>
      <c r="K1427" s="239" t="s">
        <v>236</v>
      </c>
      <c r="L1427" s="73"/>
      <c r="M1427" s="244" t="s">
        <v>21</v>
      </c>
      <c r="N1427" s="245" t="s">
        <v>47</v>
      </c>
      <c r="O1427" s="48"/>
      <c r="P1427" s="246">
        <f>O1427*H1427</f>
        <v>0</v>
      </c>
      <c r="Q1427" s="246">
        <v>0.001</v>
      </c>
      <c r="R1427" s="246">
        <f>Q1427*H1427</f>
        <v>0.32344400000000001</v>
      </c>
      <c r="S1427" s="246">
        <v>0.00031</v>
      </c>
      <c r="T1427" s="247">
        <f>S1427*H1427</f>
        <v>0.10026764000000001</v>
      </c>
      <c r="AR1427" s="25" t="s">
        <v>314</v>
      </c>
      <c r="AT1427" s="25" t="s">
        <v>174</v>
      </c>
      <c r="AU1427" s="25" t="s">
        <v>85</v>
      </c>
      <c r="AY1427" s="25" t="s">
        <v>171</v>
      </c>
      <c r="BE1427" s="248">
        <f>IF(N1427="základní",J1427,0)</f>
        <v>0</v>
      </c>
      <c r="BF1427" s="248">
        <f>IF(N1427="snížená",J1427,0)</f>
        <v>0</v>
      </c>
      <c r="BG1427" s="248">
        <f>IF(N1427="zákl. přenesená",J1427,0)</f>
        <v>0</v>
      </c>
      <c r="BH1427" s="248">
        <f>IF(N1427="sníž. přenesená",J1427,0)</f>
        <v>0</v>
      </c>
      <c r="BI1427" s="248">
        <f>IF(N1427="nulová",J1427,0)</f>
        <v>0</v>
      </c>
      <c r="BJ1427" s="25" t="s">
        <v>83</v>
      </c>
      <c r="BK1427" s="248">
        <f>ROUND(I1427*H1427,2)</f>
        <v>0</v>
      </c>
      <c r="BL1427" s="25" t="s">
        <v>314</v>
      </c>
      <c r="BM1427" s="25" t="s">
        <v>2041</v>
      </c>
    </row>
    <row r="1428" s="12" customFormat="1">
      <c r="B1428" s="256"/>
      <c r="C1428" s="257"/>
      <c r="D1428" s="249" t="s">
        <v>238</v>
      </c>
      <c r="E1428" s="258" t="s">
        <v>21</v>
      </c>
      <c r="F1428" s="259" t="s">
        <v>820</v>
      </c>
      <c r="G1428" s="257"/>
      <c r="H1428" s="258" t="s">
        <v>21</v>
      </c>
      <c r="I1428" s="260"/>
      <c r="J1428" s="257"/>
      <c r="K1428" s="257"/>
      <c r="L1428" s="261"/>
      <c r="M1428" s="262"/>
      <c r="N1428" s="263"/>
      <c r="O1428" s="263"/>
      <c r="P1428" s="263"/>
      <c r="Q1428" s="263"/>
      <c r="R1428" s="263"/>
      <c r="S1428" s="263"/>
      <c r="T1428" s="264"/>
      <c r="AT1428" s="265" t="s">
        <v>238</v>
      </c>
      <c r="AU1428" s="265" t="s">
        <v>85</v>
      </c>
      <c r="AV1428" s="12" t="s">
        <v>83</v>
      </c>
      <c r="AW1428" s="12" t="s">
        <v>39</v>
      </c>
      <c r="AX1428" s="12" t="s">
        <v>76</v>
      </c>
      <c r="AY1428" s="265" t="s">
        <v>171</v>
      </c>
    </row>
    <row r="1429" s="12" customFormat="1">
      <c r="B1429" s="256"/>
      <c r="C1429" s="257"/>
      <c r="D1429" s="249" t="s">
        <v>238</v>
      </c>
      <c r="E1429" s="258" t="s">
        <v>21</v>
      </c>
      <c r="F1429" s="259" t="s">
        <v>2042</v>
      </c>
      <c r="G1429" s="257"/>
      <c r="H1429" s="258" t="s">
        <v>21</v>
      </c>
      <c r="I1429" s="260"/>
      <c r="J1429" s="257"/>
      <c r="K1429" s="257"/>
      <c r="L1429" s="261"/>
      <c r="M1429" s="262"/>
      <c r="N1429" s="263"/>
      <c r="O1429" s="263"/>
      <c r="P1429" s="263"/>
      <c r="Q1429" s="263"/>
      <c r="R1429" s="263"/>
      <c r="S1429" s="263"/>
      <c r="T1429" s="264"/>
      <c r="AT1429" s="265" t="s">
        <v>238</v>
      </c>
      <c r="AU1429" s="265" t="s">
        <v>85</v>
      </c>
      <c r="AV1429" s="12" t="s">
        <v>83</v>
      </c>
      <c r="AW1429" s="12" t="s">
        <v>39</v>
      </c>
      <c r="AX1429" s="12" t="s">
        <v>76</v>
      </c>
      <c r="AY1429" s="265" t="s">
        <v>171</v>
      </c>
    </row>
    <row r="1430" s="13" customFormat="1">
      <c r="B1430" s="266"/>
      <c r="C1430" s="267"/>
      <c r="D1430" s="249" t="s">
        <v>238</v>
      </c>
      <c r="E1430" s="268" t="s">
        <v>21</v>
      </c>
      <c r="F1430" s="269" t="s">
        <v>555</v>
      </c>
      <c r="G1430" s="267"/>
      <c r="H1430" s="270">
        <v>1.1499999999999999</v>
      </c>
      <c r="I1430" s="271"/>
      <c r="J1430" s="267"/>
      <c r="K1430" s="267"/>
      <c r="L1430" s="272"/>
      <c r="M1430" s="273"/>
      <c r="N1430" s="274"/>
      <c r="O1430" s="274"/>
      <c r="P1430" s="274"/>
      <c r="Q1430" s="274"/>
      <c r="R1430" s="274"/>
      <c r="S1430" s="274"/>
      <c r="T1430" s="275"/>
      <c r="AT1430" s="276" t="s">
        <v>238</v>
      </c>
      <c r="AU1430" s="276" t="s">
        <v>85</v>
      </c>
      <c r="AV1430" s="13" t="s">
        <v>85</v>
      </c>
      <c r="AW1430" s="13" t="s">
        <v>39</v>
      </c>
      <c r="AX1430" s="13" t="s">
        <v>76</v>
      </c>
      <c r="AY1430" s="276" t="s">
        <v>171</v>
      </c>
    </row>
    <row r="1431" s="13" customFormat="1">
      <c r="B1431" s="266"/>
      <c r="C1431" s="267"/>
      <c r="D1431" s="249" t="s">
        <v>238</v>
      </c>
      <c r="E1431" s="268" t="s">
        <v>21</v>
      </c>
      <c r="F1431" s="269" t="s">
        <v>556</v>
      </c>
      <c r="G1431" s="267"/>
      <c r="H1431" s="270">
        <v>7.5099999999999998</v>
      </c>
      <c r="I1431" s="271"/>
      <c r="J1431" s="267"/>
      <c r="K1431" s="267"/>
      <c r="L1431" s="272"/>
      <c r="M1431" s="273"/>
      <c r="N1431" s="274"/>
      <c r="O1431" s="274"/>
      <c r="P1431" s="274"/>
      <c r="Q1431" s="274"/>
      <c r="R1431" s="274"/>
      <c r="S1431" s="274"/>
      <c r="T1431" s="275"/>
      <c r="AT1431" s="276" t="s">
        <v>238</v>
      </c>
      <c r="AU1431" s="276" t="s">
        <v>85</v>
      </c>
      <c r="AV1431" s="13" t="s">
        <v>85</v>
      </c>
      <c r="AW1431" s="13" t="s">
        <v>39</v>
      </c>
      <c r="AX1431" s="13" t="s">
        <v>76</v>
      </c>
      <c r="AY1431" s="276" t="s">
        <v>171</v>
      </c>
    </row>
    <row r="1432" s="13" customFormat="1">
      <c r="B1432" s="266"/>
      <c r="C1432" s="267"/>
      <c r="D1432" s="249" t="s">
        <v>238</v>
      </c>
      <c r="E1432" s="268" t="s">
        <v>21</v>
      </c>
      <c r="F1432" s="269" t="s">
        <v>557</v>
      </c>
      <c r="G1432" s="267"/>
      <c r="H1432" s="270">
        <v>1.1499999999999999</v>
      </c>
      <c r="I1432" s="271"/>
      <c r="J1432" s="267"/>
      <c r="K1432" s="267"/>
      <c r="L1432" s="272"/>
      <c r="M1432" s="273"/>
      <c r="N1432" s="274"/>
      <c r="O1432" s="274"/>
      <c r="P1432" s="274"/>
      <c r="Q1432" s="274"/>
      <c r="R1432" s="274"/>
      <c r="S1432" s="274"/>
      <c r="T1432" s="275"/>
      <c r="AT1432" s="276" t="s">
        <v>238</v>
      </c>
      <c r="AU1432" s="276" t="s">
        <v>85</v>
      </c>
      <c r="AV1432" s="13" t="s">
        <v>85</v>
      </c>
      <c r="AW1432" s="13" t="s">
        <v>39</v>
      </c>
      <c r="AX1432" s="13" t="s">
        <v>76</v>
      </c>
      <c r="AY1432" s="276" t="s">
        <v>171</v>
      </c>
    </row>
    <row r="1433" s="13" customFormat="1">
      <c r="B1433" s="266"/>
      <c r="C1433" s="267"/>
      <c r="D1433" s="249" t="s">
        <v>238</v>
      </c>
      <c r="E1433" s="268" t="s">
        <v>21</v>
      </c>
      <c r="F1433" s="269" t="s">
        <v>558</v>
      </c>
      <c r="G1433" s="267"/>
      <c r="H1433" s="270">
        <v>14.359999999999999</v>
      </c>
      <c r="I1433" s="271"/>
      <c r="J1433" s="267"/>
      <c r="K1433" s="267"/>
      <c r="L1433" s="272"/>
      <c r="M1433" s="273"/>
      <c r="N1433" s="274"/>
      <c r="O1433" s="274"/>
      <c r="P1433" s="274"/>
      <c r="Q1433" s="274"/>
      <c r="R1433" s="274"/>
      <c r="S1433" s="274"/>
      <c r="T1433" s="275"/>
      <c r="AT1433" s="276" t="s">
        <v>238</v>
      </c>
      <c r="AU1433" s="276" t="s">
        <v>85</v>
      </c>
      <c r="AV1433" s="13" t="s">
        <v>85</v>
      </c>
      <c r="AW1433" s="13" t="s">
        <v>39</v>
      </c>
      <c r="AX1433" s="13" t="s">
        <v>76</v>
      </c>
      <c r="AY1433" s="276" t="s">
        <v>171</v>
      </c>
    </row>
    <row r="1434" s="13" customFormat="1">
      <c r="B1434" s="266"/>
      <c r="C1434" s="267"/>
      <c r="D1434" s="249" t="s">
        <v>238</v>
      </c>
      <c r="E1434" s="268" t="s">
        <v>21</v>
      </c>
      <c r="F1434" s="269" t="s">
        <v>559</v>
      </c>
      <c r="G1434" s="267"/>
      <c r="H1434" s="270">
        <v>12.32</v>
      </c>
      <c r="I1434" s="271"/>
      <c r="J1434" s="267"/>
      <c r="K1434" s="267"/>
      <c r="L1434" s="272"/>
      <c r="M1434" s="273"/>
      <c r="N1434" s="274"/>
      <c r="O1434" s="274"/>
      <c r="P1434" s="274"/>
      <c r="Q1434" s="274"/>
      <c r="R1434" s="274"/>
      <c r="S1434" s="274"/>
      <c r="T1434" s="275"/>
      <c r="AT1434" s="276" t="s">
        <v>238</v>
      </c>
      <c r="AU1434" s="276" t="s">
        <v>85</v>
      </c>
      <c r="AV1434" s="13" t="s">
        <v>85</v>
      </c>
      <c r="AW1434" s="13" t="s">
        <v>39</v>
      </c>
      <c r="AX1434" s="13" t="s">
        <v>76</v>
      </c>
      <c r="AY1434" s="276" t="s">
        <v>171</v>
      </c>
    </row>
    <row r="1435" s="13" customFormat="1">
      <c r="B1435" s="266"/>
      <c r="C1435" s="267"/>
      <c r="D1435" s="249" t="s">
        <v>238</v>
      </c>
      <c r="E1435" s="268" t="s">
        <v>21</v>
      </c>
      <c r="F1435" s="269" t="s">
        <v>560</v>
      </c>
      <c r="G1435" s="267"/>
      <c r="H1435" s="270">
        <v>15.67</v>
      </c>
      <c r="I1435" s="271"/>
      <c r="J1435" s="267"/>
      <c r="K1435" s="267"/>
      <c r="L1435" s="272"/>
      <c r="M1435" s="273"/>
      <c r="N1435" s="274"/>
      <c r="O1435" s="274"/>
      <c r="P1435" s="274"/>
      <c r="Q1435" s="274"/>
      <c r="R1435" s="274"/>
      <c r="S1435" s="274"/>
      <c r="T1435" s="275"/>
      <c r="AT1435" s="276" t="s">
        <v>238</v>
      </c>
      <c r="AU1435" s="276" t="s">
        <v>85</v>
      </c>
      <c r="AV1435" s="13" t="s">
        <v>85</v>
      </c>
      <c r="AW1435" s="13" t="s">
        <v>39</v>
      </c>
      <c r="AX1435" s="13" t="s">
        <v>76</v>
      </c>
      <c r="AY1435" s="276" t="s">
        <v>171</v>
      </c>
    </row>
    <row r="1436" s="13" customFormat="1">
      <c r="B1436" s="266"/>
      <c r="C1436" s="267"/>
      <c r="D1436" s="249" t="s">
        <v>238</v>
      </c>
      <c r="E1436" s="268" t="s">
        <v>21</v>
      </c>
      <c r="F1436" s="269" t="s">
        <v>561</v>
      </c>
      <c r="G1436" s="267"/>
      <c r="H1436" s="270">
        <v>3.1099999999999999</v>
      </c>
      <c r="I1436" s="271"/>
      <c r="J1436" s="267"/>
      <c r="K1436" s="267"/>
      <c r="L1436" s="272"/>
      <c r="M1436" s="273"/>
      <c r="N1436" s="274"/>
      <c r="O1436" s="274"/>
      <c r="P1436" s="274"/>
      <c r="Q1436" s="274"/>
      <c r="R1436" s="274"/>
      <c r="S1436" s="274"/>
      <c r="T1436" s="275"/>
      <c r="AT1436" s="276" t="s">
        <v>238</v>
      </c>
      <c r="AU1436" s="276" t="s">
        <v>85</v>
      </c>
      <c r="AV1436" s="13" t="s">
        <v>85</v>
      </c>
      <c r="AW1436" s="13" t="s">
        <v>39</v>
      </c>
      <c r="AX1436" s="13" t="s">
        <v>76</v>
      </c>
      <c r="AY1436" s="276" t="s">
        <v>171</v>
      </c>
    </row>
    <row r="1437" s="15" customFormat="1">
      <c r="B1437" s="288"/>
      <c r="C1437" s="289"/>
      <c r="D1437" s="249" t="s">
        <v>238</v>
      </c>
      <c r="E1437" s="290" t="s">
        <v>21</v>
      </c>
      <c r="F1437" s="291" t="s">
        <v>259</v>
      </c>
      <c r="G1437" s="289"/>
      <c r="H1437" s="292">
        <v>55.270000000000003</v>
      </c>
      <c r="I1437" s="293"/>
      <c r="J1437" s="289"/>
      <c r="K1437" s="289"/>
      <c r="L1437" s="294"/>
      <c r="M1437" s="295"/>
      <c r="N1437" s="296"/>
      <c r="O1437" s="296"/>
      <c r="P1437" s="296"/>
      <c r="Q1437" s="296"/>
      <c r="R1437" s="296"/>
      <c r="S1437" s="296"/>
      <c r="T1437" s="297"/>
      <c r="AT1437" s="298" t="s">
        <v>238</v>
      </c>
      <c r="AU1437" s="298" t="s">
        <v>85</v>
      </c>
      <c r="AV1437" s="15" t="s">
        <v>96</v>
      </c>
      <c r="AW1437" s="15" t="s">
        <v>39</v>
      </c>
      <c r="AX1437" s="15" t="s">
        <v>76</v>
      </c>
      <c r="AY1437" s="298" t="s">
        <v>171</v>
      </c>
    </row>
    <row r="1438" s="12" customFormat="1">
      <c r="B1438" s="256"/>
      <c r="C1438" s="257"/>
      <c r="D1438" s="249" t="s">
        <v>238</v>
      </c>
      <c r="E1438" s="258" t="s">
        <v>21</v>
      </c>
      <c r="F1438" s="259" t="s">
        <v>2043</v>
      </c>
      <c r="G1438" s="257"/>
      <c r="H1438" s="258" t="s">
        <v>21</v>
      </c>
      <c r="I1438" s="260"/>
      <c r="J1438" s="257"/>
      <c r="K1438" s="257"/>
      <c r="L1438" s="261"/>
      <c r="M1438" s="262"/>
      <c r="N1438" s="263"/>
      <c r="O1438" s="263"/>
      <c r="P1438" s="263"/>
      <c r="Q1438" s="263"/>
      <c r="R1438" s="263"/>
      <c r="S1438" s="263"/>
      <c r="T1438" s="264"/>
      <c r="AT1438" s="265" t="s">
        <v>238</v>
      </c>
      <c r="AU1438" s="265" t="s">
        <v>85</v>
      </c>
      <c r="AV1438" s="12" t="s">
        <v>83</v>
      </c>
      <c r="AW1438" s="12" t="s">
        <v>39</v>
      </c>
      <c r="AX1438" s="12" t="s">
        <v>76</v>
      </c>
      <c r="AY1438" s="265" t="s">
        <v>171</v>
      </c>
    </row>
    <row r="1439" s="13" customFormat="1">
      <c r="B1439" s="266"/>
      <c r="C1439" s="267"/>
      <c r="D1439" s="249" t="s">
        <v>238</v>
      </c>
      <c r="E1439" s="268" t="s">
        <v>21</v>
      </c>
      <c r="F1439" s="269" t="s">
        <v>566</v>
      </c>
      <c r="G1439" s="267"/>
      <c r="H1439" s="270">
        <v>60.609999999999999</v>
      </c>
      <c r="I1439" s="271"/>
      <c r="J1439" s="267"/>
      <c r="K1439" s="267"/>
      <c r="L1439" s="272"/>
      <c r="M1439" s="273"/>
      <c r="N1439" s="274"/>
      <c r="O1439" s="274"/>
      <c r="P1439" s="274"/>
      <c r="Q1439" s="274"/>
      <c r="R1439" s="274"/>
      <c r="S1439" s="274"/>
      <c r="T1439" s="275"/>
      <c r="AT1439" s="276" t="s">
        <v>238</v>
      </c>
      <c r="AU1439" s="276" t="s">
        <v>85</v>
      </c>
      <c r="AV1439" s="13" t="s">
        <v>85</v>
      </c>
      <c r="AW1439" s="13" t="s">
        <v>39</v>
      </c>
      <c r="AX1439" s="13" t="s">
        <v>76</v>
      </c>
      <c r="AY1439" s="276" t="s">
        <v>171</v>
      </c>
    </row>
    <row r="1440" s="13" customFormat="1">
      <c r="B1440" s="266"/>
      <c r="C1440" s="267"/>
      <c r="D1440" s="249" t="s">
        <v>238</v>
      </c>
      <c r="E1440" s="268" t="s">
        <v>21</v>
      </c>
      <c r="F1440" s="269" t="s">
        <v>567</v>
      </c>
      <c r="G1440" s="267"/>
      <c r="H1440" s="270">
        <v>11.02</v>
      </c>
      <c r="I1440" s="271"/>
      <c r="J1440" s="267"/>
      <c r="K1440" s="267"/>
      <c r="L1440" s="272"/>
      <c r="M1440" s="273"/>
      <c r="N1440" s="274"/>
      <c r="O1440" s="274"/>
      <c r="P1440" s="274"/>
      <c r="Q1440" s="274"/>
      <c r="R1440" s="274"/>
      <c r="S1440" s="274"/>
      <c r="T1440" s="275"/>
      <c r="AT1440" s="276" t="s">
        <v>238</v>
      </c>
      <c r="AU1440" s="276" t="s">
        <v>85</v>
      </c>
      <c r="AV1440" s="13" t="s">
        <v>85</v>
      </c>
      <c r="AW1440" s="13" t="s">
        <v>39</v>
      </c>
      <c r="AX1440" s="13" t="s">
        <v>76</v>
      </c>
      <c r="AY1440" s="276" t="s">
        <v>171</v>
      </c>
    </row>
    <row r="1441" s="15" customFormat="1">
      <c r="B1441" s="288"/>
      <c r="C1441" s="289"/>
      <c r="D1441" s="249" t="s">
        <v>238</v>
      </c>
      <c r="E1441" s="290" t="s">
        <v>21</v>
      </c>
      <c r="F1441" s="291" t="s">
        <v>259</v>
      </c>
      <c r="G1441" s="289"/>
      <c r="H1441" s="292">
        <v>71.629999999999995</v>
      </c>
      <c r="I1441" s="293"/>
      <c r="J1441" s="289"/>
      <c r="K1441" s="289"/>
      <c r="L1441" s="294"/>
      <c r="M1441" s="295"/>
      <c r="N1441" s="296"/>
      <c r="O1441" s="296"/>
      <c r="P1441" s="296"/>
      <c r="Q1441" s="296"/>
      <c r="R1441" s="296"/>
      <c r="S1441" s="296"/>
      <c r="T1441" s="297"/>
      <c r="AT1441" s="298" t="s">
        <v>238</v>
      </c>
      <c r="AU1441" s="298" t="s">
        <v>85</v>
      </c>
      <c r="AV1441" s="15" t="s">
        <v>96</v>
      </c>
      <c r="AW1441" s="15" t="s">
        <v>39</v>
      </c>
      <c r="AX1441" s="15" t="s">
        <v>76</v>
      </c>
      <c r="AY1441" s="298" t="s">
        <v>171</v>
      </c>
    </row>
    <row r="1442" s="12" customFormat="1">
      <c r="B1442" s="256"/>
      <c r="C1442" s="257"/>
      <c r="D1442" s="249" t="s">
        <v>238</v>
      </c>
      <c r="E1442" s="258" t="s">
        <v>21</v>
      </c>
      <c r="F1442" s="259" t="s">
        <v>2044</v>
      </c>
      <c r="G1442" s="257"/>
      <c r="H1442" s="258" t="s">
        <v>21</v>
      </c>
      <c r="I1442" s="260"/>
      <c r="J1442" s="257"/>
      <c r="K1442" s="257"/>
      <c r="L1442" s="261"/>
      <c r="M1442" s="262"/>
      <c r="N1442" s="263"/>
      <c r="O1442" s="263"/>
      <c r="P1442" s="263"/>
      <c r="Q1442" s="263"/>
      <c r="R1442" s="263"/>
      <c r="S1442" s="263"/>
      <c r="T1442" s="264"/>
      <c r="AT1442" s="265" t="s">
        <v>238</v>
      </c>
      <c r="AU1442" s="265" t="s">
        <v>85</v>
      </c>
      <c r="AV1442" s="12" t="s">
        <v>83</v>
      </c>
      <c r="AW1442" s="12" t="s">
        <v>39</v>
      </c>
      <c r="AX1442" s="12" t="s">
        <v>76</v>
      </c>
      <c r="AY1442" s="265" t="s">
        <v>171</v>
      </c>
    </row>
    <row r="1443" s="13" customFormat="1">
      <c r="B1443" s="266"/>
      <c r="C1443" s="267"/>
      <c r="D1443" s="249" t="s">
        <v>238</v>
      </c>
      <c r="E1443" s="268" t="s">
        <v>21</v>
      </c>
      <c r="F1443" s="269" t="s">
        <v>568</v>
      </c>
      <c r="G1443" s="267"/>
      <c r="H1443" s="270">
        <v>1.0560000000000001</v>
      </c>
      <c r="I1443" s="271"/>
      <c r="J1443" s="267"/>
      <c r="K1443" s="267"/>
      <c r="L1443" s="272"/>
      <c r="M1443" s="273"/>
      <c r="N1443" s="274"/>
      <c r="O1443" s="274"/>
      <c r="P1443" s="274"/>
      <c r="Q1443" s="274"/>
      <c r="R1443" s="274"/>
      <c r="S1443" s="274"/>
      <c r="T1443" s="275"/>
      <c r="AT1443" s="276" t="s">
        <v>238</v>
      </c>
      <c r="AU1443" s="276" t="s">
        <v>85</v>
      </c>
      <c r="AV1443" s="13" t="s">
        <v>85</v>
      </c>
      <c r="AW1443" s="13" t="s">
        <v>39</v>
      </c>
      <c r="AX1443" s="13" t="s">
        <v>76</v>
      </c>
      <c r="AY1443" s="276" t="s">
        <v>171</v>
      </c>
    </row>
    <row r="1444" s="13" customFormat="1">
      <c r="B1444" s="266"/>
      <c r="C1444" s="267"/>
      <c r="D1444" s="249" t="s">
        <v>238</v>
      </c>
      <c r="E1444" s="268" t="s">
        <v>21</v>
      </c>
      <c r="F1444" s="269" t="s">
        <v>569</v>
      </c>
      <c r="G1444" s="267"/>
      <c r="H1444" s="270">
        <v>9.3279999999999994</v>
      </c>
      <c r="I1444" s="271"/>
      <c r="J1444" s="267"/>
      <c r="K1444" s="267"/>
      <c r="L1444" s="272"/>
      <c r="M1444" s="273"/>
      <c r="N1444" s="274"/>
      <c r="O1444" s="274"/>
      <c r="P1444" s="274"/>
      <c r="Q1444" s="274"/>
      <c r="R1444" s="274"/>
      <c r="S1444" s="274"/>
      <c r="T1444" s="275"/>
      <c r="AT1444" s="276" t="s">
        <v>238</v>
      </c>
      <c r="AU1444" s="276" t="s">
        <v>85</v>
      </c>
      <c r="AV1444" s="13" t="s">
        <v>85</v>
      </c>
      <c r="AW1444" s="13" t="s">
        <v>39</v>
      </c>
      <c r="AX1444" s="13" t="s">
        <v>76</v>
      </c>
      <c r="AY1444" s="276" t="s">
        <v>171</v>
      </c>
    </row>
    <row r="1445" s="13" customFormat="1">
      <c r="B1445" s="266"/>
      <c r="C1445" s="267"/>
      <c r="D1445" s="249" t="s">
        <v>238</v>
      </c>
      <c r="E1445" s="268" t="s">
        <v>21</v>
      </c>
      <c r="F1445" s="269" t="s">
        <v>570</v>
      </c>
      <c r="G1445" s="267"/>
      <c r="H1445" s="270">
        <v>4.8399999999999999</v>
      </c>
      <c r="I1445" s="271"/>
      <c r="J1445" s="267"/>
      <c r="K1445" s="267"/>
      <c r="L1445" s="272"/>
      <c r="M1445" s="273"/>
      <c r="N1445" s="274"/>
      <c r="O1445" s="274"/>
      <c r="P1445" s="274"/>
      <c r="Q1445" s="274"/>
      <c r="R1445" s="274"/>
      <c r="S1445" s="274"/>
      <c r="T1445" s="275"/>
      <c r="AT1445" s="276" t="s">
        <v>238</v>
      </c>
      <c r="AU1445" s="276" t="s">
        <v>85</v>
      </c>
      <c r="AV1445" s="13" t="s">
        <v>85</v>
      </c>
      <c r="AW1445" s="13" t="s">
        <v>39</v>
      </c>
      <c r="AX1445" s="13" t="s">
        <v>76</v>
      </c>
      <c r="AY1445" s="276" t="s">
        <v>171</v>
      </c>
    </row>
    <row r="1446" s="13" customFormat="1">
      <c r="B1446" s="266"/>
      <c r="C1446" s="267"/>
      <c r="D1446" s="249" t="s">
        <v>238</v>
      </c>
      <c r="E1446" s="268" t="s">
        <v>21</v>
      </c>
      <c r="F1446" s="269" t="s">
        <v>571</v>
      </c>
      <c r="G1446" s="267"/>
      <c r="H1446" s="270">
        <v>2.3759999999999999</v>
      </c>
      <c r="I1446" s="271"/>
      <c r="J1446" s="267"/>
      <c r="K1446" s="267"/>
      <c r="L1446" s="272"/>
      <c r="M1446" s="273"/>
      <c r="N1446" s="274"/>
      <c r="O1446" s="274"/>
      <c r="P1446" s="274"/>
      <c r="Q1446" s="274"/>
      <c r="R1446" s="274"/>
      <c r="S1446" s="274"/>
      <c r="T1446" s="275"/>
      <c r="AT1446" s="276" t="s">
        <v>238</v>
      </c>
      <c r="AU1446" s="276" t="s">
        <v>85</v>
      </c>
      <c r="AV1446" s="13" t="s">
        <v>85</v>
      </c>
      <c r="AW1446" s="13" t="s">
        <v>39</v>
      </c>
      <c r="AX1446" s="13" t="s">
        <v>76</v>
      </c>
      <c r="AY1446" s="276" t="s">
        <v>171</v>
      </c>
    </row>
    <row r="1447" s="13" customFormat="1">
      <c r="B1447" s="266"/>
      <c r="C1447" s="267"/>
      <c r="D1447" s="249" t="s">
        <v>238</v>
      </c>
      <c r="E1447" s="268" t="s">
        <v>21</v>
      </c>
      <c r="F1447" s="269" t="s">
        <v>572</v>
      </c>
      <c r="G1447" s="267"/>
      <c r="H1447" s="270">
        <v>0.79200000000000004</v>
      </c>
      <c r="I1447" s="271"/>
      <c r="J1447" s="267"/>
      <c r="K1447" s="267"/>
      <c r="L1447" s="272"/>
      <c r="M1447" s="273"/>
      <c r="N1447" s="274"/>
      <c r="O1447" s="274"/>
      <c r="P1447" s="274"/>
      <c r="Q1447" s="274"/>
      <c r="R1447" s="274"/>
      <c r="S1447" s="274"/>
      <c r="T1447" s="275"/>
      <c r="AT1447" s="276" t="s">
        <v>238</v>
      </c>
      <c r="AU1447" s="276" t="s">
        <v>85</v>
      </c>
      <c r="AV1447" s="13" t="s">
        <v>85</v>
      </c>
      <c r="AW1447" s="13" t="s">
        <v>39</v>
      </c>
      <c r="AX1447" s="13" t="s">
        <v>76</v>
      </c>
      <c r="AY1447" s="276" t="s">
        <v>171</v>
      </c>
    </row>
    <row r="1448" s="13" customFormat="1">
      <c r="B1448" s="266"/>
      <c r="C1448" s="267"/>
      <c r="D1448" s="249" t="s">
        <v>238</v>
      </c>
      <c r="E1448" s="268" t="s">
        <v>21</v>
      </c>
      <c r="F1448" s="269" t="s">
        <v>573</v>
      </c>
      <c r="G1448" s="267"/>
      <c r="H1448" s="270">
        <v>0.44</v>
      </c>
      <c r="I1448" s="271"/>
      <c r="J1448" s="267"/>
      <c r="K1448" s="267"/>
      <c r="L1448" s="272"/>
      <c r="M1448" s="273"/>
      <c r="N1448" s="274"/>
      <c r="O1448" s="274"/>
      <c r="P1448" s="274"/>
      <c r="Q1448" s="274"/>
      <c r="R1448" s="274"/>
      <c r="S1448" s="274"/>
      <c r="T1448" s="275"/>
      <c r="AT1448" s="276" t="s">
        <v>238</v>
      </c>
      <c r="AU1448" s="276" t="s">
        <v>85</v>
      </c>
      <c r="AV1448" s="13" t="s">
        <v>85</v>
      </c>
      <c r="AW1448" s="13" t="s">
        <v>39</v>
      </c>
      <c r="AX1448" s="13" t="s">
        <v>76</v>
      </c>
      <c r="AY1448" s="276" t="s">
        <v>171</v>
      </c>
    </row>
    <row r="1449" s="13" customFormat="1">
      <c r="B1449" s="266"/>
      <c r="C1449" s="267"/>
      <c r="D1449" s="249" t="s">
        <v>238</v>
      </c>
      <c r="E1449" s="268" t="s">
        <v>21</v>
      </c>
      <c r="F1449" s="269" t="s">
        <v>574</v>
      </c>
      <c r="G1449" s="267"/>
      <c r="H1449" s="270">
        <v>8.7870000000000008</v>
      </c>
      <c r="I1449" s="271"/>
      <c r="J1449" s="267"/>
      <c r="K1449" s="267"/>
      <c r="L1449" s="272"/>
      <c r="M1449" s="273"/>
      <c r="N1449" s="274"/>
      <c r="O1449" s="274"/>
      <c r="P1449" s="274"/>
      <c r="Q1449" s="274"/>
      <c r="R1449" s="274"/>
      <c r="S1449" s="274"/>
      <c r="T1449" s="275"/>
      <c r="AT1449" s="276" t="s">
        <v>238</v>
      </c>
      <c r="AU1449" s="276" t="s">
        <v>85</v>
      </c>
      <c r="AV1449" s="13" t="s">
        <v>85</v>
      </c>
      <c r="AW1449" s="13" t="s">
        <v>39</v>
      </c>
      <c r="AX1449" s="13" t="s">
        <v>76</v>
      </c>
      <c r="AY1449" s="276" t="s">
        <v>171</v>
      </c>
    </row>
    <row r="1450" s="13" customFormat="1">
      <c r="B1450" s="266"/>
      <c r="C1450" s="267"/>
      <c r="D1450" s="249" t="s">
        <v>238</v>
      </c>
      <c r="E1450" s="268" t="s">
        <v>21</v>
      </c>
      <c r="F1450" s="269" t="s">
        <v>575</v>
      </c>
      <c r="G1450" s="267"/>
      <c r="H1450" s="270">
        <v>16.82</v>
      </c>
      <c r="I1450" s="271"/>
      <c r="J1450" s="267"/>
      <c r="K1450" s="267"/>
      <c r="L1450" s="272"/>
      <c r="M1450" s="273"/>
      <c r="N1450" s="274"/>
      <c r="O1450" s="274"/>
      <c r="P1450" s="274"/>
      <c r="Q1450" s="274"/>
      <c r="R1450" s="274"/>
      <c r="S1450" s="274"/>
      <c r="T1450" s="275"/>
      <c r="AT1450" s="276" t="s">
        <v>238</v>
      </c>
      <c r="AU1450" s="276" t="s">
        <v>85</v>
      </c>
      <c r="AV1450" s="13" t="s">
        <v>85</v>
      </c>
      <c r="AW1450" s="13" t="s">
        <v>39</v>
      </c>
      <c r="AX1450" s="13" t="s">
        <v>76</v>
      </c>
      <c r="AY1450" s="276" t="s">
        <v>171</v>
      </c>
    </row>
    <row r="1451" s="13" customFormat="1">
      <c r="B1451" s="266"/>
      <c r="C1451" s="267"/>
      <c r="D1451" s="249" t="s">
        <v>238</v>
      </c>
      <c r="E1451" s="268" t="s">
        <v>21</v>
      </c>
      <c r="F1451" s="269" t="s">
        <v>576</v>
      </c>
      <c r="G1451" s="267"/>
      <c r="H1451" s="270">
        <v>9.2799999999999994</v>
      </c>
      <c r="I1451" s="271"/>
      <c r="J1451" s="267"/>
      <c r="K1451" s="267"/>
      <c r="L1451" s="272"/>
      <c r="M1451" s="273"/>
      <c r="N1451" s="274"/>
      <c r="O1451" s="274"/>
      <c r="P1451" s="274"/>
      <c r="Q1451" s="274"/>
      <c r="R1451" s="274"/>
      <c r="S1451" s="274"/>
      <c r="T1451" s="275"/>
      <c r="AT1451" s="276" t="s">
        <v>238</v>
      </c>
      <c r="AU1451" s="276" t="s">
        <v>85</v>
      </c>
      <c r="AV1451" s="13" t="s">
        <v>85</v>
      </c>
      <c r="AW1451" s="13" t="s">
        <v>39</v>
      </c>
      <c r="AX1451" s="13" t="s">
        <v>76</v>
      </c>
      <c r="AY1451" s="276" t="s">
        <v>171</v>
      </c>
    </row>
    <row r="1452" s="13" customFormat="1">
      <c r="B1452" s="266"/>
      <c r="C1452" s="267"/>
      <c r="D1452" s="249" t="s">
        <v>238</v>
      </c>
      <c r="E1452" s="268" t="s">
        <v>21</v>
      </c>
      <c r="F1452" s="269" t="s">
        <v>577</v>
      </c>
      <c r="G1452" s="267"/>
      <c r="H1452" s="270">
        <v>29.725000000000001</v>
      </c>
      <c r="I1452" s="271"/>
      <c r="J1452" s="267"/>
      <c r="K1452" s="267"/>
      <c r="L1452" s="272"/>
      <c r="M1452" s="273"/>
      <c r="N1452" s="274"/>
      <c r="O1452" s="274"/>
      <c r="P1452" s="274"/>
      <c r="Q1452" s="274"/>
      <c r="R1452" s="274"/>
      <c r="S1452" s="274"/>
      <c r="T1452" s="275"/>
      <c r="AT1452" s="276" t="s">
        <v>238</v>
      </c>
      <c r="AU1452" s="276" t="s">
        <v>85</v>
      </c>
      <c r="AV1452" s="13" t="s">
        <v>85</v>
      </c>
      <c r="AW1452" s="13" t="s">
        <v>39</v>
      </c>
      <c r="AX1452" s="13" t="s">
        <v>76</v>
      </c>
      <c r="AY1452" s="276" t="s">
        <v>171</v>
      </c>
    </row>
    <row r="1453" s="13" customFormat="1">
      <c r="B1453" s="266"/>
      <c r="C1453" s="267"/>
      <c r="D1453" s="249" t="s">
        <v>238</v>
      </c>
      <c r="E1453" s="268" t="s">
        <v>21</v>
      </c>
      <c r="F1453" s="269" t="s">
        <v>578</v>
      </c>
      <c r="G1453" s="267"/>
      <c r="H1453" s="270">
        <v>19.43</v>
      </c>
      <c r="I1453" s="271"/>
      <c r="J1453" s="267"/>
      <c r="K1453" s="267"/>
      <c r="L1453" s="272"/>
      <c r="M1453" s="273"/>
      <c r="N1453" s="274"/>
      <c r="O1453" s="274"/>
      <c r="P1453" s="274"/>
      <c r="Q1453" s="274"/>
      <c r="R1453" s="274"/>
      <c r="S1453" s="274"/>
      <c r="T1453" s="275"/>
      <c r="AT1453" s="276" t="s">
        <v>238</v>
      </c>
      <c r="AU1453" s="276" t="s">
        <v>85</v>
      </c>
      <c r="AV1453" s="13" t="s">
        <v>85</v>
      </c>
      <c r="AW1453" s="13" t="s">
        <v>39</v>
      </c>
      <c r="AX1453" s="13" t="s">
        <v>76</v>
      </c>
      <c r="AY1453" s="276" t="s">
        <v>171</v>
      </c>
    </row>
    <row r="1454" s="13" customFormat="1">
      <c r="B1454" s="266"/>
      <c r="C1454" s="267"/>
      <c r="D1454" s="249" t="s">
        <v>238</v>
      </c>
      <c r="E1454" s="268" t="s">
        <v>21</v>
      </c>
      <c r="F1454" s="269" t="s">
        <v>579</v>
      </c>
      <c r="G1454" s="267"/>
      <c r="H1454" s="270">
        <v>12.76</v>
      </c>
      <c r="I1454" s="271"/>
      <c r="J1454" s="267"/>
      <c r="K1454" s="267"/>
      <c r="L1454" s="272"/>
      <c r="M1454" s="273"/>
      <c r="N1454" s="274"/>
      <c r="O1454" s="274"/>
      <c r="P1454" s="274"/>
      <c r="Q1454" s="274"/>
      <c r="R1454" s="274"/>
      <c r="S1454" s="274"/>
      <c r="T1454" s="275"/>
      <c r="AT1454" s="276" t="s">
        <v>238</v>
      </c>
      <c r="AU1454" s="276" t="s">
        <v>85</v>
      </c>
      <c r="AV1454" s="13" t="s">
        <v>85</v>
      </c>
      <c r="AW1454" s="13" t="s">
        <v>39</v>
      </c>
      <c r="AX1454" s="13" t="s">
        <v>76</v>
      </c>
      <c r="AY1454" s="276" t="s">
        <v>171</v>
      </c>
    </row>
    <row r="1455" s="13" customFormat="1">
      <c r="B1455" s="266"/>
      <c r="C1455" s="267"/>
      <c r="D1455" s="249" t="s">
        <v>238</v>
      </c>
      <c r="E1455" s="268" t="s">
        <v>21</v>
      </c>
      <c r="F1455" s="269" t="s">
        <v>580</v>
      </c>
      <c r="G1455" s="267"/>
      <c r="H1455" s="270">
        <v>42.049999999999997</v>
      </c>
      <c r="I1455" s="271"/>
      <c r="J1455" s="267"/>
      <c r="K1455" s="267"/>
      <c r="L1455" s="272"/>
      <c r="M1455" s="273"/>
      <c r="N1455" s="274"/>
      <c r="O1455" s="274"/>
      <c r="P1455" s="274"/>
      <c r="Q1455" s="274"/>
      <c r="R1455" s="274"/>
      <c r="S1455" s="274"/>
      <c r="T1455" s="275"/>
      <c r="AT1455" s="276" t="s">
        <v>238</v>
      </c>
      <c r="AU1455" s="276" t="s">
        <v>85</v>
      </c>
      <c r="AV1455" s="13" t="s">
        <v>85</v>
      </c>
      <c r="AW1455" s="13" t="s">
        <v>39</v>
      </c>
      <c r="AX1455" s="13" t="s">
        <v>76</v>
      </c>
      <c r="AY1455" s="276" t="s">
        <v>171</v>
      </c>
    </row>
    <row r="1456" s="13" customFormat="1">
      <c r="B1456" s="266"/>
      <c r="C1456" s="267"/>
      <c r="D1456" s="249" t="s">
        <v>238</v>
      </c>
      <c r="E1456" s="268" t="s">
        <v>21</v>
      </c>
      <c r="F1456" s="269" t="s">
        <v>581</v>
      </c>
      <c r="G1456" s="267"/>
      <c r="H1456" s="270">
        <v>32.479999999999997</v>
      </c>
      <c r="I1456" s="271"/>
      <c r="J1456" s="267"/>
      <c r="K1456" s="267"/>
      <c r="L1456" s="272"/>
      <c r="M1456" s="273"/>
      <c r="N1456" s="274"/>
      <c r="O1456" s="274"/>
      <c r="P1456" s="274"/>
      <c r="Q1456" s="274"/>
      <c r="R1456" s="274"/>
      <c r="S1456" s="274"/>
      <c r="T1456" s="275"/>
      <c r="AT1456" s="276" t="s">
        <v>238</v>
      </c>
      <c r="AU1456" s="276" t="s">
        <v>85</v>
      </c>
      <c r="AV1456" s="13" t="s">
        <v>85</v>
      </c>
      <c r="AW1456" s="13" t="s">
        <v>39</v>
      </c>
      <c r="AX1456" s="13" t="s">
        <v>76</v>
      </c>
      <c r="AY1456" s="276" t="s">
        <v>171</v>
      </c>
    </row>
    <row r="1457" s="13" customFormat="1">
      <c r="B1457" s="266"/>
      <c r="C1457" s="267"/>
      <c r="D1457" s="249" t="s">
        <v>238</v>
      </c>
      <c r="E1457" s="268" t="s">
        <v>21</v>
      </c>
      <c r="F1457" s="269" t="s">
        <v>582</v>
      </c>
      <c r="G1457" s="267"/>
      <c r="H1457" s="270">
        <v>6.3799999999999999</v>
      </c>
      <c r="I1457" s="271"/>
      <c r="J1457" s="267"/>
      <c r="K1457" s="267"/>
      <c r="L1457" s="272"/>
      <c r="M1457" s="273"/>
      <c r="N1457" s="274"/>
      <c r="O1457" s="274"/>
      <c r="P1457" s="274"/>
      <c r="Q1457" s="274"/>
      <c r="R1457" s="274"/>
      <c r="S1457" s="274"/>
      <c r="T1457" s="275"/>
      <c r="AT1457" s="276" t="s">
        <v>238</v>
      </c>
      <c r="AU1457" s="276" t="s">
        <v>85</v>
      </c>
      <c r="AV1457" s="13" t="s">
        <v>85</v>
      </c>
      <c r="AW1457" s="13" t="s">
        <v>39</v>
      </c>
      <c r="AX1457" s="13" t="s">
        <v>76</v>
      </c>
      <c r="AY1457" s="276" t="s">
        <v>171</v>
      </c>
    </row>
    <row r="1458" s="15" customFormat="1">
      <c r="B1458" s="288"/>
      <c r="C1458" s="289"/>
      <c r="D1458" s="249" t="s">
        <v>238</v>
      </c>
      <c r="E1458" s="290" t="s">
        <v>21</v>
      </c>
      <c r="F1458" s="291" t="s">
        <v>259</v>
      </c>
      <c r="G1458" s="289"/>
      <c r="H1458" s="292">
        <v>196.54400000000001</v>
      </c>
      <c r="I1458" s="293"/>
      <c r="J1458" s="289"/>
      <c r="K1458" s="289"/>
      <c r="L1458" s="294"/>
      <c r="M1458" s="295"/>
      <c r="N1458" s="296"/>
      <c r="O1458" s="296"/>
      <c r="P1458" s="296"/>
      <c r="Q1458" s="296"/>
      <c r="R1458" s="296"/>
      <c r="S1458" s="296"/>
      <c r="T1458" s="297"/>
      <c r="AT1458" s="298" t="s">
        <v>238</v>
      </c>
      <c r="AU1458" s="298" t="s">
        <v>85</v>
      </c>
      <c r="AV1458" s="15" t="s">
        <v>96</v>
      </c>
      <c r="AW1458" s="15" t="s">
        <v>39</v>
      </c>
      <c r="AX1458" s="15" t="s">
        <v>76</v>
      </c>
      <c r="AY1458" s="298" t="s">
        <v>171</v>
      </c>
    </row>
    <row r="1459" s="14" customFormat="1">
      <c r="B1459" s="277"/>
      <c r="C1459" s="278"/>
      <c r="D1459" s="249" t="s">
        <v>238</v>
      </c>
      <c r="E1459" s="279" t="s">
        <v>21</v>
      </c>
      <c r="F1459" s="280" t="s">
        <v>242</v>
      </c>
      <c r="G1459" s="278"/>
      <c r="H1459" s="281">
        <v>323.44400000000002</v>
      </c>
      <c r="I1459" s="282"/>
      <c r="J1459" s="278"/>
      <c r="K1459" s="278"/>
      <c r="L1459" s="283"/>
      <c r="M1459" s="284"/>
      <c r="N1459" s="285"/>
      <c r="O1459" s="285"/>
      <c r="P1459" s="285"/>
      <c r="Q1459" s="285"/>
      <c r="R1459" s="285"/>
      <c r="S1459" s="285"/>
      <c r="T1459" s="286"/>
      <c r="AT1459" s="287" t="s">
        <v>238</v>
      </c>
      <c r="AU1459" s="287" t="s">
        <v>85</v>
      </c>
      <c r="AV1459" s="14" t="s">
        <v>194</v>
      </c>
      <c r="AW1459" s="14" t="s">
        <v>39</v>
      </c>
      <c r="AX1459" s="14" t="s">
        <v>83</v>
      </c>
      <c r="AY1459" s="287" t="s">
        <v>171</v>
      </c>
    </row>
    <row r="1460" s="1" customFormat="1" ht="16.5" customHeight="1">
      <c r="B1460" s="47"/>
      <c r="C1460" s="237" t="s">
        <v>2045</v>
      </c>
      <c r="D1460" s="237" t="s">
        <v>174</v>
      </c>
      <c r="E1460" s="238" t="s">
        <v>2046</v>
      </c>
      <c r="F1460" s="239" t="s">
        <v>2047</v>
      </c>
      <c r="G1460" s="240" t="s">
        <v>235</v>
      </c>
      <c r="H1460" s="241">
        <v>323.44400000000002</v>
      </c>
      <c r="I1460" s="242"/>
      <c r="J1460" s="243">
        <f>ROUND(I1460*H1460,2)</f>
        <v>0</v>
      </c>
      <c r="K1460" s="239" t="s">
        <v>236</v>
      </c>
      <c r="L1460" s="73"/>
      <c r="M1460" s="244" t="s">
        <v>21</v>
      </c>
      <c r="N1460" s="245" t="s">
        <v>47</v>
      </c>
      <c r="O1460" s="48"/>
      <c r="P1460" s="246">
        <f>O1460*H1460</f>
        <v>0</v>
      </c>
      <c r="Q1460" s="246">
        <v>0</v>
      </c>
      <c r="R1460" s="246">
        <f>Q1460*H1460</f>
        <v>0</v>
      </c>
      <c r="S1460" s="246">
        <v>0</v>
      </c>
      <c r="T1460" s="247">
        <f>S1460*H1460</f>
        <v>0</v>
      </c>
      <c r="AR1460" s="25" t="s">
        <v>314</v>
      </c>
      <c r="AT1460" s="25" t="s">
        <v>174</v>
      </c>
      <c r="AU1460" s="25" t="s">
        <v>85</v>
      </c>
      <c r="AY1460" s="25" t="s">
        <v>171</v>
      </c>
      <c r="BE1460" s="248">
        <f>IF(N1460="základní",J1460,0)</f>
        <v>0</v>
      </c>
      <c r="BF1460" s="248">
        <f>IF(N1460="snížená",J1460,0)</f>
        <v>0</v>
      </c>
      <c r="BG1460" s="248">
        <f>IF(N1460="zákl. přenesená",J1460,0)</f>
        <v>0</v>
      </c>
      <c r="BH1460" s="248">
        <f>IF(N1460="sníž. přenesená",J1460,0)</f>
        <v>0</v>
      </c>
      <c r="BI1460" s="248">
        <f>IF(N1460="nulová",J1460,0)</f>
        <v>0</v>
      </c>
      <c r="BJ1460" s="25" t="s">
        <v>83</v>
      </c>
      <c r="BK1460" s="248">
        <f>ROUND(I1460*H1460,2)</f>
        <v>0</v>
      </c>
      <c r="BL1460" s="25" t="s">
        <v>314</v>
      </c>
      <c r="BM1460" s="25" t="s">
        <v>2048</v>
      </c>
    </row>
    <row r="1461" s="1" customFormat="1" ht="25.5" customHeight="1">
      <c r="B1461" s="47"/>
      <c r="C1461" s="237" t="s">
        <v>2049</v>
      </c>
      <c r="D1461" s="237" t="s">
        <v>174</v>
      </c>
      <c r="E1461" s="238" t="s">
        <v>2050</v>
      </c>
      <c r="F1461" s="239" t="s">
        <v>2051</v>
      </c>
      <c r="G1461" s="240" t="s">
        <v>235</v>
      </c>
      <c r="H1461" s="241">
        <v>27.271999999999998</v>
      </c>
      <c r="I1461" s="242"/>
      <c r="J1461" s="243">
        <f>ROUND(I1461*H1461,2)</f>
        <v>0</v>
      </c>
      <c r="K1461" s="239" t="s">
        <v>236</v>
      </c>
      <c r="L1461" s="73"/>
      <c r="M1461" s="244" t="s">
        <v>21</v>
      </c>
      <c r="N1461" s="245" t="s">
        <v>47</v>
      </c>
      <c r="O1461" s="48"/>
      <c r="P1461" s="246">
        <f>O1461*H1461</f>
        <v>0</v>
      </c>
      <c r="Q1461" s="246">
        <v>0</v>
      </c>
      <c r="R1461" s="246">
        <f>Q1461*H1461</f>
        <v>0</v>
      </c>
      <c r="S1461" s="246">
        <v>0</v>
      </c>
      <c r="T1461" s="247">
        <f>S1461*H1461</f>
        <v>0</v>
      </c>
      <c r="AR1461" s="25" t="s">
        <v>314</v>
      </c>
      <c r="AT1461" s="25" t="s">
        <v>174</v>
      </c>
      <c r="AU1461" s="25" t="s">
        <v>85</v>
      </c>
      <c r="AY1461" s="25" t="s">
        <v>171</v>
      </c>
      <c r="BE1461" s="248">
        <f>IF(N1461="základní",J1461,0)</f>
        <v>0</v>
      </c>
      <c r="BF1461" s="248">
        <f>IF(N1461="snížená",J1461,0)</f>
        <v>0</v>
      </c>
      <c r="BG1461" s="248">
        <f>IF(N1461="zákl. přenesená",J1461,0)</f>
        <v>0</v>
      </c>
      <c r="BH1461" s="248">
        <f>IF(N1461="sníž. přenesená",J1461,0)</f>
        <v>0</v>
      </c>
      <c r="BI1461" s="248">
        <f>IF(N1461="nulová",J1461,0)</f>
        <v>0</v>
      </c>
      <c r="BJ1461" s="25" t="s">
        <v>83</v>
      </c>
      <c r="BK1461" s="248">
        <f>ROUND(I1461*H1461,2)</f>
        <v>0</v>
      </c>
      <c r="BL1461" s="25" t="s">
        <v>314</v>
      </c>
      <c r="BM1461" s="25" t="s">
        <v>2052</v>
      </c>
    </row>
    <row r="1462" s="12" customFormat="1">
      <c r="B1462" s="256"/>
      <c r="C1462" s="257"/>
      <c r="D1462" s="249" t="s">
        <v>238</v>
      </c>
      <c r="E1462" s="258" t="s">
        <v>21</v>
      </c>
      <c r="F1462" s="259" t="s">
        <v>820</v>
      </c>
      <c r="G1462" s="257"/>
      <c r="H1462" s="258" t="s">
        <v>21</v>
      </c>
      <c r="I1462" s="260"/>
      <c r="J1462" s="257"/>
      <c r="K1462" s="257"/>
      <c r="L1462" s="261"/>
      <c r="M1462" s="262"/>
      <c r="N1462" s="263"/>
      <c r="O1462" s="263"/>
      <c r="P1462" s="263"/>
      <c r="Q1462" s="263"/>
      <c r="R1462" s="263"/>
      <c r="S1462" s="263"/>
      <c r="T1462" s="264"/>
      <c r="AT1462" s="265" t="s">
        <v>238</v>
      </c>
      <c r="AU1462" s="265" t="s">
        <v>85</v>
      </c>
      <c r="AV1462" s="12" t="s">
        <v>83</v>
      </c>
      <c r="AW1462" s="12" t="s">
        <v>39</v>
      </c>
      <c r="AX1462" s="12" t="s">
        <v>76</v>
      </c>
      <c r="AY1462" s="265" t="s">
        <v>171</v>
      </c>
    </row>
    <row r="1463" s="12" customFormat="1">
      <c r="B1463" s="256"/>
      <c r="C1463" s="257"/>
      <c r="D1463" s="249" t="s">
        <v>238</v>
      </c>
      <c r="E1463" s="258" t="s">
        <v>21</v>
      </c>
      <c r="F1463" s="259" t="s">
        <v>339</v>
      </c>
      <c r="G1463" s="257"/>
      <c r="H1463" s="258" t="s">
        <v>21</v>
      </c>
      <c r="I1463" s="260"/>
      <c r="J1463" s="257"/>
      <c r="K1463" s="257"/>
      <c r="L1463" s="261"/>
      <c r="M1463" s="262"/>
      <c r="N1463" s="263"/>
      <c r="O1463" s="263"/>
      <c r="P1463" s="263"/>
      <c r="Q1463" s="263"/>
      <c r="R1463" s="263"/>
      <c r="S1463" s="263"/>
      <c r="T1463" s="264"/>
      <c r="AT1463" s="265" t="s">
        <v>238</v>
      </c>
      <c r="AU1463" s="265" t="s">
        <v>85</v>
      </c>
      <c r="AV1463" s="12" t="s">
        <v>83</v>
      </c>
      <c r="AW1463" s="12" t="s">
        <v>39</v>
      </c>
      <c r="AX1463" s="12" t="s">
        <v>76</v>
      </c>
      <c r="AY1463" s="265" t="s">
        <v>171</v>
      </c>
    </row>
    <row r="1464" s="13" customFormat="1">
      <c r="B1464" s="266"/>
      <c r="C1464" s="267"/>
      <c r="D1464" s="249" t="s">
        <v>238</v>
      </c>
      <c r="E1464" s="268" t="s">
        <v>21</v>
      </c>
      <c r="F1464" s="269" t="s">
        <v>2053</v>
      </c>
      <c r="G1464" s="267"/>
      <c r="H1464" s="270">
        <v>0.83999999999999997</v>
      </c>
      <c r="I1464" s="271"/>
      <c r="J1464" s="267"/>
      <c r="K1464" s="267"/>
      <c r="L1464" s="272"/>
      <c r="M1464" s="273"/>
      <c r="N1464" s="274"/>
      <c r="O1464" s="274"/>
      <c r="P1464" s="274"/>
      <c r="Q1464" s="274"/>
      <c r="R1464" s="274"/>
      <c r="S1464" s="274"/>
      <c r="T1464" s="275"/>
      <c r="AT1464" s="276" t="s">
        <v>238</v>
      </c>
      <c r="AU1464" s="276" t="s">
        <v>85</v>
      </c>
      <c r="AV1464" s="13" t="s">
        <v>85</v>
      </c>
      <c r="AW1464" s="13" t="s">
        <v>39</v>
      </c>
      <c r="AX1464" s="13" t="s">
        <v>76</v>
      </c>
      <c r="AY1464" s="276" t="s">
        <v>171</v>
      </c>
    </row>
    <row r="1465" s="13" customFormat="1">
      <c r="B1465" s="266"/>
      <c r="C1465" s="267"/>
      <c r="D1465" s="249" t="s">
        <v>238</v>
      </c>
      <c r="E1465" s="268" t="s">
        <v>21</v>
      </c>
      <c r="F1465" s="269" t="s">
        <v>2054</v>
      </c>
      <c r="G1465" s="267"/>
      <c r="H1465" s="270">
        <v>0.83999999999999997</v>
      </c>
      <c r="I1465" s="271"/>
      <c r="J1465" s="267"/>
      <c r="K1465" s="267"/>
      <c r="L1465" s="272"/>
      <c r="M1465" s="273"/>
      <c r="N1465" s="274"/>
      <c r="O1465" s="274"/>
      <c r="P1465" s="274"/>
      <c r="Q1465" s="274"/>
      <c r="R1465" s="274"/>
      <c r="S1465" s="274"/>
      <c r="T1465" s="275"/>
      <c r="AT1465" s="276" t="s">
        <v>238</v>
      </c>
      <c r="AU1465" s="276" t="s">
        <v>85</v>
      </c>
      <c r="AV1465" s="13" t="s">
        <v>85</v>
      </c>
      <c r="AW1465" s="13" t="s">
        <v>39</v>
      </c>
      <c r="AX1465" s="13" t="s">
        <v>76</v>
      </c>
      <c r="AY1465" s="276" t="s">
        <v>171</v>
      </c>
    </row>
    <row r="1466" s="13" customFormat="1">
      <c r="B1466" s="266"/>
      <c r="C1466" s="267"/>
      <c r="D1466" s="249" t="s">
        <v>238</v>
      </c>
      <c r="E1466" s="268" t="s">
        <v>21</v>
      </c>
      <c r="F1466" s="269" t="s">
        <v>2055</v>
      </c>
      <c r="G1466" s="267"/>
      <c r="H1466" s="270">
        <v>18.199999999999999</v>
      </c>
      <c r="I1466" s="271"/>
      <c r="J1466" s="267"/>
      <c r="K1466" s="267"/>
      <c r="L1466" s="272"/>
      <c r="M1466" s="273"/>
      <c r="N1466" s="274"/>
      <c r="O1466" s="274"/>
      <c r="P1466" s="274"/>
      <c r="Q1466" s="274"/>
      <c r="R1466" s="274"/>
      <c r="S1466" s="274"/>
      <c r="T1466" s="275"/>
      <c r="AT1466" s="276" t="s">
        <v>238</v>
      </c>
      <c r="AU1466" s="276" t="s">
        <v>85</v>
      </c>
      <c r="AV1466" s="13" t="s">
        <v>85</v>
      </c>
      <c r="AW1466" s="13" t="s">
        <v>39</v>
      </c>
      <c r="AX1466" s="13" t="s">
        <v>76</v>
      </c>
      <c r="AY1466" s="276" t="s">
        <v>171</v>
      </c>
    </row>
    <row r="1467" s="13" customFormat="1">
      <c r="B1467" s="266"/>
      <c r="C1467" s="267"/>
      <c r="D1467" s="249" t="s">
        <v>238</v>
      </c>
      <c r="E1467" s="268" t="s">
        <v>21</v>
      </c>
      <c r="F1467" s="269" t="s">
        <v>2056</v>
      </c>
      <c r="G1467" s="267"/>
      <c r="H1467" s="270">
        <v>4.5119999999999996</v>
      </c>
      <c r="I1467" s="271"/>
      <c r="J1467" s="267"/>
      <c r="K1467" s="267"/>
      <c r="L1467" s="272"/>
      <c r="M1467" s="273"/>
      <c r="N1467" s="274"/>
      <c r="O1467" s="274"/>
      <c r="P1467" s="274"/>
      <c r="Q1467" s="274"/>
      <c r="R1467" s="274"/>
      <c r="S1467" s="274"/>
      <c r="T1467" s="275"/>
      <c r="AT1467" s="276" t="s">
        <v>238</v>
      </c>
      <c r="AU1467" s="276" t="s">
        <v>85</v>
      </c>
      <c r="AV1467" s="13" t="s">
        <v>85</v>
      </c>
      <c r="AW1467" s="13" t="s">
        <v>39</v>
      </c>
      <c r="AX1467" s="13" t="s">
        <v>76</v>
      </c>
      <c r="AY1467" s="276" t="s">
        <v>171</v>
      </c>
    </row>
    <row r="1468" s="13" customFormat="1">
      <c r="B1468" s="266"/>
      <c r="C1468" s="267"/>
      <c r="D1468" s="249" t="s">
        <v>238</v>
      </c>
      <c r="E1468" s="268" t="s">
        <v>21</v>
      </c>
      <c r="F1468" s="269" t="s">
        <v>2057</v>
      </c>
      <c r="G1468" s="267"/>
      <c r="H1468" s="270">
        <v>2.8799999999999999</v>
      </c>
      <c r="I1468" s="271"/>
      <c r="J1468" s="267"/>
      <c r="K1468" s="267"/>
      <c r="L1468" s="272"/>
      <c r="M1468" s="273"/>
      <c r="N1468" s="274"/>
      <c r="O1468" s="274"/>
      <c r="P1468" s="274"/>
      <c r="Q1468" s="274"/>
      <c r="R1468" s="274"/>
      <c r="S1468" s="274"/>
      <c r="T1468" s="275"/>
      <c r="AT1468" s="276" t="s">
        <v>238</v>
      </c>
      <c r="AU1468" s="276" t="s">
        <v>85</v>
      </c>
      <c r="AV1468" s="13" t="s">
        <v>85</v>
      </c>
      <c r="AW1468" s="13" t="s">
        <v>39</v>
      </c>
      <c r="AX1468" s="13" t="s">
        <v>76</v>
      </c>
      <c r="AY1468" s="276" t="s">
        <v>171</v>
      </c>
    </row>
    <row r="1469" s="14" customFormat="1">
      <c r="B1469" s="277"/>
      <c r="C1469" s="278"/>
      <c r="D1469" s="249" t="s">
        <v>238</v>
      </c>
      <c r="E1469" s="279" t="s">
        <v>21</v>
      </c>
      <c r="F1469" s="280" t="s">
        <v>242</v>
      </c>
      <c r="G1469" s="278"/>
      <c r="H1469" s="281">
        <v>27.271999999999998</v>
      </c>
      <c r="I1469" s="282"/>
      <c r="J1469" s="278"/>
      <c r="K1469" s="278"/>
      <c r="L1469" s="283"/>
      <c r="M1469" s="284"/>
      <c r="N1469" s="285"/>
      <c r="O1469" s="285"/>
      <c r="P1469" s="285"/>
      <c r="Q1469" s="285"/>
      <c r="R1469" s="285"/>
      <c r="S1469" s="285"/>
      <c r="T1469" s="286"/>
      <c r="AT1469" s="287" t="s">
        <v>238</v>
      </c>
      <c r="AU1469" s="287" t="s">
        <v>85</v>
      </c>
      <c r="AV1469" s="14" t="s">
        <v>194</v>
      </c>
      <c r="AW1469" s="14" t="s">
        <v>39</v>
      </c>
      <c r="AX1469" s="14" t="s">
        <v>83</v>
      </c>
      <c r="AY1469" s="287" t="s">
        <v>171</v>
      </c>
    </row>
    <row r="1470" s="1" customFormat="1" ht="16.5" customHeight="1">
      <c r="B1470" s="47"/>
      <c r="C1470" s="299" t="s">
        <v>2058</v>
      </c>
      <c r="D1470" s="299" t="s">
        <v>288</v>
      </c>
      <c r="E1470" s="300" t="s">
        <v>2059</v>
      </c>
      <c r="F1470" s="301" t="s">
        <v>2060</v>
      </c>
      <c r="G1470" s="302" t="s">
        <v>235</v>
      </c>
      <c r="H1470" s="303">
        <v>28.635999999999999</v>
      </c>
      <c r="I1470" s="304"/>
      <c r="J1470" s="305">
        <f>ROUND(I1470*H1470,2)</f>
        <v>0</v>
      </c>
      <c r="K1470" s="301" t="s">
        <v>236</v>
      </c>
      <c r="L1470" s="306"/>
      <c r="M1470" s="307" t="s">
        <v>21</v>
      </c>
      <c r="N1470" s="308" t="s">
        <v>47</v>
      </c>
      <c r="O1470" s="48"/>
      <c r="P1470" s="246">
        <f>O1470*H1470</f>
        <v>0</v>
      </c>
      <c r="Q1470" s="246">
        <v>0</v>
      </c>
      <c r="R1470" s="246">
        <f>Q1470*H1470</f>
        <v>0</v>
      </c>
      <c r="S1470" s="246">
        <v>0</v>
      </c>
      <c r="T1470" s="247">
        <f>S1470*H1470</f>
        <v>0</v>
      </c>
      <c r="AR1470" s="25" t="s">
        <v>414</v>
      </c>
      <c r="AT1470" s="25" t="s">
        <v>288</v>
      </c>
      <c r="AU1470" s="25" t="s">
        <v>85</v>
      </c>
      <c r="AY1470" s="25" t="s">
        <v>171</v>
      </c>
      <c r="BE1470" s="248">
        <f>IF(N1470="základní",J1470,0)</f>
        <v>0</v>
      </c>
      <c r="BF1470" s="248">
        <f>IF(N1470="snížená",J1470,0)</f>
        <v>0</v>
      </c>
      <c r="BG1470" s="248">
        <f>IF(N1470="zákl. přenesená",J1470,0)</f>
        <v>0</v>
      </c>
      <c r="BH1470" s="248">
        <f>IF(N1470="sníž. přenesená",J1470,0)</f>
        <v>0</v>
      </c>
      <c r="BI1470" s="248">
        <f>IF(N1470="nulová",J1470,0)</f>
        <v>0</v>
      </c>
      <c r="BJ1470" s="25" t="s">
        <v>83</v>
      </c>
      <c r="BK1470" s="248">
        <f>ROUND(I1470*H1470,2)</f>
        <v>0</v>
      </c>
      <c r="BL1470" s="25" t="s">
        <v>314</v>
      </c>
      <c r="BM1470" s="25" t="s">
        <v>2061</v>
      </c>
    </row>
    <row r="1471" s="13" customFormat="1">
      <c r="B1471" s="266"/>
      <c r="C1471" s="267"/>
      <c r="D1471" s="249" t="s">
        <v>238</v>
      </c>
      <c r="E1471" s="267"/>
      <c r="F1471" s="269" t="s">
        <v>2062</v>
      </c>
      <c r="G1471" s="267"/>
      <c r="H1471" s="270">
        <v>28.635999999999999</v>
      </c>
      <c r="I1471" s="271"/>
      <c r="J1471" s="267"/>
      <c r="K1471" s="267"/>
      <c r="L1471" s="272"/>
      <c r="M1471" s="273"/>
      <c r="N1471" s="274"/>
      <c r="O1471" s="274"/>
      <c r="P1471" s="274"/>
      <c r="Q1471" s="274"/>
      <c r="R1471" s="274"/>
      <c r="S1471" s="274"/>
      <c r="T1471" s="275"/>
      <c r="AT1471" s="276" t="s">
        <v>238</v>
      </c>
      <c r="AU1471" s="276" t="s">
        <v>85</v>
      </c>
      <c r="AV1471" s="13" t="s">
        <v>85</v>
      </c>
      <c r="AW1471" s="13" t="s">
        <v>6</v>
      </c>
      <c r="AX1471" s="13" t="s">
        <v>83</v>
      </c>
      <c r="AY1471" s="276" t="s">
        <v>171</v>
      </c>
    </row>
    <row r="1472" s="1" customFormat="1" ht="25.5" customHeight="1">
      <c r="B1472" s="47"/>
      <c r="C1472" s="237" t="s">
        <v>2063</v>
      </c>
      <c r="D1472" s="237" t="s">
        <v>174</v>
      </c>
      <c r="E1472" s="238" t="s">
        <v>2064</v>
      </c>
      <c r="F1472" s="239" t="s">
        <v>2065</v>
      </c>
      <c r="G1472" s="240" t="s">
        <v>235</v>
      </c>
      <c r="H1472" s="241">
        <v>735.995</v>
      </c>
      <c r="I1472" s="242"/>
      <c r="J1472" s="243">
        <f>ROUND(I1472*H1472,2)</f>
        <v>0</v>
      </c>
      <c r="K1472" s="239" t="s">
        <v>236</v>
      </c>
      <c r="L1472" s="73"/>
      <c r="M1472" s="244" t="s">
        <v>21</v>
      </c>
      <c r="N1472" s="245" t="s">
        <v>47</v>
      </c>
      <c r="O1472" s="48"/>
      <c r="P1472" s="246">
        <f>O1472*H1472</f>
        <v>0</v>
      </c>
      <c r="Q1472" s="246">
        <v>0.00020000000000000001</v>
      </c>
      <c r="R1472" s="246">
        <f>Q1472*H1472</f>
        <v>0.147199</v>
      </c>
      <c r="S1472" s="246">
        <v>0</v>
      </c>
      <c r="T1472" s="247">
        <f>S1472*H1472</f>
        <v>0</v>
      </c>
      <c r="AR1472" s="25" t="s">
        <v>314</v>
      </c>
      <c r="AT1472" s="25" t="s">
        <v>174</v>
      </c>
      <c r="AU1472" s="25" t="s">
        <v>85</v>
      </c>
      <c r="AY1472" s="25" t="s">
        <v>171</v>
      </c>
      <c r="BE1472" s="248">
        <f>IF(N1472="základní",J1472,0)</f>
        <v>0</v>
      </c>
      <c r="BF1472" s="248">
        <f>IF(N1472="snížená",J1472,0)</f>
        <v>0</v>
      </c>
      <c r="BG1472" s="248">
        <f>IF(N1472="zákl. přenesená",J1472,0)</f>
        <v>0</v>
      </c>
      <c r="BH1472" s="248">
        <f>IF(N1472="sníž. přenesená",J1472,0)</f>
        <v>0</v>
      </c>
      <c r="BI1472" s="248">
        <f>IF(N1472="nulová",J1472,0)</f>
        <v>0</v>
      </c>
      <c r="BJ1472" s="25" t="s">
        <v>83</v>
      </c>
      <c r="BK1472" s="248">
        <f>ROUND(I1472*H1472,2)</f>
        <v>0</v>
      </c>
      <c r="BL1472" s="25" t="s">
        <v>314</v>
      </c>
      <c r="BM1472" s="25" t="s">
        <v>2066</v>
      </c>
    </row>
    <row r="1473" s="12" customFormat="1">
      <c r="B1473" s="256"/>
      <c r="C1473" s="257"/>
      <c r="D1473" s="249" t="s">
        <v>238</v>
      </c>
      <c r="E1473" s="258" t="s">
        <v>21</v>
      </c>
      <c r="F1473" s="259" t="s">
        <v>820</v>
      </c>
      <c r="G1473" s="257"/>
      <c r="H1473" s="258" t="s">
        <v>21</v>
      </c>
      <c r="I1473" s="260"/>
      <c r="J1473" s="257"/>
      <c r="K1473" s="257"/>
      <c r="L1473" s="261"/>
      <c r="M1473" s="262"/>
      <c r="N1473" s="263"/>
      <c r="O1473" s="263"/>
      <c r="P1473" s="263"/>
      <c r="Q1473" s="263"/>
      <c r="R1473" s="263"/>
      <c r="S1473" s="263"/>
      <c r="T1473" s="264"/>
      <c r="AT1473" s="265" t="s">
        <v>238</v>
      </c>
      <c r="AU1473" s="265" t="s">
        <v>85</v>
      </c>
      <c r="AV1473" s="12" t="s">
        <v>83</v>
      </c>
      <c r="AW1473" s="12" t="s">
        <v>39</v>
      </c>
      <c r="AX1473" s="12" t="s">
        <v>76</v>
      </c>
      <c r="AY1473" s="265" t="s">
        <v>171</v>
      </c>
    </row>
    <row r="1474" s="12" customFormat="1">
      <c r="B1474" s="256"/>
      <c r="C1474" s="257"/>
      <c r="D1474" s="249" t="s">
        <v>238</v>
      </c>
      <c r="E1474" s="258" t="s">
        <v>21</v>
      </c>
      <c r="F1474" s="259" t="s">
        <v>2042</v>
      </c>
      <c r="G1474" s="257"/>
      <c r="H1474" s="258" t="s">
        <v>21</v>
      </c>
      <c r="I1474" s="260"/>
      <c r="J1474" s="257"/>
      <c r="K1474" s="257"/>
      <c r="L1474" s="261"/>
      <c r="M1474" s="262"/>
      <c r="N1474" s="263"/>
      <c r="O1474" s="263"/>
      <c r="P1474" s="263"/>
      <c r="Q1474" s="263"/>
      <c r="R1474" s="263"/>
      <c r="S1474" s="263"/>
      <c r="T1474" s="264"/>
      <c r="AT1474" s="265" t="s">
        <v>238</v>
      </c>
      <c r="AU1474" s="265" t="s">
        <v>85</v>
      </c>
      <c r="AV1474" s="12" t="s">
        <v>83</v>
      </c>
      <c r="AW1474" s="12" t="s">
        <v>39</v>
      </c>
      <c r="AX1474" s="12" t="s">
        <v>76</v>
      </c>
      <c r="AY1474" s="265" t="s">
        <v>171</v>
      </c>
    </row>
    <row r="1475" s="13" customFormat="1">
      <c r="B1475" s="266"/>
      <c r="C1475" s="267"/>
      <c r="D1475" s="249" t="s">
        <v>238</v>
      </c>
      <c r="E1475" s="268" t="s">
        <v>21</v>
      </c>
      <c r="F1475" s="269" t="s">
        <v>555</v>
      </c>
      <c r="G1475" s="267"/>
      <c r="H1475" s="270">
        <v>1.1499999999999999</v>
      </c>
      <c r="I1475" s="271"/>
      <c r="J1475" s="267"/>
      <c r="K1475" s="267"/>
      <c r="L1475" s="272"/>
      <c r="M1475" s="273"/>
      <c r="N1475" s="274"/>
      <c r="O1475" s="274"/>
      <c r="P1475" s="274"/>
      <c r="Q1475" s="274"/>
      <c r="R1475" s="274"/>
      <c r="S1475" s="274"/>
      <c r="T1475" s="275"/>
      <c r="AT1475" s="276" t="s">
        <v>238</v>
      </c>
      <c r="AU1475" s="276" t="s">
        <v>85</v>
      </c>
      <c r="AV1475" s="13" t="s">
        <v>85</v>
      </c>
      <c r="AW1475" s="13" t="s">
        <v>39</v>
      </c>
      <c r="AX1475" s="13" t="s">
        <v>76</v>
      </c>
      <c r="AY1475" s="276" t="s">
        <v>171</v>
      </c>
    </row>
    <row r="1476" s="13" customFormat="1">
      <c r="B1476" s="266"/>
      <c r="C1476" s="267"/>
      <c r="D1476" s="249" t="s">
        <v>238</v>
      </c>
      <c r="E1476" s="268" t="s">
        <v>21</v>
      </c>
      <c r="F1476" s="269" t="s">
        <v>556</v>
      </c>
      <c r="G1476" s="267"/>
      <c r="H1476" s="270">
        <v>7.5099999999999998</v>
      </c>
      <c r="I1476" s="271"/>
      <c r="J1476" s="267"/>
      <c r="K1476" s="267"/>
      <c r="L1476" s="272"/>
      <c r="M1476" s="273"/>
      <c r="N1476" s="274"/>
      <c r="O1476" s="274"/>
      <c r="P1476" s="274"/>
      <c r="Q1476" s="274"/>
      <c r="R1476" s="274"/>
      <c r="S1476" s="274"/>
      <c r="T1476" s="275"/>
      <c r="AT1476" s="276" t="s">
        <v>238</v>
      </c>
      <c r="AU1476" s="276" t="s">
        <v>85</v>
      </c>
      <c r="AV1476" s="13" t="s">
        <v>85</v>
      </c>
      <c r="AW1476" s="13" t="s">
        <v>39</v>
      </c>
      <c r="AX1476" s="13" t="s">
        <v>76</v>
      </c>
      <c r="AY1476" s="276" t="s">
        <v>171</v>
      </c>
    </row>
    <row r="1477" s="13" customFormat="1">
      <c r="B1477" s="266"/>
      <c r="C1477" s="267"/>
      <c r="D1477" s="249" t="s">
        <v>238</v>
      </c>
      <c r="E1477" s="268" t="s">
        <v>21</v>
      </c>
      <c r="F1477" s="269" t="s">
        <v>557</v>
      </c>
      <c r="G1477" s="267"/>
      <c r="H1477" s="270">
        <v>1.1499999999999999</v>
      </c>
      <c r="I1477" s="271"/>
      <c r="J1477" s="267"/>
      <c r="K1477" s="267"/>
      <c r="L1477" s="272"/>
      <c r="M1477" s="273"/>
      <c r="N1477" s="274"/>
      <c r="O1477" s="274"/>
      <c r="P1477" s="274"/>
      <c r="Q1477" s="274"/>
      <c r="R1477" s="274"/>
      <c r="S1477" s="274"/>
      <c r="T1477" s="275"/>
      <c r="AT1477" s="276" t="s">
        <v>238</v>
      </c>
      <c r="AU1477" s="276" t="s">
        <v>85</v>
      </c>
      <c r="AV1477" s="13" t="s">
        <v>85</v>
      </c>
      <c r="AW1477" s="13" t="s">
        <v>39</v>
      </c>
      <c r="AX1477" s="13" t="s">
        <v>76</v>
      </c>
      <c r="AY1477" s="276" t="s">
        <v>171</v>
      </c>
    </row>
    <row r="1478" s="13" customFormat="1">
      <c r="B1478" s="266"/>
      <c r="C1478" s="267"/>
      <c r="D1478" s="249" t="s">
        <v>238</v>
      </c>
      <c r="E1478" s="268" t="s">
        <v>21</v>
      </c>
      <c r="F1478" s="269" t="s">
        <v>558</v>
      </c>
      <c r="G1478" s="267"/>
      <c r="H1478" s="270">
        <v>14.359999999999999</v>
      </c>
      <c r="I1478" s="271"/>
      <c r="J1478" s="267"/>
      <c r="K1478" s="267"/>
      <c r="L1478" s="272"/>
      <c r="M1478" s="273"/>
      <c r="N1478" s="274"/>
      <c r="O1478" s="274"/>
      <c r="P1478" s="274"/>
      <c r="Q1478" s="274"/>
      <c r="R1478" s="274"/>
      <c r="S1478" s="274"/>
      <c r="T1478" s="275"/>
      <c r="AT1478" s="276" t="s">
        <v>238</v>
      </c>
      <c r="AU1478" s="276" t="s">
        <v>85</v>
      </c>
      <c r="AV1478" s="13" t="s">
        <v>85</v>
      </c>
      <c r="AW1478" s="13" t="s">
        <v>39</v>
      </c>
      <c r="AX1478" s="13" t="s">
        <v>76</v>
      </c>
      <c r="AY1478" s="276" t="s">
        <v>171</v>
      </c>
    </row>
    <row r="1479" s="13" customFormat="1">
      <c r="B1479" s="266"/>
      <c r="C1479" s="267"/>
      <c r="D1479" s="249" t="s">
        <v>238</v>
      </c>
      <c r="E1479" s="268" t="s">
        <v>21</v>
      </c>
      <c r="F1479" s="269" t="s">
        <v>559</v>
      </c>
      <c r="G1479" s="267"/>
      <c r="H1479" s="270">
        <v>12.32</v>
      </c>
      <c r="I1479" s="271"/>
      <c r="J1479" s="267"/>
      <c r="K1479" s="267"/>
      <c r="L1479" s="272"/>
      <c r="M1479" s="273"/>
      <c r="N1479" s="274"/>
      <c r="O1479" s="274"/>
      <c r="P1479" s="274"/>
      <c r="Q1479" s="274"/>
      <c r="R1479" s="274"/>
      <c r="S1479" s="274"/>
      <c r="T1479" s="275"/>
      <c r="AT1479" s="276" t="s">
        <v>238</v>
      </c>
      <c r="AU1479" s="276" t="s">
        <v>85</v>
      </c>
      <c r="AV1479" s="13" t="s">
        <v>85</v>
      </c>
      <c r="AW1479" s="13" t="s">
        <v>39</v>
      </c>
      <c r="AX1479" s="13" t="s">
        <v>76</v>
      </c>
      <c r="AY1479" s="276" t="s">
        <v>171</v>
      </c>
    </row>
    <row r="1480" s="13" customFormat="1">
      <c r="B1480" s="266"/>
      <c r="C1480" s="267"/>
      <c r="D1480" s="249" t="s">
        <v>238</v>
      </c>
      <c r="E1480" s="268" t="s">
        <v>21</v>
      </c>
      <c r="F1480" s="269" t="s">
        <v>560</v>
      </c>
      <c r="G1480" s="267"/>
      <c r="H1480" s="270">
        <v>15.67</v>
      </c>
      <c r="I1480" s="271"/>
      <c r="J1480" s="267"/>
      <c r="K1480" s="267"/>
      <c r="L1480" s="272"/>
      <c r="M1480" s="273"/>
      <c r="N1480" s="274"/>
      <c r="O1480" s="274"/>
      <c r="P1480" s="274"/>
      <c r="Q1480" s="274"/>
      <c r="R1480" s="274"/>
      <c r="S1480" s="274"/>
      <c r="T1480" s="275"/>
      <c r="AT1480" s="276" t="s">
        <v>238</v>
      </c>
      <c r="AU1480" s="276" t="s">
        <v>85</v>
      </c>
      <c r="AV1480" s="13" t="s">
        <v>85</v>
      </c>
      <c r="AW1480" s="13" t="s">
        <v>39</v>
      </c>
      <c r="AX1480" s="13" t="s">
        <v>76</v>
      </c>
      <c r="AY1480" s="276" t="s">
        <v>171</v>
      </c>
    </row>
    <row r="1481" s="13" customFormat="1">
      <c r="B1481" s="266"/>
      <c r="C1481" s="267"/>
      <c r="D1481" s="249" t="s">
        <v>238</v>
      </c>
      <c r="E1481" s="268" t="s">
        <v>21</v>
      </c>
      <c r="F1481" s="269" t="s">
        <v>561</v>
      </c>
      <c r="G1481" s="267"/>
      <c r="H1481" s="270">
        <v>3.1099999999999999</v>
      </c>
      <c r="I1481" s="271"/>
      <c r="J1481" s="267"/>
      <c r="K1481" s="267"/>
      <c r="L1481" s="272"/>
      <c r="M1481" s="273"/>
      <c r="N1481" s="274"/>
      <c r="O1481" s="274"/>
      <c r="P1481" s="274"/>
      <c r="Q1481" s="274"/>
      <c r="R1481" s="274"/>
      <c r="S1481" s="274"/>
      <c r="T1481" s="275"/>
      <c r="AT1481" s="276" t="s">
        <v>238</v>
      </c>
      <c r="AU1481" s="276" t="s">
        <v>85</v>
      </c>
      <c r="AV1481" s="13" t="s">
        <v>85</v>
      </c>
      <c r="AW1481" s="13" t="s">
        <v>39</v>
      </c>
      <c r="AX1481" s="13" t="s">
        <v>76</v>
      </c>
      <c r="AY1481" s="276" t="s">
        <v>171</v>
      </c>
    </row>
    <row r="1482" s="15" customFormat="1">
      <c r="B1482" s="288"/>
      <c r="C1482" s="289"/>
      <c r="D1482" s="249" t="s">
        <v>238</v>
      </c>
      <c r="E1482" s="290" t="s">
        <v>21</v>
      </c>
      <c r="F1482" s="291" t="s">
        <v>259</v>
      </c>
      <c r="G1482" s="289"/>
      <c r="H1482" s="292">
        <v>55.270000000000003</v>
      </c>
      <c r="I1482" s="293"/>
      <c r="J1482" s="289"/>
      <c r="K1482" s="289"/>
      <c r="L1482" s="294"/>
      <c r="M1482" s="295"/>
      <c r="N1482" s="296"/>
      <c r="O1482" s="296"/>
      <c r="P1482" s="296"/>
      <c r="Q1482" s="296"/>
      <c r="R1482" s="296"/>
      <c r="S1482" s="296"/>
      <c r="T1482" s="297"/>
      <c r="AT1482" s="298" t="s">
        <v>238</v>
      </c>
      <c r="AU1482" s="298" t="s">
        <v>85</v>
      </c>
      <c r="AV1482" s="15" t="s">
        <v>96</v>
      </c>
      <c r="AW1482" s="15" t="s">
        <v>39</v>
      </c>
      <c r="AX1482" s="15" t="s">
        <v>76</v>
      </c>
      <c r="AY1482" s="298" t="s">
        <v>171</v>
      </c>
    </row>
    <row r="1483" s="12" customFormat="1">
      <c r="B1483" s="256"/>
      <c r="C1483" s="257"/>
      <c r="D1483" s="249" t="s">
        <v>238</v>
      </c>
      <c r="E1483" s="258" t="s">
        <v>21</v>
      </c>
      <c r="F1483" s="259" t="s">
        <v>2067</v>
      </c>
      <c r="G1483" s="257"/>
      <c r="H1483" s="258" t="s">
        <v>21</v>
      </c>
      <c r="I1483" s="260"/>
      <c r="J1483" s="257"/>
      <c r="K1483" s="257"/>
      <c r="L1483" s="261"/>
      <c r="M1483" s="262"/>
      <c r="N1483" s="263"/>
      <c r="O1483" s="263"/>
      <c r="P1483" s="263"/>
      <c r="Q1483" s="263"/>
      <c r="R1483" s="263"/>
      <c r="S1483" s="263"/>
      <c r="T1483" s="264"/>
      <c r="AT1483" s="265" t="s">
        <v>238</v>
      </c>
      <c r="AU1483" s="265" t="s">
        <v>85</v>
      </c>
      <c r="AV1483" s="12" t="s">
        <v>83</v>
      </c>
      <c r="AW1483" s="12" t="s">
        <v>39</v>
      </c>
      <c r="AX1483" s="12" t="s">
        <v>76</v>
      </c>
      <c r="AY1483" s="265" t="s">
        <v>171</v>
      </c>
    </row>
    <row r="1484" s="12" customFormat="1">
      <c r="B1484" s="256"/>
      <c r="C1484" s="257"/>
      <c r="D1484" s="249" t="s">
        <v>238</v>
      </c>
      <c r="E1484" s="258" t="s">
        <v>21</v>
      </c>
      <c r="F1484" s="259" t="s">
        <v>337</v>
      </c>
      <c r="G1484" s="257"/>
      <c r="H1484" s="258" t="s">
        <v>21</v>
      </c>
      <c r="I1484" s="260"/>
      <c r="J1484" s="257"/>
      <c r="K1484" s="257"/>
      <c r="L1484" s="261"/>
      <c r="M1484" s="262"/>
      <c r="N1484" s="263"/>
      <c r="O1484" s="263"/>
      <c r="P1484" s="263"/>
      <c r="Q1484" s="263"/>
      <c r="R1484" s="263"/>
      <c r="S1484" s="263"/>
      <c r="T1484" s="264"/>
      <c r="AT1484" s="265" t="s">
        <v>238</v>
      </c>
      <c r="AU1484" s="265" t="s">
        <v>85</v>
      </c>
      <c r="AV1484" s="12" t="s">
        <v>83</v>
      </c>
      <c r="AW1484" s="12" t="s">
        <v>39</v>
      </c>
      <c r="AX1484" s="12" t="s">
        <v>76</v>
      </c>
      <c r="AY1484" s="265" t="s">
        <v>171</v>
      </c>
    </row>
    <row r="1485" s="13" customFormat="1">
      <c r="B1485" s="266"/>
      <c r="C1485" s="267"/>
      <c r="D1485" s="249" t="s">
        <v>238</v>
      </c>
      <c r="E1485" s="268" t="s">
        <v>21</v>
      </c>
      <c r="F1485" s="269" t="s">
        <v>1116</v>
      </c>
      <c r="G1485" s="267"/>
      <c r="H1485" s="270">
        <v>33.350000000000001</v>
      </c>
      <c r="I1485" s="271"/>
      <c r="J1485" s="267"/>
      <c r="K1485" s="267"/>
      <c r="L1485" s="272"/>
      <c r="M1485" s="273"/>
      <c r="N1485" s="274"/>
      <c r="O1485" s="274"/>
      <c r="P1485" s="274"/>
      <c r="Q1485" s="274"/>
      <c r="R1485" s="274"/>
      <c r="S1485" s="274"/>
      <c r="T1485" s="275"/>
      <c r="AT1485" s="276" t="s">
        <v>238</v>
      </c>
      <c r="AU1485" s="276" t="s">
        <v>85</v>
      </c>
      <c r="AV1485" s="13" t="s">
        <v>85</v>
      </c>
      <c r="AW1485" s="13" t="s">
        <v>39</v>
      </c>
      <c r="AX1485" s="13" t="s">
        <v>76</v>
      </c>
      <c r="AY1485" s="276" t="s">
        <v>171</v>
      </c>
    </row>
    <row r="1486" s="13" customFormat="1">
      <c r="B1486" s="266"/>
      <c r="C1486" s="267"/>
      <c r="D1486" s="249" t="s">
        <v>238</v>
      </c>
      <c r="E1486" s="268" t="s">
        <v>21</v>
      </c>
      <c r="F1486" s="269" t="s">
        <v>1117</v>
      </c>
      <c r="G1486" s="267"/>
      <c r="H1486" s="270">
        <v>65.540000000000006</v>
      </c>
      <c r="I1486" s="271"/>
      <c r="J1486" s="267"/>
      <c r="K1486" s="267"/>
      <c r="L1486" s="272"/>
      <c r="M1486" s="273"/>
      <c r="N1486" s="274"/>
      <c r="O1486" s="274"/>
      <c r="P1486" s="274"/>
      <c r="Q1486" s="274"/>
      <c r="R1486" s="274"/>
      <c r="S1486" s="274"/>
      <c r="T1486" s="275"/>
      <c r="AT1486" s="276" t="s">
        <v>238</v>
      </c>
      <c r="AU1486" s="276" t="s">
        <v>85</v>
      </c>
      <c r="AV1486" s="13" t="s">
        <v>85</v>
      </c>
      <c r="AW1486" s="13" t="s">
        <v>39</v>
      </c>
      <c r="AX1486" s="13" t="s">
        <v>76</v>
      </c>
      <c r="AY1486" s="276" t="s">
        <v>171</v>
      </c>
    </row>
    <row r="1487" s="13" customFormat="1">
      <c r="B1487" s="266"/>
      <c r="C1487" s="267"/>
      <c r="D1487" s="249" t="s">
        <v>238</v>
      </c>
      <c r="E1487" s="268" t="s">
        <v>21</v>
      </c>
      <c r="F1487" s="269" t="s">
        <v>1118</v>
      </c>
      <c r="G1487" s="267"/>
      <c r="H1487" s="270">
        <v>72.209999999999994</v>
      </c>
      <c r="I1487" s="271"/>
      <c r="J1487" s="267"/>
      <c r="K1487" s="267"/>
      <c r="L1487" s="272"/>
      <c r="M1487" s="273"/>
      <c r="N1487" s="274"/>
      <c r="O1487" s="274"/>
      <c r="P1487" s="274"/>
      <c r="Q1487" s="274"/>
      <c r="R1487" s="274"/>
      <c r="S1487" s="274"/>
      <c r="T1487" s="275"/>
      <c r="AT1487" s="276" t="s">
        <v>238</v>
      </c>
      <c r="AU1487" s="276" t="s">
        <v>85</v>
      </c>
      <c r="AV1487" s="13" t="s">
        <v>85</v>
      </c>
      <c r="AW1487" s="13" t="s">
        <v>39</v>
      </c>
      <c r="AX1487" s="13" t="s">
        <v>76</v>
      </c>
      <c r="AY1487" s="276" t="s">
        <v>171</v>
      </c>
    </row>
    <row r="1488" s="13" customFormat="1">
      <c r="B1488" s="266"/>
      <c r="C1488" s="267"/>
      <c r="D1488" s="249" t="s">
        <v>238</v>
      </c>
      <c r="E1488" s="268" t="s">
        <v>21</v>
      </c>
      <c r="F1488" s="269" t="s">
        <v>1119</v>
      </c>
      <c r="G1488" s="267"/>
      <c r="H1488" s="270">
        <v>16.263999999999999</v>
      </c>
      <c r="I1488" s="271"/>
      <c r="J1488" s="267"/>
      <c r="K1488" s="267"/>
      <c r="L1488" s="272"/>
      <c r="M1488" s="273"/>
      <c r="N1488" s="274"/>
      <c r="O1488" s="274"/>
      <c r="P1488" s="274"/>
      <c r="Q1488" s="274"/>
      <c r="R1488" s="274"/>
      <c r="S1488" s="274"/>
      <c r="T1488" s="275"/>
      <c r="AT1488" s="276" t="s">
        <v>238</v>
      </c>
      <c r="AU1488" s="276" t="s">
        <v>85</v>
      </c>
      <c r="AV1488" s="13" t="s">
        <v>85</v>
      </c>
      <c r="AW1488" s="13" t="s">
        <v>39</v>
      </c>
      <c r="AX1488" s="13" t="s">
        <v>76</v>
      </c>
      <c r="AY1488" s="276" t="s">
        <v>171</v>
      </c>
    </row>
    <row r="1489" s="15" customFormat="1">
      <c r="B1489" s="288"/>
      <c r="C1489" s="289"/>
      <c r="D1489" s="249" t="s">
        <v>238</v>
      </c>
      <c r="E1489" s="290" t="s">
        <v>21</v>
      </c>
      <c r="F1489" s="291" t="s">
        <v>259</v>
      </c>
      <c r="G1489" s="289"/>
      <c r="H1489" s="292">
        <v>187.364</v>
      </c>
      <c r="I1489" s="293"/>
      <c r="J1489" s="289"/>
      <c r="K1489" s="289"/>
      <c r="L1489" s="294"/>
      <c r="M1489" s="295"/>
      <c r="N1489" s="296"/>
      <c r="O1489" s="296"/>
      <c r="P1489" s="296"/>
      <c r="Q1489" s="296"/>
      <c r="R1489" s="296"/>
      <c r="S1489" s="296"/>
      <c r="T1489" s="297"/>
      <c r="AT1489" s="298" t="s">
        <v>238</v>
      </c>
      <c r="AU1489" s="298" t="s">
        <v>85</v>
      </c>
      <c r="AV1489" s="15" t="s">
        <v>96</v>
      </c>
      <c r="AW1489" s="15" t="s">
        <v>39</v>
      </c>
      <c r="AX1489" s="15" t="s">
        <v>76</v>
      </c>
      <c r="AY1489" s="298" t="s">
        <v>171</v>
      </c>
    </row>
    <row r="1490" s="12" customFormat="1">
      <c r="B1490" s="256"/>
      <c r="C1490" s="257"/>
      <c r="D1490" s="249" t="s">
        <v>238</v>
      </c>
      <c r="E1490" s="258" t="s">
        <v>21</v>
      </c>
      <c r="F1490" s="259" t="s">
        <v>339</v>
      </c>
      <c r="G1490" s="257"/>
      <c r="H1490" s="258" t="s">
        <v>21</v>
      </c>
      <c r="I1490" s="260"/>
      <c r="J1490" s="257"/>
      <c r="K1490" s="257"/>
      <c r="L1490" s="261"/>
      <c r="M1490" s="262"/>
      <c r="N1490" s="263"/>
      <c r="O1490" s="263"/>
      <c r="P1490" s="263"/>
      <c r="Q1490" s="263"/>
      <c r="R1490" s="263"/>
      <c r="S1490" s="263"/>
      <c r="T1490" s="264"/>
      <c r="AT1490" s="265" t="s">
        <v>238</v>
      </c>
      <c r="AU1490" s="265" t="s">
        <v>85</v>
      </c>
      <c r="AV1490" s="12" t="s">
        <v>83</v>
      </c>
      <c r="AW1490" s="12" t="s">
        <v>39</v>
      </c>
      <c r="AX1490" s="12" t="s">
        <v>76</v>
      </c>
      <c r="AY1490" s="265" t="s">
        <v>171</v>
      </c>
    </row>
    <row r="1491" s="13" customFormat="1">
      <c r="B1491" s="266"/>
      <c r="C1491" s="267"/>
      <c r="D1491" s="249" t="s">
        <v>238</v>
      </c>
      <c r="E1491" s="268" t="s">
        <v>21</v>
      </c>
      <c r="F1491" s="269" t="s">
        <v>1120</v>
      </c>
      <c r="G1491" s="267"/>
      <c r="H1491" s="270">
        <v>3.6960000000000002</v>
      </c>
      <c r="I1491" s="271"/>
      <c r="J1491" s="267"/>
      <c r="K1491" s="267"/>
      <c r="L1491" s="272"/>
      <c r="M1491" s="273"/>
      <c r="N1491" s="274"/>
      <c r="O1491" s="274"/>
      <c r="P1491" s="274"/>
      <c r="Q1491" s="274"/>
      <c r="R1491" s="274"/>
      <c r="S1491" s="274"/>
      <c r="T1491" s="275"/>
      <c r="AT1491" s="276" t="s">
        <v>238</v>
      </c>
      <c r="AU1491" s="276" t="s">
        <v>85</v>
      </c>
      <c r="AV1491" s="13" t="s">
        <v>85</v>
      </c>
      <c r="AW1491" s="13" t="s">
        <v>39</v>
      </c>
      <c r="AX1491" s="13" t="s">
        <v>76</v>
      </c>
      <c r="AY1491" s="276" t="s">
        <v>171</v>
      </c>
    </row>
    <row r="1492" s="13" customFormat="1">
      <c r="B1492" s="266"/>
      <c r="C1492" s="267"/>
      <c r="D1492" s="249" t="s">
        <v>238</v>
      </c>
      <c r="E1492" s="268" t="s">
        <v>21</v>
      </c>
      <c r="F1492" s="269" t="s">
        <v>1121</v>
      </c>
      <c r="G1492" s="267"/>
      <c r="H1492" s="270">
        <v>12.98</v>
      </c>
      <c r="I1492" s="271"/>
      <c r="J1492" s="267"/>
      <c r="K1492" s="267"/>
      <c r="L1492" s="272"/>
      <c r="M1492" s="273"/>
      <c r="N1492" s="274"/>
      <c r="O1492" s="274"/>
      <c r="P1492" s="274"/>
      <c r="Q1492" s="274"/>
      <c r="R1492" s="274"/>
      <c r="S1492" s="274"/>
      <c r="T1492" s="275"/>
      <c r="AT1492" s="276" t="s">
        <v>238</v>
      </c>
      <c r="AU1492" s="276" t="s">
        <v>85</v>
      </c>
      <c r="AV1492" s="13" t="s">
        <v>85</v>
      </c>
      <c r="AW1492" s="13" t="s">
        <v>39</v>
      </c>
      <c r="AX1492" s="13" t="s">
        <v>76</v>
      </c>
      <c r="AY1492" s="276" t="s">
        <v>171</v>
      </c>
    </row>
    <row r="1493" s="13" customFormat="1">
      <c r="B1493" s="266"/>
      <c r="C1493" s="267"/>
      <c r="D1493" s="249" t="s">
        <v>238</v>
      </c>
      <c r="E1493" s="268" t="s">
        <v>21</v>
      </c>
      <c r="F1493" s="269" t="s">
        <v>1122</v>
      </c>
      <c r="G1493" s="267"/>
      <c r="H1493" s="270">
        <v>3.1899999999999999</v>
      </c>
      <c r="I1493" s="271"/>
      <c r="J1493" s="267"/>
      <c r="K1493" s="267"/>
      <c r="L1493" s="272"/>
      <c r="M1493" s="273"/>
      <c r="N1493" s="274"/>
      <c r="O1493" s="274"/>
      <c r="P1493" s="274"/>
      <c r="Q1493" s="274"/>
      <c r="R1493" s="274"/>
      <c r="S1493" s="274"/>
      <c r="T1493" s="275"/>
      <c r="AT1493" s="276" t="s">
        <v>238</v>
      </c>
      <c r="AU1493" s="276" t="s">
        <v>85</v>
      </c>
      <c r="AV1493" s="13" t="s">
        <v>85</v>
      </c>
      <c r="AW1493" s="13" t="s">
        <v>39</v>
      </c>
      <c r="AX1493" s="13" t="s">
        <v>76</v>
      </c>
      <c r="AY1493" s="276" t="s">
        <v>171</v>
      </c>
    </row>
    <row r="1494" s="13" customFormat="1">
      <c r="B1494" s="266"/>
      <c r="C1494" s="267"/>
      <c r="D1494" s="249" t="s">
        <v>238</v>
      </c>
      <c r="E1494" s="268" t="s">
        <v>21</v>
      </c>
      <c r="F1494" s="269" t="s">
        <v>1123</v>
      </c>
      <c r="G1494" s="267"/>
      <c r="H1494" s="270">
        <v>2.6099999999999999</v>
      </c>
      <c r="I1494" s="271"/>
      <c r="J1494" s="267"/>
      <c r="K1494" s="267"/>
      <c r="L1494" s="272"/>
      <c r="M1494" s="273"/>
      <c r="N1494" s="274"/>
      <c r="O1494" s="274"/>
      <c r="P1494" s="274"/>
      <c r="Q1494" s="274"/>
      <c r="R1494" s="274"/>
      <c r="S1494" s="274"/>
      <c r="T1494" s="275"/>
      <c r="AT1494" s="276" t="s">
        <v>238</v>
      </c>
      <c r="AU1494" s="276" t="s">
        <v>85</v>
      </c>
      <c r="AV1494" s="13" t="s">
        <v>85</v>
      </c>
      <c r="AW1494" s="13" t="s">
        <v>39</v>
      </c>
      <c r="AX1494" s="13" t="s">
        <v>76</v>
      </c>
      <c r="AY1494" s="276" t="s">
        <v>171</v>
      </c>
    </row>
    <row r="1495" s="13" customFormat="1">
      <c r="B1495" s="266"/>
      <c r="C1495" s="267"/>
      <c r="D1495" s="249" t="s">
        <v>238</v>
      </c>
      <c r="E1495" s="268" t="s">
        <v>21</v>
      </c>
      <c r="F1495" s="269" t="s">
        <v>1124</v>
      </c>
      <c r="G1495" s="267"/>
      <c r="H1495" s="270">
        <v>2.4359999999999999</v>
      </c>
      <c r="I1495" s="271"/>
      <c r="J1495" s="267"/>
      <c r="K1495" s="267"/>
      <c r="L1495" s="272"/>
      <c r="M1495" s="273"/>
      <c r="N1495" s="274"/>
      <c r="O1495" s="274"/>
      <c r="P1495" s="274"/>
      <c r="Q1495" s="274"/>
      <c r="R1495" s="274"/>
      <c r="S1495" s="274"/>
      <c r="T1495" s="275"/>
      <c r="AT1495" s="276" t="s">
        <v>238</v>
      </c>
      <c r="AU1495" s="276" t="s">
        <v>85</v>
      </c>
      <c r="AV1495" s="13" t="s">
        <v>85</v>
      </c>
      <c r="AW1495" s="13" t="s">
        <v>39</v>
      </c>
      <c r="AX1495" s="13" t="s">
        <v>76</v>
      </c>
      <c r="AY1495" s="276" t="s">
        <v>171</v>
      </c>
    </row>
    <row r="1496" s="13" customFormat="1">
      <c r="B1496" s="266"/>
      <c r="C1496" s="267"/>
      <c r="D1496" s="249" t="s">
        <v>238</v>
      </c>
      <c r="E1496" s="268" t="s">
        <v>21</v>
      </c>
      <c r="F1496" s="269" t="s">
        <v>1125</v>
      </c>
      <c r="G1496" s="267"/>
      <c r="H1496" s="270">
        <v>2.4359999999999999</v>
      </c>
      <c r="I1496" s="271"/>
      <c r="J1496" s="267"/>
      <c r="K1496" s="267"/>
      <c r="L1496" s="272"/>
      <c r="M1496" s="273"/>
      <c r="N1496" s="274"/>
      <c r="O1496" s="274"/>
      <c r="P1496" s="274"/>
      <c r="Q1496" s="274"/>
      <c r="R1496" s="274"/>
      <c r="S1496" s="274"/>
      <c r="T1496" s="275"/>
      <c r="AT1496" s="276" t="s">
        <v>238</v>
      </c>
      <c r="AU1496" s="276" t="s">
        <v>85</v>
      </c>
      <c r="AV1496" s="13" t="s">
        <v>85</v>
      </c>
      <c r="AW1496" s="13" t="s">
        <v>39</v>
      </c>
      <c r="AX1496" s="13" t="s">
        <v>76</v>
      </c>
      <c r="AY1496" s="276" t="s">
        <v>171</v>
      </c>
    </row>
    <row r="1497" s="13" customFormat="1">
      <c r="B1497" s="266"/>
      <c r="C1497" s="267"/>
      <c r="D1497" s="249" t="s">
        <v>238</v>
      </c>
      <c r="E1497" s="268" t="s">
        <v>21</v>
      </c>
      <c r="F1497" s="269" t="s">
        <v>1099</v>
      </c>
      <c r="G1497" s="267"/>
      <c r="H1497" s="270">
        <v>7.585</v>
      </c>
      <c r="I1497" s="271"/>
      <c r="J1497" s="267"/>
      <c r="K1497" s="267"/>
      <c r="L1497" s="272"/>
      <c r="M1497" s="273"/>
      <c r="N1497" s="274"/>
      <c r="O1497" s="274"/>
      <c r="P1497" s="274"/>
      <c r="Q1497" s="274"/>
      <c r="R1497" s="274"/>
      <c r="S1497" s="274"/>
      <c r="T1497" s="275"/>
      <c r="AT1497" s="276" t="s">
        <v>238</v>
      </c>
      <c r="AU1497" s="276" t="s">
        <v>85</v>
      </c>
      <c r="AV1497" s="13" t="s">
        <v>85</v>
      </c>
      <c r="AW1497" s="13" t="s">
        <v>39</v>
      </c>
      <c r="AX1497" s="13" t="s">
        <v>76</v>
      </c>
      <c r="AY1497" s="276" t="s">
        <v>171</v>
      </c>
    </row>
    <row r="1498" s="13" customFormat="1">
      <c r="B1498" s="266"/>
      <c r="C1498" s="267"/>
      <c r="D1498" s="249" t="s">
        <v>238</v>
      </c>
      <c r="E1498" s="268" t="s">
        <v>21</v>
      </c>
      <c r="F1498" s="269" t="s">
        <v>1126</v>
      </c>
      <c r="G1498" s="267"/>
      <c r="H1498" s="270">
        <v>17.359999999999999</v>
      </c>
      <c r="I1498" s="271"/>
      <c r="J1498" s="267"/>
      <c r="K1498" s="267"/>
      <c r="L1498" s="272"/>
      <c r="M1498" s="273"/>
      <c r="N1498" s="274"/>
      <c r="O1498" s="274"/>
      <c r="P1498" s="274"/>
      <c r="Q1498" s="274"/>
      <c r="R1498" s="274"/>
      <c r="S1498" s="274"/>
      <c r="T1498" s="275"/>
      <c r="AT1498" s="276" t="s">
        <v>238</v>
      </c>
      <c r="AU1498" s="276" t="s">
        <v>85</v>
      </c>
      <c r="AV1498" s="13" t="s">
        <v>85</v>
      </c>
      <c r="AW1498" s="13" t="s">
        <v>39</v>
      </c>
      <c r="AX1498" s="13" t="s">
        <v>76</v>
      </c>
      <c r="AY1498" s="276" t="s">
        <v>171</v>
      </c>
    </row>
    <row r="1499" s="13" customFormat="1">
      <c r="B1499" s="266"/>
      <c r="C1499" s="267"/>
      <c r="D1499" s="249" t="s">
        <v>238</v>
      </c>
      <c r="E1499" s="268" t="s">
        <v>21</v>
      </c>
      <c r="F1499" s="269" t="s">
        <v>1127</v>
      </c>
      <c r="G1499" s="267"/>
      <c r="H1499" s="270">
        <v>61.289999999999999</v>
      </c>
      <c r="I1499" s="271"/>
      <c r="J1499" s="267"/>
      <c r="K1499" s="267"/>
      <c r="L1499" s="272"/>
      <c r="M1499" s="273"/>
      <c r="N1499" s="274"/>
      <c r="O1499" s="274"/>
      <c r="P1499" s="274"/>
      <c r="Q1499" s="274"/>
      <c r="R1499" s="274"/>
      <c r="S1499" s="274"/>
      <c r="T1499" s="275"/>
      <c r="AT1499" s="276" t="s">
        <v>238</v>
      </c>
      <c r="AU1499" s="276" t="s">
        <v>85</v>
      </c>
      <c r="AV1499" s="13" t="s">
        <v>85</v>
      </c>
      <c r="AW1499" s="13" t="s">
        <v>39</v>
      </c>
      <c r="AX1499" s="13" t="s">
        <v>76</v>
      </c>
      <c r="AY1499" s="276" t="s">
        <v>171</v>
      </c>
    </row>
    <row r="1500" s="13" customFormat="1">
      <c r="B1500" s="266"/>
      <c r="C1500" s="267"/>
      <c r="D1500" s="249" t="s">
        <v>238</v>
      </c>
      <c r="E1500" s="268" t="s">
        <v>21</v>
      </c>
      <c r="F1500" s="269" t="s">
        <v>1128</v>
      </c>
      <c r="G1500" s="267"/>
      <c r="H1500" s="270">
        <v>6.4960000000000004</v>
      </c>
      <c r="I1500" s="271"/>
      <c r="J1500" s="267"/>
      <c r="K1500" s="267"/>
      <c r="L1500" s="272"/>
      <c r="M1500" s="273"/>
      <c r="N1500" s="274"/>
      <c r="O1500" s="274"/>
      <c r="P1500" s="274"/>
      <c r="Q1500" s="274"/>
      <c r="R1500" s="274"/>
      <c r="S1500" s="274"/>
      <c r="T1500" s="275"/>
      <c r="AT1500" s="276" t="s">
        <v>238</v>
      </c>
      <c r="AU1500" s="276" t="s">
        <v>85</v>
      </c>
      <c r="AV1500" s="13" t="s">
        <v>85</v>
      </c>
      <c r="AW1500" s="13" t="s">
        <v>39</v>
      </c>
      <c r="AX1500" s="13" t="s">
        <v>76</v>
      </c>
      <c r="AY1500" s="276" t="s">
        <v>171</v>
      </c>
    </row>
    <row r="1501" s="13" customFormat="1">
      <c r="B1501" s="266"/>
      <c r="C1501" s="267"/>
      <c r="D1501" s="249" t="s">
        <v>238</v>
      </c>
      <c r="E1501" s="268" t="s">
        <v>21</v>
      </c>
      <c r="F1501" s="269" t="s">
        <v>1129</v>
      </c>
      <c r="G1501" s="267"/>
      <c r="H1501" s="270">
        <v>3.7120000000000002</v>
      </c>
      <c r="I1501" s="271"/>
      <c r="J1501" s="267"/>
      <c r="K1501" s="267"/>
      <c r="L1501" s="272"/>
      <c r="M1501" s="273"/>
      <c r="N1501" s="274"/>
      <c r="O1501" s="274"/>
      <c r="P1501" s="274"/>
      <c r="Q1501" s="274"/>
      <c r="R1501" s="274"/>
      <c r="S1501" s="274"/>
      <c r="T1501" s="275"/>
      <c r="AT1501" s="276" t="s">
        <v>238</v>
      </c>
      <c r="AU1501" s="276" t="s">
        <v>85</v>
      </c>
      <c r="AV1501" s="13" t="s">
        <v>85</v>
      </c>
      <c r="AW1501" s="13" t="s">
        <v>39</v>
      </c>
      <c r="AX1501" s="13" t="s">
        <v>76</v>
      </c>
      <c r="AY1501" s="276" t="s">
        <v>171</v>
      </c>
    </row>
    <row r="1502" s="13" customFormat="1">
      <c r="B1502" s="266"/>
      <c r="C1502" s="267"/>
      <c r="D1502" s="249" t="s">
        <v>238</v>
      </c>
      <c r="E1502" s="268" t="s">
        <v>21</v>
      </c>
      <c r="F1502" s="269" t="s">
        <v>1130</v>
      </c>
      <c r="G1502" s="267"/>
      <c r="H1502" s="270">
        <v>6.5540000000000003</v>
      </c>
      <c r="I1502" s="271"/>
      <c r="J1502" s="267"/>
      <c r="K1502" s="267"/>
      <c r="L1502" s="272"/>
      <c r="M1502" s="273"/>
      <c r="N1502" s="274"/>
      <c r="O1502" s="274"/>
      <c r="P1502" s="274"/>
      <c r="Q1502" s="274"/>
      <c r="R1502" s="274"/>
      <c r="S1502" s="274"/>
      <c r="T1502" s="275"/>
      <c r="AT1502" s="276" t="s">
        <v>238</v>
      </c>
      <c r="AU1502" s="276" t="s">
        <v>85</v>
      </c>
      <c r="AV1502" s="13" t="s">
        <v>85</v>
      </c>
      <c r="AW1502" s="13" t="s">
        <v>39</v>
      </c>
      <c r="AX1502" s="13" t="s">
        <v>76</v>
      </c>
      <c r="AY1502" s="276" t="s">
        <v>171</v>
      </c>
    </row>
    <row r="1503" s="13" customFormat="1">
      <c r="B1503" s="266"/>
      <c r="C1503" s="267"/>
      <c r="D1503" s="249" t="s">
        <v>238</v>
      </c>
      <c r="E1503" s="268" t="s">
        <v>21</v>
      </c>
      <c r="F1503" s="269" t="s">
        <v>1131</v>
      </c>
      <c r="G1503" s="267"/>
      <c r="H1503" s="270">
        <v>15.08</v>
      </c>
      <c r="I1503" s="271"/>
      <c r="J1503" s="267"/>
      <c r="K1503" s="267"/>
      <c r="L1503" s="272"/>
      <c r="M1503" s="273"/>
      <c r="N1503" s="274"/>
      <c r="O1503" s="274"/>
      <c r="P1503" s="274"/>
      <c r="Q1503" s="274"/>
      <c r="R1503" s="274"/>
      <c r="S1503" s="274"/>
      <c r="T1503" s="275"/>
      <c r="AT1503" s="276" t="s">
        <v>238</v>
      </c>
      <c r="AU1503" s="276" t="s">
        <v>85</v>
      </c>
      <c r="AV1503" s="13" t="s">
        <v>85</v>
      </c>
      <c r="AW1503" s="13" t="s">
        <v>39</v>
      </c>
      <c r="AX1503" s="13" t="s">
        <v>76</v>
      </c>
      <c r="AY1503" s="276" t="s">
        <v>171</v>
      </c>
    </row>
    <row r="1504" s="13" customFormat="1">
      <c r="B1504" s="266"/>
      <c r="C1504" s="267"/>
      <c r="D1504" s="249" t="s">
        <v>238</v>
      </c>
      <c r="E1504" s="268" t="s">
        <v>21</v>
      </c>
      <c r="F1504" s="269" t="s">
        <v>1132</v>
      </c>
      <c r="G1504" s="267"/>
      <c r="H1504" s="270">
        <v>17.68</v>
      </c>
      <c r="I1504" s="271"/>
      <c r="J1504" s="267"/>
      <c r="K1504" s="267"/>
      <c r="L1504" s="272"/>
      <c r="M1504" s="273"/>
      <c r="N1504" s="274"/>
      <c r="O1504" s="274"/>
      <c r="P1504" s="274"/>
      <c r="Q1504" s="274"/>
      <c r="R1504" s="274"/>
      <c r="S1504" s="274"/>
      <c r="T1504" s="275"/>
      <c r="AT1504" s="276" t="s">
        <v>238</v>
      </c>
      <c r="AU1504" s="276" t="s">
        <v>85</v>
      </c>
      <c r="AV1504" s="13" t="s">
        <v>85</v>
      </c>
      <c r="AW1504" s="13" t="s">
        <v>39</v>
      </c>
      <c r="AX1504" s="13" t="s">
        <v>76</v>
      </c>
      <c r="AY1504" s="276" t="s">
        <v>171</v>
      </c>
    </row>
    <row r="1505" s="13" customFormat="1">
      <c r="B1505" s="266"/>
      <c r="C1505" s="267"/>
      <c r="D1505" s="249" t="s">
        <v>238</v>
      </c>
      <c r="E1505" s="268" t="s">
        <v>21</v>
      </c>
      <c r="F1505" s="269" t="s">
        <v>1133</v>
      </c>
      <c r="G1505" s="267"/>
      <c r="H1505" s="270">
        <v>93.689999999999998</v>
      </c>
      <c r="I1505" s="271"/>
      <c r="J1505" s="267"/>
      <c r="K1505" s="267"/>
      <c r="L1505" s="272"/>
      <c r="M1505" s="273"/>
      <c r="N1505" s="274"/>
      <c r="O1505" s="274"/>
      <c r="P1505" s="274"/>
      <c r="Q1505" s="274"/>
      <c r="R1505" s="274"/>
      <c r="S1505" s="274"/>
      <c r="T1505" s="275"/>
      <c r="AT1505" s="276" t="s">
        <v>238</v>
      </c>
      <c r="AU1505" s="276" t="s">
        <v>85</v>
      </c>
      <c r="AV1505" s="13" t="s">
        <v>85</v>
      </c>
      <c r="AW1505" s="13" t="s">
        <v>39</v>
      </c>
      <c r="AX1505" s="13" t="s">
        <v>76</v>
      </c>
      <c r="AY1505" s="276" t="s">
        <v>171</v>
      </c>
    </row>
    <row r="1506" s="13" customFormat="1">
      <c r="B1506" s="266"/>
      <c r="C1506" s="267"/>
      <c r="D1506" s="249" t="s">
        <v>238</v>
      </c>
      <c r="E1506" s="268" t="s">
        <v>21</v>
      </c>
      <c r="F1506" s="269" t="s">
        <v>1134</v>
      </c>
      <c r="G1506" s="267"/>
      <c r="H1506" s="270">
        <v>58.140000000000001</v>
      </c>
      <c r="I1506" s="271"/>
      <c r="J1506" s="267"/>
      <c r="K1506" s="267"/>
      <c r="L1506" s="272"/>
      <c r="M1506" s="273"/>
      <c r="N1506" s="274"/>
      <c r="O1506" s="274"/>
      <c r="P1506" s="274"/>
      <c r="Q1506" s="274"/>
      <c r="R1506" s="274"/>
      <c r="S1506" s="274"/>
      <c r="T1506" s="275"/>
      <c r="AT1506" s="276" t="s">
        <v>238</v>
      </c>
      <c r="AU1506" s="276" t="s">
        <v>85</v>
      </c>
      <c r="AV1506" s="13" t="s">
        <v>85</v>
      </c>
      <c r="AW1506" s="13" t="s">
        <v>39</v>
      </c>
      <c r="AX1506" s="13" t="s">
        <v>76</v>
      </c>
      <c r="AY1506" s="276" t="s">
        <v>171</v>
      </c>
    </row>
    <row r="1507" s="13" customFormat="1">
      <c r="B1507" s="266"/>
      <c r="C1507" s="267"/>
      <c r="D1507" s="249" t="s">
        <v>238</v>
      </c>
      <c r="E1507" s="268" t="s">
        <v>21</v>
      </c>
      <c r="F1507" s="269" t="s">
        <v>1135</v>
      </c>
      <c r="G1507" s="267"/>
      <c r="H1507" s="270">
        <v>26.600000000000001</v>
      </c>
      <c r="I1507" s="271"/>
      <c r="J1507" s="267"/>
      <c r="K1507" s="267"/>
      <c r="L1507" s="272"/>
      <c r="M1507" s="273"/>
      <c r="N1507" s="274"/>
      <c r="O1507" s="274"/>
      <c r="P1507" s="274"/>
      <c r="Q1507" s="274"/>
      <c r="R1507" s="274"/>
      <c r="S1507" s="274"/>
      <c r="T1507" s="275"/>
      <c r="AT1507" s="276" t="s">
        <v>238</v>
      </c>
      <c r="AU1507" s="276" t="s">
        <v>85</v>
      </c>
      <c r="AV1507" s="13" t="s">
        <v>85</v>
      </c>
      <c r="AW1507" s="13" t="s">
        <v>39</v>
      </c>
      <c r="AX1507" s="13" t="s">
        <v>76</v>
      </c>
      <c r="AY1507" s="276" t="s">
        <v>171</v>
      </c>
    </row>
    <row r="1508" s="13" customFormat="1">
      <c r="B1508" s="266"/>
      <c r="C1508" s="267"/>
      <c r="D1508" s="249" t="s">
        <v>238</v>
      </c>
      <c r="E1508" s="268" t="s">
        <v>21</v>
      </c>
      <c r="F1508" s="269" t="s">
        <v>1136</v>
      </c>
      <c r="G1508" s="267"/>
      <c r="H1508" s="270">
        <v>86.129999999999995</v>
      </c>
      <c r="I1508" s="271"/>
      <c r="J1508" s="267"/>
      <c r="K1508" s="267"/>
      <c r="L1508" s="272"/>
      <c r="M1508" s="273"/>
      <c r="N1508" s="274"/>
      <c r="O1508" s="274"/>
      <c r="P1508" s="274"/>
      <c r="Q1508" s="274"/>
      <c r="R1508" s="274"/>
      <c r="S1508" s="274"/>
      <c r="T1508" s="275"/>
      <c r="AT1508" s="276" t="s">
        <v>238</v>
      </c>
      <c r="AU1508" s="276" t="s">
        <v>85</v>
      </c>
      <c r="AV1508" s="13" t="s">
        <v>85</v>
      </c>
      <c r="AW1508" s="13" t="s">
        <v>39</v>
      </c>
      <c r="AX1508" s="13" t="s">
        <v>76</v>
      </c>
      <c r="AY1508" s="276" t="s">
        <v>171</v>
      </c>
    </row>
    <row r="1509" s="13" customFormat="1">
      <c r="B1509" s="266"/>
      <c r="C1509" s="267"/>
      <c r="D1509" s="249" t="s">
        <v>238</v>
      </c>
      <c r="E1509" s="268" t="s">
        <v>21</v>
      </c>
      <c r="F1509" s="269" t="s">
        <v>1137</v>
      </c>
      <c r="G1509" s="267"/>
      <c r="H1509" s="270">
        <v>50.460000000000001</v>
      </c>
      <c r="I1509" s="271"/>
      <c r="J1509" s="267"/>
      <c r="K1509" s="267"/>
      <c r="L1509" s="272"/>
      <c r="M1509" s="273"/>
      <c r="N1509" s="274"/>
      <c r="O1509" s="274"/>
      <c r="P1509" s="274"/>
      <c r="Q1509" s="274"/>
      <c r="R1509" s="274"/>
      <c r="S1509" s="274"/>
      <c r="T1509" s="275"/>
      <c r="AT1509" s="276" t="s">
        <v>238</v>
      </c>
      <c r="AU1509" s="276" t="s">
        <v>85</v>
      </c>
      <c r="AV1509" s="13" t="s">
        <v>85</v>
      </c>
      <c r="AW1509" s="13" t="s">
        <v>39</v>
      </c>
      <c r="AX1509" s="13" t="s">
        <v>76</v>
      </c>
      <c r="AY1509" s="276" t="s">
        <v>171</v>
      </c>
    </row>
    <row r="1510" s="13" customFormat="1">
      <c r="B1510" s="266"/>
      <c r="C1510" s="267"/>
      <c r="D1510" s="249" t="s">
        <v>238</v>
      </c>
      <c r="E1510" s="268" t="s">
        <v>21</v>
      </c>
      <c r="F1510" s="269" t="s">
        <v>1138</v>
      </c>
      <c r="G1510" s="267"/>
      <c r="H1510" s="270">
        <v>6.7759999999999998</v>
      </c>
      <c r="I1510" s="271"/>
      <c r="J1510" s="267"/>
      <c r="K1510" s="267"/>
      <c r="L1510" s="272"/>
      <c r="M1510" s="273"/>
      <c r="N1510" s="274"/>
      <c r="O1510" s="274"/>
      <c r="P1510" s="274"/>
      <c r="Q1510" s="274"/>
      <c r="R1510" s="274"/>
      <c r="S1510" s="274"/>
      <c r="T1510" s="275"/>
      <c r="AT1510" s="276" t="s">
        <v>238</v>
      </c>
      <c r="AU1510" s="276" t="s">
        <v>85</v>
      </c>
      <c r="AV1510" s="13" t="s">
        <v>85</v>
      </c>
      <c r="AW1510" s="13" t="s">
        <v>39</v>
      </c>
      <c r="AX1510" s="13" t="s">
        <v>76</v>
      </c>
      <c r="AY1510" s="276" t="s">
        <v>171</v>
      </c>
    </row>
    <row r="1511" s="15" customFormat="1">
      <c r="B1511" s="288"/>
      <c r="C1511" s="289"/>
      <c r="D1511" s="249" t="s">
        <v>238</v>
      </c>
      <c r="E1511" s="290" t="s">
        <v>21</v>
      </c>
      <c r="F1511" s="291" t="s">
        <v>259</v>
      </c>
      <c r="G1511" s="289"/>
      <c r="H1511" s="292">
        <v>484.90100000000001</v>
      </c>
      <c r="I1511" s="293"/>
      <c r="J1511" s="289"/>
      <c r="K1511" s="289"/>
      <c r="L1511" s="294"/>
      <c r="M1511" s="295"/>
      <c r="N1511" s="296"/>
      <c r="O1511" s="296"/>
      <c r="P1511" s="296"/>
      <c r="Q1511" s="296"/>
      <c r="R1511" s="296"/>
      <c r="S1511" s="296"/>
      <c r="T1511" s="297"/>
      <c r="AT1511" s="298" t="s">
        <v>238</v>
      </c>
      <c r="AU1511" s="298" t="s">
        <v>85</v>
      </c>
      <c r="AV1511" s="15" t="s">
        <v>96</v>
      </c>
      <c r="AW1511" s="15" t="s">
        <v>39</v>
      </c>
      <c r="AX1511" s="15" t="s">
        <v>76</v>
      </c>
      <c r="AY1511" s="298" t="s">
        <v>171</v>
      </c>
    </row>
    <row r="1512" s="12" customFormat="1">
      <c r="B1512" s="256"/>
      <c r="C1512" s="257"/>
      <c r="D1512" s="249" t="s">
        <v>238</v>
      </c>
      <c r="E1512" s="258" t="s">
        <v>21</v>
      </c>
      <c r="F1512" s="259" t="s">
        <v>2068</v>
      </c>
      <c r="G1512" s="257"/>
      <c r="H1512" s="258" t="s">
        <v>21</v>
      </c>
      <c r="I1512" s="260"/>
      <c r="J1512" s="257"/>
      <c r="K1512" s="257"/>
      <c r="L1512" s="261"/>
      <c r="M1512" s="262"/>
      <c r="N1512" s="263"/>
      <c r="O1512" s="263"/>
      <c r="P1512" s="263"/>
      <c r="Q1512" s="263"/>
      <c r="R1512" s="263"/>
      <c r="S1512" s="263"/>
      <c r="T1512" s="264"/>
      <c r="AT1512" s="265" t="s">
        <v>238</v>
      </c>
      <c r="AU1512" s="265" t="s">
        <v>85</v>
      </c>
      <c r="AV1512" s="12" t="s">
        <v>83</v>
      </c>
      <c r="AW1512" s="12" t="s">
        <v>39</v>
      </c>
      <c r="AX1512" s="12" t="s">
        <v>76</v>
      </c>
      <c r="AY1512" s="265" t="s">
        <v>171</v>
      </c>
    </row>
    <row r="1513" s="13" customFormat="1">
      <c r="B1513" s="266"/>
      <c r="C1513" s="267"/>
      <c r="D1513" s="249" t="s">
        <v>238</v>
      </c>
      <c r="E1513" s="268" t="s">
        <v>21</v>
      </c>
      <c r="F1513" s="269" t="s">
        <v>2069</v>
      </c>
      <c r="G1513" s="267"/>
      <c r="H1513" s="270">
        <v>8.4600000000000009</v>
      </c>
      <c r="I1513" s="271"/>
      <c r="J1513" s="267"/>
      <c r="K1513" s="267"/>
      <c r="L1513" s="272"/>
      <c r="M1513" s="273"/>
      <c r="N1513" s="274"/>
      <c r="O1513" s="274"/>
      <c r="P1513" s="274"/>
      <c r="Q1513" s="274"/>
      <c r="R1513" s="274"/>
      <c r="S1513" s="274"/>
      <c r="T1513" s="275"/>
      <c r="AT1513" s="276" t="s">
        <v>238</v>
      </c>
      <c r="AU1513" s="276" t="s">
        <v>85</v>
      </c>
      <c r="AV1513" s="13" t="s">
        <v>85</v>
      </c>
      <c r="AW1513" s="13" t="s">
        <v>39</v>
      </c>
      <c r="AX1513" s="13" t="s">
        <v>76</v>
      </c>
      <c r="AY1513" s="276" t="s">
        <v>171</v>
      </c>
    </row>
    <row r="1514" s="15" customFormat="1">
      <c r="B1514" s="288"/>
      <c r="C1514" s="289"/>
      <c r="D1514" s="249" t="s">
        <v>238</v>
      </c>
      <c r="E1514" s="290" t="s">
        <v>21</v>
      </c>
      <c r="F1514" s="291" t="s">
        <v>259</v>
      </c>
      <c r="G1514" s="289"/>
      <c r="H1514" s="292">
        <v>8.4600000000000009</v>
      </c>
      <c r="I1514" s="293"/>
      <c r="J1514" s="289"/>
      <c r="K1514" s="289"/>
      <c r="L1514" s="294"/>
      <c r="M1514" s="295"/>
      <c r="N1514" s="296"/>
      <c r="O1514" s="296"/>
      <c r="P1514" s="296"/>
      <c r="Q1514" s="296"/>
      <c r="R1514" s="296"/>
      <c r="S1514" s="296"/>
      <c r="T1514" s="297"/>
      <c r="AT1514" s="298" t="s">
        <v>238</v>
      </c>
      <c r="AU1514" s="298" t="s">
        <v>85</v>
      </c>
      <c r="AV1514" s="15" t="s">
        <v>96</v>
      </c>
      <c r="AW1514" s="15" t="s">
        <v>39</v>
      </c>
      <c r="AX1514" s="15" t="s">
        <v>76</v>
      </c>
      <c r="AY1514" s="298" t="s">
        <v>171</v>
      </c>
    </row>
    <row r="1515" s="14" customFormat="1">
      <c r="B1515" s="277"/>
      <c r="C1515" s="278"/>
      <c r="D1515" s="249" t="s">
        <v>238</v>
      </c>
      <c r="E1515" s="279" t="s">
        <v>21</v>
      </c>
      <c r="F1515" s="280" t="s">
        <v>242</v>
      </c>
      <c r="G1515" s="278"/>
      <c r="H1515" s="281">
        <v>735.995</v>
      </c>
      <c r="I1515" s="282"/>
      <c r="J1515" s="278"/>
      <c r="K1515" s="278"/>
      <c r="L1515" s="283"/>
      <c r="M1515" s="284"/>
      <c r="N1515" s="285"/>
      <c r="O1515" s="285"/>
      <c r="P1515" s="285"/>
      <c r="Q1515" s="285"/>
      <c r="R1515" s="285"/>
      <c r="S1515" s="285"/>
      <c r="T1515" s="286"/>
      <c r="AT1515" s="287" t="s">
        <v>238</v>
      </c>
      <c r="AU1515" s="287" t="s">
        <v>85</v>
      </c>
      <c r="AV1515" s="14" t="s">
        <v>194</v>
      </c>
      <c r="AW1515" s="14" t="s">
        <v>39</v>
      </c>
      <c r="AX1515" s="14" t="s">
        <v>83</v>
      </c>
      <c r="AY1515" s="287" t="s">
        <v>171</v>
      </c>
    </row>
    <row r="1516" s="1" customFormat="1" ht="25.5" customHeight="1">
      <c r="B1516" s="47"/>
      <c r="C1516" s="237" t="s">
        <v>2070</v>
      </c>
      <c r="D1516" s="237" t="s">
        <v>174</v>
      </c>
      <c r="E1516" s="238" t="s">
        <v>2071</v>
      </c>
      <c r="F1516" s="239" t="s">
        <v>2072</v>
      </c>
      <c r="G1516" s="240" t="s">
        <v>235</v>
      </c>
      <c r="H1516" s="241">
        <v>777.46500000000003</v>
      </c>
      <c r="I1516" s="242"/>
      <c r="J1516" s="243">
        <f>ROUND(I1516*H1516,2)</f>
        <v>0</v>
      </c>
      <c r="K1516" s="239" t="s">
        <v>236</v>
      </c>
      <c r="L1516" s="73"/>
      <c r="M1516" s="244" t="s">
        <v>21</v>
      </c>
      <c r="N1516" s="245" t="s">
        <v>47</v>
      </c>
      <c r="O1516" s="48"/>
      <c r="P1516" s="246">
        <f>O1516*H1516</f>
        <v>0</v>
      </c>
      <c r="Q1516" s="246">
        <v>0.00027</v>
      </c>
      <c r="R1516" s="246">
        <f>Q1516*H1516</f>
        <v>0.20991555000000001</v>
      </c>
      <c r="S1516" s="246">
        <v>0</v>
      </c>
      <c r="T1516" s="247">
        <f>S1516*H1516</f>
        <v>0</v>
      </c>
      <c r="AR1516" s="25" t="s">
        <v>314</v>
      </c>
      <c r="AT1516" s="25" t="s">
        <v>174</v>
      </c>
      <c r="AU1516" s="25" t="s">
        <v>85</v>
      </c>
      <c r="AY1516" s="25" t="s">
        <v>171</v>
      </c>
      <c r="BE1516" s="248">
        <f>IF(N1516="základní",J1516,0)</f>
        <v>0</v>
      </c>
      <c r="BF1516" s="248">
        <f>IF(N1516="snížená",J1516,0)</f>
        <v>0</v>
      </c>
      <c r="BG1516" s="248">
        <f>IF(N1516="zákl. přenesená",J1516,0)</f>
        <v>0</v>
      </c>
      <c r="BH1516" s="248">
        <f>IF(N1516="sníž. přenesená",J1516,0)</f>
        <v>0</v>
      </c>
      <c r="BI1516" s="248">
        <f>IF(N1516="nulová",J1516,0)</f>
        <v>0</v>
      </c>
      <c r="BJ1516" s="25" t="s">
        <v>83</v>
      </c>
      <c r="BK1516" s="248">
        <f>ROUND(I1516*H1516,2)</f>
        <v>0</v>
      </c>
      <c r="BL1516" s="25" t="s">
        <v>314</v>
      </c>
      <c r="BM1516" s="25" t="s">
        <v>2073</v>
      </c>
    </row>
    <row r="1517" s="13" customFormat="1">
      <c r="B1517" s="266"/>
      <c r="C1517" s="267"/>
      <c r="D1517" s="249" t="s">
        <v>238</v>
      </c>
      <c r="E1517" s="268" t="s">
        <v>21</v>
      </c>
      <c r="F1517" s="269" t="s">
        <v>2074</v>
      </c>
      <c r="G1517" s="267"/>
      <c r="H1517" s="270">
        <v>735.995</v>
      </c>
      <c r="I1517" s="271"/>
      <c r="J1517" s="267"/>
      <c r="K1517" s="267"/>
      <c r="L1517" s="272"/>
      <c r="M1517" s="273"/>
      <c r="N1517" s="274"/>
      <c r="O1517" s="274"/>
      <c r="P1517" s="274"/>
      <c r="Q1517" s="274"/>
      <c r="R1517" s="274"/>
      <c r="S1517" s="274"/>
      <c r="T1517" s="275"/>
      <c r="AT1517" s="276" t="s">
        <v>238</v>
      </c>
      <c r="AU1517" s="276" t="s">
        <v>85</v>
      </c>
      <c r="AV1517" s="13" t="s">
        <v>85</v>
      </c>
      <c r="AW1517" s="13" t="s">
        <v>39</v>
      </c>
      <c r="AX1517" s="13" t="s">
        <v>76</v>
      </c>
      <c r="AY1517" s="276" t="s">
        <v>171</v>
      </c>
    </row>
    <row r="1518" s="13" customFormat="1">
      <c r="B1518" s="266"/>
      <c r="C1518" s="267"/>
      <c r="D1518" s="249" t="s">
        <v>238</v>
      </c>
      <c r="E1518" s="268" t="s">
        <v>21</v>
      </c>
      <c r="F1518" s="269" t="s">
        <v>2075</v>
      </c>
      <c r="G1518" s="267"/>
      <c r="H1518" s="270">
        <v>41.469999999999999</v>
      </c>
      <c r="I1518" s="271"/>
      <c r="J1518" s="267"/>
      <c r="K1518" s="267"/>
      <c r="L1518" s="272"/>
      <c r="M1518" s="273"/>
      <c r="N1518" s="274"/>
      <c r="O1518" s="274"/>
      <c r="P1518" s="274"/>
      <c r="Q1518" s="274"/>
      <c r="R1518" s="274"/>
      <c r="S1518" s="274"/>
      <c r="T1518" s="275"/>
      <c r="AT1518" s="276" t="s">
        <v>238</v>
      </c>
      <c r="AU1518" s="276" t="s">
        <v>85</v>
      </c>
      <c r="AV1518" s="13" t="s">
        <v>85</v>
      </c>
      <c r="AW1518" s="13" t="s">
        <v>39</v>
      </c>
      <c r="AX1518" s="13" t="s">
        <v>76</v>
      </c>
      <c r="AY1518" s="276" t="s">
        <v>171</v>
      </c>
    </row>
    <row r="1519" s="14" customFormat="1">
      <c r="B1519" s="277"/>
      <c r="C1519" s="278"/>
      <c r="D1519" s="249" t="s">
        <v>238</v>
      </c>
      <c r="E1519" s="279" t="s">
        <v>21</v>
      </c>
      <c r="F1519" s="280" t="s">
        <v>242</v>
      </c>
      <c r="G1519" s="278"/>
      <c r="H1519" s="281">
        <v>777.46500000000003</v>
      </c>
      <c r="I1519" s="282"/>
      <c r="J1519" s="278"/>
      <c r="K1519" s="278"/>
      <c r="L1519" s="283"/>
      <c r="M1519" s="284"/>
      <c r="N1519" s="285"/>
      <c r="O1519" s="285"/>
      <c r="P1519" s="285"/>
      <c r="Q1519" s="285"/>
      <c r="R1519" s="285"/>
      <c r="S1519" s="285"/>
      <c r="T1519" s="286"/>
      <c r="AT1519" s="287" t="s">
        <v>238</v>
      </c>
      <c r="AU1519" s="287" t="s">
        <v>85</v>
      </c>
      <c r="AV1519" s="14" t="s">
        <v>194</v>
      </c>
      <c r="AW1519" s="14" t="s">
        <v>39</v>
      </c>
      <c r="AX1519" s="14" t="s">
        <v>83</v>
      </c>
      <c r="AY1519" s="287" t="s">
        <v>171</v>
      </c>
    </row>
    <row r="1520" s="11" customFormat="1" ht="29.88" customHeight="1">
      <c r="B1520" s="221"/>
      <c r="C1520" s="222"/>
      <c r="D1520" s="223" t="s">
        <v>75</v>
      </c>
      <c r="E1520" s="235" t="s">
        <v>2076</v>
      </c>
      <c r="F1520" s="235" t="s">
        <v>2077</v>
      </c>
      <c r="G1520" s="222"/>
      <c r="H1520" s="222"/>
      <c r="I1520" s="225"/>
      <c r="J1520" s="236">
        <f>BK1520</f>
        <v>0</v>
      </c>
      <c r="K1520" s="222"/>
      <c r="L1520" s="227"/>
      <c r="M1520" s="228"/>
      <c r="N1520" s="229"/>
      <c r="O1520" s="229"/>
      <c r="P1520" s="230">
        <f>SUM(P1521:P1531)</f>
        <v>0</v>
      </c>
      <c r="Q1520" s="229"/>
      <c r="R1520" s="230">
        <f>SUM(R1521:R1531)</f>
        <v>0</v>
      </c>
      <c r="S1520" s="229"/>
      <c r="T1520" s="231">
        <f>SUM(T1521:T1531)</f>
        <v>0</v>
      </c>
      <c r="AR1520" s="232" t="s">
        <v>85</v>
      </c>
      <c r="AT1520" s="233" t="s">
        <v>75</v>
      </c>
      <c r="AU1520" s="233" t="s">
        <v>83</v>
      </c>
      <c r="AY1520" s="232" t="s">
        <v>171</v>
      </c>
      <c r="BK1520" s="234">
        <f>SUM(BK1521:BK1531)</f>
        <v>0</v>
      </c>
    </row>
    <row r="1521" s="1" customFormat="1" ht="16.5" customHeight="1">
      <c r="B1521" s="47"/>
      <c r="C1521" s="237" t="s">
        <v>2078</v>
      </c>
      <c r="D1521" s="237" t="s">
        <v>174</v>
      </c>
      <c r="E1521" s="238" t="s">
        <v>2079</v>
      </c>
      <c r="F1521" s="239" t="s">
        <v>2080</v>
      </c>
      <c r="G1521" s="240" t="s">
        <v>2081</v>
      </c>
      <c r="H1521" s="241">
        <v>1</v>
      </c>
      <c r="I1521" s="242"/>
      <c r="J1521" s="243">
        <f>ROUND(I1521*H1521,2)</f>
        <v>0</v>
      </c>
      <c r="K1521" s="239" t="s">
        <v>21</v>
      </c>
      <c r="L1521" s="73"/>
      <c r="M1521" s="244" t="s">
        <v>21</v>
      </c>
      <c r="N1521" s="245" t="s">
        <v>47</v>
      </c>
      <c r="O1521" s="48"/>
      <c r="P1521" s="246">
        <f>O1521*H1521</f>
        <v>0</v>
      </c>
      <c r="Q1521" s="246">
        <v>0</v>
      </c>
      <c r="R1521" s="246">
        <f>Q1521*H1521</f>
        <v>0</v>
      </c>
      <c r="S1521" s="246">
        <v>0</v>
      </c>
      <c r="T1521" s="247">
        <f>S1521*H1521</f>
        <v>0</v>
      </c>
      <c r="AR1521" s="25" t="s">
        <v>314</v>
      </c>
      <c r="AT1521" s="25" t="s">
        <v>174</v>
      </c>
      <c r="AU1521" s="25" t="s">
        <v>85</v>
      </c>
      <c r="AY1521" s="25" t="s">
        <v>171</v>
      </c>
      <c r="BE1521" s="248">
        <f>IF(N1521="základní",J1521,0)</f>
        <v>0</v>
      </c>
      <c r="BF1521" s="248">
        <f>IF(N1521="snížená",J1521,0)</f>
        <v>0</v>
      </c>
      <c r="BG1521" s="248">
        <f>IF(N1521="zákl. přenesená",J1521,0)</f>
        <v>0</v>
      </c>
      <c r="BH1521" s="248">
        <f>IF(N1521="sníž. přenesená",J1521,0)</f>
        <v>0</v>
      </c>
      <c r="BI1521" s="248">
        <f>IF(N1521="nulová",J1521,0)</f>
        <v>0</v>
      </c>
      <c r="BJ1521" s="25" t="s">
        <v>83</v>
      </c>
      <c r="BK1521" s="248">
        <f>ROUND(I1521*H1521,2)</f>
        <v>0</v>
      </c>
      <c r="BL1521" s="25" t="s">
        <v>314</v>
      </c>
      <c r="BM1521" s="25" t="s">
        <v>2082</v>
      </c>
    </row>
    <row r="1522" s="1" customFormat="1" ht="16.5" customHeight="1">
      <c r="B1522" s="47"/>
      <c r="C1522" s="299" t="s">
        <v>2083</v>
      </c>
      <c r="D1522" s="299" t="s">
        <v>288</v>
      </c>
      <c r="E1522" s="300" t="s">
        <v>2084</v>
      </c>
      <c r="F1522" s="301" t="s">
        <v>2085</v>
      </c>
      <c r="G1522" s="302" t="s">
        <v>177</v>
      </c>
      <c r="H1522" s="303">
        <v>1</v>
      </c>
      <c r="I1522" s="304"/>
      <c r="J1522" s="305">
        <f>ROUND(I1522*H1522,2)</f>
        <v>0</v>
      </c>
      <c r="K1522" s="301" t="s">
        <v>21</v>
      </c>
      <c r="L1522" s="306"/>
      <c r="M1522" s="307" t="s">
        <v>21</v>
      </c>
      <c r="N1522" s="308" t="s">
        <v>47</v>
      </c>
      <c r="O1522" s="48"/>
      <c r="P1522" s="246">
        <f>O1522*H1522</f>
        <v>0</v>
      </c>
      <c r="Q1522" s="246">
        <v>0</v>
      </c>
      <c r="R1522" s="246">
        <f>Q1522*H1522</f>
        <v>0</v>
      </c>
      <c r="S1522" s="246">
        <v>0</v>
      </c>
      <c r="T1522" s="247">
        <f>S1522*H1522</f>
        <v>0</v>
      </c>
      <c r="AR1522" s="25" t="s">
        <v>414</v>
      </c>
      <c r="AT1522" s="25" t="s">
        <v>288</v>
      </c>
      <c r="AU1522" s="25" t="s">
        <v>85</v>
      </c>
      <c r="AY1522" s="25" t="s">
        <v>171</v>
      </c>
      <c r="BE1522" s="248">
        <f>IF(N1522="základní",J1522,0)</f>
        <v>0</v>
      </c>
      <c r="BF1522" s="248">
        <f>IF(N1522="snížená",J1522,0)</f>
        <v>0</v>
      </c>
      <c r="BG1522" s="248">
        <f>IF(N1522="zákl. přenesená",J1522,0)</f>
        <v>0</v>
      </c>
      <c r="BH1522" s="248">
        <f>IF(N1522="sníž. přenesená",J1522,0)</f>
        <v>0</v>
      </c>
      <c r="BI1522" s="248">
        <f>IF(N1522="nulová",J1522,0)</f>
        <v>0</v>
      </c>
      <c r="BJ1522" s="25" t="s">
        <v>83</v>
      </c>
      <c r="BK1522" s="248">
        <f>ROUND(I1522*H1522,2)</f>
        <v>0</v>
      </c>
      <c r="BL1522" s="25" t="s">
        <v>314</v>
      </c>
      <c r="BM1522" s="25" t="s">
        <v>2086</v>
      </c>
    </row>
    <row r="1523" s="1" customFormat="1">
      <c r="B1523" s="47"/>
      <c r="C1523" s="75"/>
      <c r="D1523" s="249" t="s">
        <v>186</v>
      </c>
      <c r="E1523" s="75"/>
      <c r="F1523" s="250" t="s">
        <v>2087</v>
      </c>
      <c r="G1523" s="75"/>
      <c r="H1523" s="75"/>
      <c r="I1523" s="205"/>
      <c r="J1523" s="75"/>
      <c r="K1523" s="75"/>
      <c r="L1523" s="73"/>
      <c r="M1523" s="251"/>
      <c r="N1523" s="48"/>
      <c r="O1523" s="48"/>
      <c r="P1523" s="48"/>
      <c r="Q1523" s="48"/>
      <c r="R1523" s="48"/>
      <c r="S1523" s="48"/>
      <c r="T1523" s="96"/>
      <c r="AT1523" s="25" t="s">
        <v>186</v>
      </c>
      <c r="AU1523" s="25" t="s">
        <v>85</v>
      </c>
    </row>
    <row r="1524" s="12" customFormat="1">
      <c r="B1524" s="256"/>
      <c r="C1524" s="257"/>
      <c r="D1524" s="249" t="s">
        <v>238</v>
      </c>
      <c r="E1524" s="258" t="s">
        <v>21</v>
      </c>
      <c r="F1524" s="259" t="s">
        <v>2088</v>
      </c>
      <c r="G1524" s="257"/>
      <c r="H1524" s="258" t="s">
        <v>21</v>
      </c>
      <c r="I1524" s="260"/>
      <c r="J1524" s="257"/>
      <c r="K1524" s="257"/>
      <c r="L1524" s="261"/>
      <c r="M1524" s="262"/>
      <c r="N1524" s="263"/>
      <c r="O1524" s="263"/>
      <c r="P1524" s="263"/>
      <c r="Q1524" s="263"/>
      <c r="R1524" s="263"/>
      <c r="S1524" s="263"/>
      <c r="T1524" s="264"/>
      <c r="AT1524" s="265" t="s">
        <v>238</v>
      </c>
      <c r="AU1524" s="265" t="s">
        <v>85</v>
      </c>
      <c r="AV1524" s="12" t="s">
        <v>83</v>
      </c>
      <c r="AW1524" s="12" t="s">
        <v>39</v>
      </c>
      <c r="AX1524" s="12" t="s">
        <v>76</v>
      </c>
      <c r="AY1524" s="265" t="s">
        <v>171</v>
      </c>
    </row>
    <row r="1525" s="13" customFormat="1">
      <c r="B1525" s="266"/>
      <c r="C1525" s="267"/>
      <c r="D1525" s="249" t="s">
        <v>238</v>
      </c>
      <c r="E1525" s="268" t="s">
        <v>21</v>
      </c>
      <c r="F1525" s="269" t="s">
        <v>2089</v>
      </c>
      <c r="G1525" s="267"/>
      <c r="H1525" s="270">
        <v>1</v>
      </c>
      <c r="I1525" s="271"/>
      <c r="J1525" s="267"/>
      <c r="K1525" s="267"/>
      <c r="L1525" s="272"/>
      <c r="M1525" s="273"/>
      <c r="N1525" s="274"/>
      <c r="O1525" s="274"/>
      <c r="P1525" s="274"/>
      <c r="Q1525" s="274"/>
      <c r="R1525" s="274"/>
      <c r="S1525" s="274"/>
      <c r="T1525" s="275"/>
      <c r="AT1525" s="276" t="s">
        <v>238</v>
      </c>
      <c r="AU1525" s="276" t="s">
        <v>85</v>
      </c>
      <c r="AV1525" s="13" t="s">
        <v>85</v>
      </c>
      <c r="AW1525" s="13" t="s">
        <v>39</v>
      </c>
      <c r="AX1525" s="13" t="s">
        <v>76</v>
      </c>
      <c r="AY1525" s="276" t="s">
        <v>171</v>
      </c>
    </row>
    <row r="1526" s="14" customFormat="1">
      <c r="B1526" s="277"/>
      <c r="C1526" s="278"/>
      <c r="D1526" s="249" t="s">
        <v>238</v>
      </c>
      <c r="E1526" s="279" t="s">
        <v>21</v>
      </c>
      <c r="F1526" s="280" t="s">
        <v>242</v>
      </c>
      <c r="G1526" s="278"/>
      <c r="H1526" s="281">
        <v>1</v>
      </c>
      <c r="I1526" s="282"/>
      <c r="J1526" s="278"/>
      <c r="K1526" s="278"/>
      <c r="L1526" s="283"/>
      <c r="M1526" s="284"/>
      <c r="N1526" s="285"/>
      <c r="O1526" s="285"/>
      <c r="P1526" s="285"/>
      <c r="Q1526" s="285"/>
      <c r="R1526" s="285"/>
      <c r="S1526" s="285"/>
      <c r="T1526" s="286"/>
      <c r="AT1526" s="287" t="s">
        <v>238</v>
      </c>
      <c r="AU1526" s="287" t="s">
        <v>85</v>
      </c>
      <c r="AV1526" s="14" t="s">
        <v>194</v>
      </c>
      <c r="AW1526" s="14" t="s">
        <v>39</v>
      </c>
      <c r="AX1526" s="14" t="s">
        <v>83</v>
      </c>
      <c r="AY1526" s="287" t="s">
        <v>171</v>
      </c>
    </row>
    <row r="1527" s="1" customFormat="1" ht="25.5" customHeight="1">
      <c r="B1527" s="47"/>
      <c r="C1527" s="299" t="s">
        <v>2090</v>
      </c>
      <c r="D1527" s="299" t="s">
        <v>288</v>
      </c>
      <c r="E1527" s="300" t="s">
        <v>2091</v>
      </c>
      <c r="F1527" s="301" t="s">
        <v>2092</v>
      </c>
      <c r="G1527" s="302" t="s">
        <v>177</v>
      </c>
      <c r="H1527" s="303">
        <v>1</v>
      </c>
      <c r="I1527" s="304"/>
      <c r="J1527" s="305">
        <f>ROUND(I1527*H1527,2)</f>
        <v>0</v>
      </c>
      <c r="K1527" s="301" t="s">
        <v>21</v>
      </c>
      <c r="L1527" s="306"/>
      <c r="M1527" s="307" t="s">
        <v>21</v>
      </c>
      <c r="N1527" s="308" t="s">
        <v>47</v>
      </c>
      <c r="O1527" s="48"/>
      <c r="P1527" s="246">
        <f>O1527*H1527</f>
        <v>0</v>
      </c>
      <c r="Q1527" s="246">
        <v>0</v>
      </c>
      <c r="R1527" s="246">
        <f>Q1527*H1527</f>
        <v>0</v>
      </c>
      <c r="S1527" s="246">
        <v>0</v>
      </c>
      <c r="T1527" s="247">
        <f>S1527*H1527</f>
        <v>0</v>
      </c>
      <c r="AR1527" s="25" t="s">
        <v>414</v>
      </c>
      <c r="AT1527" s="25" t="s">
        <v>288</v>
      </c>
      <c r="AU1527" s="25" t="s">
        <v>85</v>
      </c>
      <c r="AY1527" s="25" t="s">
        <v>171</v>
      </c>
      <c r="BE1527" s="248">
        <f>IF(N1527="základní",J1527,0)</f>
        <v>0</v>
      </c>
      <c r="BF1527" s="248">
        <f>IF(N1527="snížená",J1527,0)</f>
        <v>0</v>
      </c>
      <c r="BG1527" s="248">
        <f>IF(N1527="zákl. přenesená",J1527,0)</f>
        <v>0</v>
      </c>
      <c r="BH1527" s="248">
        <f>IF(N1527="sníž. přenesená",J1527,0)</f>
        <v>0</v>
      </c>
      <c r="BI1527" s="248">
        <f>IF(N1527="nulová",J1527,0)</f>
        <v>0</v>
      </c>
      <c r="BJ1527" s="25" t="s">
        <v>83</v>
      </c>
      <c r="BK1527" s="248">
        <f>ROUND(I1527*H1527,2)</f>
        <v>0</v>
      </c>
      <c r="BL1527" s="25" t="s">
        <v>314</v>
      </c>
      <c r="BM1527" s="25" t="s">
        <v>2093</v>
      </c>
    </row>
    <row r="1528" s="1" customFormat="1">
      <c r="B1528" s="47"/>
      <c r="C1528" s="75"/>
      <c r="D1528" s="249" t="s">
        <v>186</v>
      </c>
      <c r="E1528" s="75"/>
      <c r="F1528" s="250" t="s">
        <v>2094</v>
      </c>
      <c r="G1528" s="75"/>
      <c r="H1528" s="75"/>
      <c r="I1528" s="205"/>
      <c r="J1528" s="75"/>
      <c r="K1528" s="75"/>
      <c r="L1528" s="73"/>
      <c r="M1528" s="251"/>
      <c r="N1528" s="48"/>
      <c r="O1528" s="48"/>
      <c r="P1528" s="48"/>
      <c r="Q1528" s="48"/>
      <c r="R1528" s="48"/>
      <c r="S1528" s="48"/>
      <c r="T1528" s="96"/>
      <c r="AT1528" s="25" t="s">
        <v>186</v>
      </c>
      <c r="AU1528" s="25" t="s">
        <v>85</v>
      </c>
    </row>
    <row r="1529" s="12" customFormat="1">
      <c r="B1529" s="256"/>
      <c r="C1529" s="257"/>
      <c r="D1529" s="249" t="s">
        <v>238</v>
      </c>
      <c r="E1529" s="258" t="s">
        <v>21</v>
      </c>
      <c r="F1529" s="259" t="s">
        <v>2088</v>
      </c>
      <c r="G1529" s="257"/>
      <c r="H1529" s="258" t="s">
        <v>21</v>
      </c>
      <c r="I1529" s="260"/>
      <c r="J1529" s="257"/>
      <c r="K1529" s="257"/>
      <c r="L1529" s="261"/>
      <c r="M1529" s="262"/>
      <c r="N1529" s="263"/>
      <c r="O1529" s="263"/>
      <c r="P1529" s="263"/>
      <c r="Q1529" s="263"/>
      <c r="R1529" s="263"/>
      <c r="S1529" s="263"/>
      <c r="T1529" s="264"/>
      <c r="AT1529" s="265" t="s">
        <v>238</v>
      </c>
      <c r="AU1529" s="265" t="s">
        <v>85</v>
      </c>
      <c r="AV1529" s="12" t="s">
        <v>83</v>
      </c>
      <c r="AW1529" s="12" t="s">
        <v>39</v>
      </c>
      <c r="AX1529" s="12" t="s">
        <v>76</v>
      </c>
      <c r="AY1529" s="265" t="s">
        <v>171</v>
      </c>
    </row>
    <row r="1530" s="13" customFormat="1">
      <c r="B1530" s="266"/>
      <c r="C1530" s="267"/>
      <c r="D1530" s="249" t="s">
        <v>238</v>
      </c>
      <c r="E1530" s="268" t="s">
        <v>21</v>
      </c>
      <c r="F1530" s="269" t="s">
        <v>2095</v>
      </c>
      <c r="G1530" s="267"/>
      <c r="H1530" s="270">
        <v>1</v>
      </c>
      <c r="I1530" s="271"/>
      <c r="J1530" s="267"/>
      <c r="K1530" s="267"/>
      <c r="L1530" s="272"/>
      <c r="M1530" s="273"/>
      <c r="N1530" s="274"/>
      <c r="O1530" s="274"/>
      <c r="P1530" s="274"/>
      <c r="Q1530" s="274"/>
      <c r="R1530" s="274"/>
      <c r="S1530" s="274"/>
      <c r="T1530" s="275"/>
      <c r="AT1530" s="276" t="s">
        <v>238</v>
      </c>
      <c r="AU1530" s="276" t="s">
        <v>85</v>
      </c>
      <c r="AV1530" s="13" t="s">
        <v>85</v>
      </c>
      <c r="AW1530" s="13" t="s">
        <v>39</v>
      </c>
      <c r="AX1530" s="13" t="s">
        <v>76</v>
      </c>
      <c r="AY1530" s="276" t="s">
        <v>171</v>
      </c>
    </row>
    <row r="1531" s="14" customFormat="1">
      <c r="B1531" s="277"/>
      <c r="C1531" s="278"/>
      <c r="D1531" s="249" t="s">
        <v>238</v>
      </c>
      <c r="E1531" s="279" t="s">
        <v>21</v>
      </c>
      <c r="F1531" s="280" t="s">
        <v>242</v>
      </c>
      <c r="G1531" s="278"/>
      <c r="H1531" s="281">
        <v>1</v>
      </c>
      <c r="I1531" s="282"/>
      <c r="J1531" s="278"/>
      <c r="K1531" s="278"/>
      <c r="L1531" s="283"/>
      <c r="M1531" s="309"/>
      <c r="N1531" s="310"/>
      <c r="O1531" s="310"/>
      <c r="P1531" s="310"/>
      <c r="Q1531" s="310"/>
      <c r="R1531" s="310"/>
      <c r="S1531" s="310"/>
      <c r="T1531" s="311"/>
      <c r="AT1531" s="287" t="s">
        <v>238</v>
      </c>
      <c r="AU1531" s="287" t="s">
        <v>85</v>
      </c>
      <c r="AV1531" s="14" t="s">
        <v>194</v>
      </c>
      <c r="AW1531" s="14" t="s">
        <v>39</v>
      </c>
      <c r="AX1531" s="14" t="s">
        <v>83</v>
      </c>
      <c r="AY1531" s="287" t="s">
        <v>171</v>
      </c>
    </row>
    <row r="1532" s="1" customFormat="1" ht="6.96" customHeight="1">
      <c r="B1532" s="68"/>
      <c r="C1532" s="69"/>
      <c r="D1532" s="69"/>
      <c r="E1532" s="69"/>
      <c r="F1532" s="69"/>
      <c r="G1532" s="69"/>
      <c r="H1532" s="69"/>
      <c r="I1532" s="180"/>
      <c r="J1532" s="69"/>
      <c r="K1532" s="69"/>
      <c r="L1532" s="73"/>
    </row>
  </sheetData>
  <sheetProtection sheet="1" autoFilter="0" formatColumns="0" formatRows="0" objects="1" scenarios="1" spinCount="100000" saltValue="Rx5pyNtI8BkIuq7BCjiMEdUJpj+bQ7E7EYPU4sKEP0bKVQJjWlYbocAuo+h77RUTlNTtk+y1AsNKxuhgRh0Mbw==" hashValue="iAgueN9cAOqZCnMr/0OoHZH2PjpOT36KHB8Yelfl9dFckJ6HhLXNcRYQVKZPi/l/kcxV6kNXdToy4UD86t1JjA==" algorithmName="SHA-512" password="CC35"/>
  <autoFilter ref="C109:K1531"/>
  <mergeCells count="16">
    <mergeCell ref="E7:H7"/>
    <mergeCell ref="E11:H11"/>
    <mergeCell ref="E9:H9"/>
    <mergeCell ref="E13:H13"/>
    <mergeCell ref="E28:H28"/>
    <mergeCell ref="E49:H49"/>
    <mergeCell ref="E53:H53"/>
    <mergeCell ref="E51:H51"/>
    <mergeCell ref="E55:H55"/>
    <mergeCell ref="J59:J60"/>
    <mergeCell ref="E96:H96"/>
    <mergeCell ref="E100:H100"/>
    <mergeCell ref="E98:H98"/>
    <mergeCell ref="E102:H102"/>
    <mergeCell ref="G1:H1"/>
    <mergeCell ref="L2:V2"/>
  </mergeCells>
  <hyperlinks>
    <hyperlink ref="F1:G1" location="C2" display="1) Krycí list soupisu"/>
    <hyperlink ref="G1:H1" location="C62" display="2) Rekapitulace"/>
    <hyperlink ref="J1" location="C10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103</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2096</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ROUND(J93,2)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ROUND(SUM(BE93:BE177), 2)</f>
        <v>0</v>
      </c>
      <c r="G34" s="48"/>
      <c r="H34" s="48"/>
      <c r="I34" s="172">
        <v>0.20999999999999999</v>
      </c>
      <c r="J34" s="171">
        <f>ROUND(ROUND((SUM(BE93:BE177)), 2)*I34, 2)</f>
        <v>0</v>
      </c>
      <c r="K34" s="52"/>
    </row>
    <row r="35" s="1" customFormat="1" ht="14.4" customHeight="1">
      <c r="B35" s="47"/>
      <c r="C35" s="48"/>
      <c r="D35" s="48"/>
      <c r="E35" s="56" t="s">
        <v>48</v>
      </c>
      <c r="F35" s="171">
        <f>ROUND(SUM(BF93:BF177), 2)</f>
        <v>0</v>
      </c>
      <c r="G35" s="48"/>
      <c r="H35" s="48"/>
      <c r="I35" s="172">
        <v>0.14999999999999999</v>
      </c>
      <c r="J35" s="171">
        <f>ROUND(ROUND((SUM(BF93:BF177)), 2)*I35, 2)</f>
        <v>0</v>
      </c>
      <c r="K35" s="52"/>
    </row>
    <row r="36" hidden="1" s="1" customFormat="1" ht="14.4" customHeight="1">
      <c r="B36" s="47"/>
      <c r="C36" s="48"/>
      <c r="D36" s="48"/>
      <c r="E36" s="56" t="s">
        <v>49</v>
      </c>
      <c r="F36" s="171">
        <f>ROUND(SUM(BG93:BG177), 2)</f>
        <v>0</v>
      </c>
      <c r="G36" s="48"/>
      <c r="H36" s="48"/>
      <c r="I36" s="172">
        <v>0.20999999999999999</v>
      </c>
      <c r="J36" s="171">
        <v>0</v>
      </c>
      <c r="K36" s="52"/>
    </row>
    <row r="37" hidden="1" s="1" customFormat="1" ht="14.4" customHeight="1">
      <c r="B37" s="47"/>
      <c r="C37" s="48"/>
      <c r="D37" s="48"/>
      <c r="E37" s="56" t="s">
        <v>50</v>
      </c>
      <c r="F37" s="171">
        <f>ROUND(SUM(BH93:BH177), 2)</f>
        <v>0</v>
      </c>
      <c r="G37" s="48"/>
      <c r="H37" s="48"/>
      <c r="I37" s="172">
        <v>0.14999999999999999</v>
      </c>
      <c r="J37" s="171">
        <v>0</v>
      </c>
      <c r="K37" s="52"/>
    </row>
    <row r="38" hidden="1" s="1" customFormat="1" ht="14.4" customHeight="1">
      <c r="B38" s="47"/>
      <c r="C38" s="48"/>
      <c r="D38" s="48"/>
      <c r="E38" s="56" t="s">
        <v>51</v>
      </c>
      <c r="F38" s="171">
        <f>ROUND(SUM(BI93:BI177),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D.1.4.1 - Zařízení vzduchotechniky a klimatizace</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J93</f>
        <v>0</v>
      </c>
      <c r="K64" s="52"/>
      <c r="AU64" s="25" t="s">
        <v>148</v>
      </c>
    </row>
    <row r="65" s="8" customFormat="1" ht="24.96" customHeight="1">
      <c r="B65" s="191"/>
      <c r="C65" s="192"/>
      <c r="D65" s="193" t="s">
        <v>2097</v>
      </c>
      <c r="E65" s="194"/>
      <c r="F65" s="194"/>
      <c r="G65" s="194"/>
      <c r="H65" s="194"/>
      <c r="I65" s="195"/>
      <c r="J65" s="196">
        <f>J94</f>
        <v>0</v>
      </c>
      <c r="K65" s="197"/>
    </row>
    <row r="66" s="8" customFormat="1" ht="24.96" customHeight="1">
      <c r="B66" s="191"/>
      <c r="C66" s="192"/>
      <c r="D66" s="193" t="s">
        <v>2098</v>
      </c>
      <c r="E66" s="194"/>
      <c r="F66" s="194"/>
      <c r="G66" s="194"/>
      <c r="H66" s="194"/>
      <c r="I66" s="195"/>
      <c r="J66" s="196">
        <f>J97</f>
        <v>0</v>
      </c>
      <c r="K66" s="197"/>
    </row>
    <row r="67" s="8" customFormat="1" ht="24.96" customHeight="1">
      <c r="B67" s="191"/>
      <c r="C67" s="192"/>
      <c r="D67" s="193" t="s">
        <v>2099</v>
      </c>
      <c r="E67" s="194"/>
      <c r="F67" s="194"/>
      <c r="G67" s="194"/>
      <c r="H67" s="194"/>
      <c r="I67" s="195"/>
      <c r="J67" s="196">
        <f>J103</f>
        <v>0</v>
      </c>
      <c r="K67" s="197"/>
    </row>
    <row r="68" s="8" customFormat="1" ht="24.96" customHeight="1">
      <c r="B68" s="191"/>
      <c r="C68" s="192"/>
      <c r="D68" s="193" t="s">
        <v>2100</v>
      </c>
      <c r="E68" s="194"/>
      <c r="F68" s="194"/>
      <c r="G68" s="194"/>
      <c r="H68" s="194"/>
      <c r="I68" s="195"/>
      <c r="J68" s="196">
        <f>J106</f>
        <v>0</v>
      </c>
      <c r="K68" s="197"/>
    </row>
    <row r="69" s="8" customFormat="1" ht="24.96" customHeight="1">
      <c r="B69" s="191"/>
      <c r="C69" s="192"/>
      <c r="D69" s="193" t="s">
        <v>2101</v>
      </c>
      <c r="E69" s="194"/>
      <c r="F69" s="194"/>
      <c r="G69" s="194"/>
      <c r="H69" s="194"/>
      <c r="I69" s="195"/>
      <c r="J69" s="196">
        <f>J175</f>
        <v>0</v>
      </c>
      <c r="K69" s="197"/>
    </row>
    <row r="70" s="1" customFormat="1" ht="21.84" customHeight="1">
      <c r="B70" s="47"/>
      <c r="C70" s="48"/>
      <c r="D70" s="48"/>
      <c r="E70" s="48"/>
      <c r="F70" s="48"/>
      <c r="G70" s="48"/>
      <c r="H70" s="48"/>
      <c r="I70" s="158"/>
      <c r="J70" s="48"/>
      <c r="K70" s="52"/>
    </row>
    <row r="71" s="1" customFormat="1" ht="6.96" customHeight="1">
      <c r="B71" s="68"/>
      <c r="C71" s="69"/>
      <c r="D71" s="69"/>
      <c r="E71" s="69"/>
      <c r="F71" s="69"/>
      <c r="G71" s="69"/>
      <c r="H71" s="69"/>
      <c r="I71" s="180"/>
      <c r="J71" s="69"/>
      <c r="K71" s="70"/>
    </row>
    <row r="75" s="1" customFormat="1" ht="6.96" customHeight="1">
      <c r="B75" s="71"/>
      <c r="C75" s="72"/>
      <c r="D75" s="72"/>
      <c r="E75" s="72"/>
      <c r="F75" s="72"/>
      <c r="G75" s="72"/>
      <c r="H75" s="72"/>
      <c r="I75" s="183"/>
      <c r="J75" s="72"/>
      <c r="K75" s="72"/>
      <c r="L75" s="73"/>
    </row>
    <row r="76" s="1" customFormat="1" ht="36.96" customHeight="1">
      <c r="B76" s="47"/>
      <c r="C76" s="74" t="s">
        <v>154</v>
      </c>
      <c r="D76" s="75"/>
      <c r="E76" s="75"/>
      <c r="F76" s="75"/>
      <c r="G76" s="75"/>
      <c r="H76" s="75"/>
      <c r="I76" s="205"/>
      <c r="J76" s="75"/>
      <c r="K76" s="75"/>
      <c r="L76" s="73"/>
    </row>
    <row r="77" s="1" customFormat="1" ht="6.96" customHeight="1">
      <c r="B77" s="47"/>
      <c r="C77" s="75"/>
      <c r="D77" s="75"/>
      <c r="E77" s="75"/>
      <c r="F77" s="75"/>
      <c r="G77" s="75"/>
      <c r="H77" s="75"/>
      <c r="I77" s="205"/>
      <c r="J77" s="75"/>
      <c r="K77" s="75"/>
      <c r="L77" s="73"/>
    </row>
    <row r="78" s="1" customFormat="1" ht="14.4" customHeight="1">
      <c r="B78" s="47"/>
      <c r="C78" s="77" t="s">
        <v>18</v>
      </c>
      <c r="D78" s="75"/>
      <c r="E78" s="75"/>
      <c r="F78" s="75"/>
      <c r="G78" s="75"/>
      <c r="H78" s="75"/>
      <c r="I78" s="205"/>
      <c r="J78" s="75"/>
      <c r="K78" s="75"/>
      <c r="L78" s="73"/>
    </row>
    <row r="79" s="1" customFormat="1" ht="16.5" customHeight="1">
      <c r="B79" s="47"/>
      <c r="C79" s="75"/>
      <c r="D79" s="75"/>
      <c r="E79" s="206" t="str">
        <f>E7</f>
        <v>Nové pracoviště magnetické rezonance, Krajská zdravotní, a.s. - Nemocnice Most - projektové práce IV</v>
      </c>
      <c r="F79" s="77"/>
      <c r="G79" s="77"/>
      <c r="H79" s="77"/>
      <c r="I79" s="205"/>
      <c r="J79" s="75"/>
      <c r="K79" s="75"/>
      <c r="L79" s="73"/>
    </row>
    <row r="80">
      <c r="B80" s="29"/>
      <c r="C80" s="77" t="s">
        <v>140</v>
      </c>
      <c r="D80" s="207"/>
      <c r="E80" s="207"/>
      <c r="F80" s="207"/>
      <c r="G80" s="207"/>
      <c r="H80" s="207"/>
      <c r="I80" s="150"/>
      <c r="J80" s="207"/>
      <c r="K80" s="207"/>
      <c r="L80" s="208"/>
    </row>
    <row r="81" ht="16.5" customHeight="1">
      <c r="B81" s="29"/>
      <c r="C81" s="207"/>
      <c r="D81" s="207"/>
      <c r="E81" s="206" t="s">
        <v>141</v>
      </c>
      <c r="F81" s="207"/>
      <c r="G81" s="207"/>
      <c r="H81" s="207"/>
      <c r="I81" s="150"/>
      <c r="J81" s="207"/>
      <c r="K81" s="207"/>
      <c r="L81" s="208"/>
    </row>
    <row r="82">
      <c r="B82" s="29"/>
      <c r="C82" s="77" t="s">
        <v>142</v>
      </c>
      <c r="D82" s="207"/>
      <c r="E82" s="207"/>
      <c r="F82" s="207"/>
      <c r="G82" s="207"/>
      <c r="H82" s="207"/>
      <c r="I82" s="150"/>
      <c r="J82" s="207"/>
      <c r="K82" s="207"/>
      <c r="L82" s="208"/>
    </row>
    <row r="83" s="1" customFormat="1" ht="16.5" customHeight="1">
      <c r="B83" s="47"/>
      <c r="C83" s="75"/>
      <c r="D83" s="75"/>
      <c r="E83" s="255" t="s">
        <v>209</v>
      </c>
      <c r="F83" s="75"/>
      <c r="G83" s="75"/>
      <c r="H83" s="75"/>
      <c r="I83" s="205"/>
      <c r="J83" s="75"/>
      <c r="K83" s="75"/>
      <c r="L83" s="73"/>
    </row>
    <row r="84" s="1" customFormat="1" ht="14.4" customHeight="1">
      <c r="B84" s="47"/>
      <c r="C84" s="77" t="s">
        <v>210</v>
      </c>
      <c r="D84" s="75"/>
      <c r="E84" s="75"/>
      <c r="F84" s="75"/>
      <c r="G84" s="75"/>
      <c r="H84" s="75"/>
      <c r="I84" s="205"/>
      <c r="J84" s="75"/>
      <c r="K84" s="75"/>
      <c r="L84" s="73"/>
    </row>
    <row r="85" s="1" customFormat="1" ht="17.25" customHeight="1">
      <c r="B85" s="47"/>
      <c r="C85" s="75"/>
      <c r="D85" s="75"/>
      <c r="E85" s="83" t="str">
        <f>E13</f>
        <v>D.1.4.1 - Zařízení vzduchotechniky a klimatizace</v>
      </c>
      <c r="F85" s="75"/>
      <c r="G85" s="75"/>
      <c r="H85" s="75"/>
      <c r="I85" s="205"/>
      <c r="J85" s="75"/>
      <c r="K85" s="75"/>
      <c r="L85" s="73"/>
    </row>
    <row r="86" s="1" customFormat="1" ht="6.96" customHeight="1">
      <c r="B86" s="47"/>
      <c r="C86" s="75"/>
      <c r="D86" s="75"/>
      <c r="E86" s="75"/>
      <c r="F86" s="75"/>
      <c r="G86" s="75"/>
      <c r="H86" s="75"/>
      <c r="I86" s="205"/>
      <c r="J86" s="75"/>
      <c r="K86" s="75"/>
      <c r="L86" s="73"/>
    </row>
    <row r="87" s="1" customFormat="1" ht="18" customHeight="1">
      <c r="B87" s="47"/>
      <c r="C87" s="77" t="s">
        <v>23</v>
      </c>
      <c r="D87" s="75"/>
      <c r="E87" s="75"/>
      <c r="F87" s="209" t="str">
        <f>F16</f>
        <v>J.E. Purkyně 270/5, Most</v>
      </c>
      <c r="G87" s="75"/>
      <c r="H87" s="75"/>
      <c r="I87" s="210" t="s">
        <v>25</v>
      </c>
      <c r="J87" s="86" t="str">
        <f>IF(J16="","",J16)</f>
        <v>15. 5. 2019</v>
      </c>
      <c r="K87" s="75"/>
      <c r="L87" s="73"/>
    </row>
    <row r="88" s="1" customFormat="1" ht="6.96" customHeight="1">
      <c r="B88" s="47"/>
      <c r="C88" s="75"/>
      <c r="D88" s="75"/>
      <c r="E88" s="75"/>
      <c r="F88" s="75"/>
      <c r="G88" s="75"/>
      <c r="H88" s="75"/>
      <c r="I88" s="205"/>
      <c r="J88" s="75"/>
      <c r="K88" s="75"/>
      <c r="L88" s="73"/>
    </row>
    <row r="89" s="1" customFormat="1">
      <c r="B89" s="47"/>
      <c r="C89" s="77" t="s">
        <v>27</v>
      </c>
      <c r="D89" s="75"/>
      <c r="E89" s="75"/>
      <c r="F89" s="209" t="str">
        <f>E19</f>
        <v>Krajská zdravotní, a.s.</v>
      </c>
      <c r="G89" s="75"/>
      <c r="H89" s="75"/>
      <c r="I89" s="210" t="s">
        <v>35</v>
      </c>
      <c r="J89" s="209" t="str">
        <f>E25</f>
        <v>SPECTA, s.r.o.</v>
      </c>
      <c r="K89" s="75"/>
      <c r="L89" s="73"/>
    </row>
    <row r="90" s="1" customFormat="1" ht="14.4" customHeight="1">
      <c r="B90" s="47"/>
      <c r="C90" s="77" t="s">
        <v>33</v>
      </c>
      <c r="D90" s="75"/>
      <c r="E90" s="75"/>
      <c r="F90" s="209" t="str">
        <f>IF(E22="","",E22)</f>
        <v/>
      </c>
      <c r="G90" s="75"/>
      <c r="H90" s="75"/>
      <c r="I90" s="205"/>
      <c r="J90" s="75"/>
      <c r="K90" s="75"/>
      <c r="L90" s="73"/>
    </row>
    <row r="91" s="1" customFormat="1" ht="10.32" customHeight="1">
      <c r="B91" s="47"/>
      <c r="C91" s="75"/>
      <c r="D91" s="75"/>
      <c r="E91" s="75"/>
      <c r="F91" s="75"/>
      <c r="G91" s="75"/>
      <c r="H91" s="75"/>
      <c r="I91" s="205"/>
      <c r="J91" s="75"/>
      <c r="K91" s="75"/>
      <c r="L91" s="73"/>
    </row>
    <row r="92" s="10" customFormat="1" ht="29.28" customHeight="1">
      <c r="B92" s="211"/>
      <c r="C92" s="212" t="s">
        <v>155</v>
      </c>
      <c r="D92" s="213" t="s">
        <v>61</v>
      </c>
      <c r="E92" s="213" t="s">
        <v>57</v>
      </c>
      <c r="F92" s="213" t="s">
        <v>156</v>
      </c>
      <c r="G92" s="213" t="s">
        <v>157</v>
      </c>
      <c r="H92" s="213" t="s">
        <v>158</v>
      </c>
      <c r="I92" s="214" t="s">
        <v>159</v>
      </c>
      <c r="J92" s="213" t="s">
        <v>146</v>
      </c>
      <c r="K92" s="215" t="s">
        <v>160</v>
      </c>
      <c r="L92" s="216"/>
      <c r="M92" s="103" t="s">
        <v>161</v>
      </c>
      <c r="N92" s="104" t="s">
        <v>46</v>
      </c>
      <c r="O92" s="104" t="s">
        <v>162</v>
      </c>
      <c r="P92" s="104" t="s">
        <v>163</v>
      </c>
      <c r="Q92" s="104" t="s">
        <v>164</v>
      </c>
      <c r="R92" s="104" t="s">
        <v>165</v>
      </c>
      <c r="S92" s="104" t="s">
        <v>166</v>
      </c>
      <c r="T92" s="105" t="s">
        <v>167</v>
      </c>
    </row>
    <row r="93" s="1" customFormat="1" ht="29.28" customHeight="1">
      <c r="B93" s="47"/>
      <c r="C93" s="109" t="s">
        <v>147</v>
      </c>
      <c r="D93" s="75"/>
      <c r="E93" s="75"/>
      <c r="F93" s="75"/>
      <c r="G93" s="75"/>
      <c r="H93" s="75"/>
      <c r="I93" s="205"/>
      <c r="J93" s="217">
        <f>BK93</f>
        <v>0</v>
      </c>
      <c r="K93" s="75"/>
      <c r="L93" s="73"/>
      <c r="M93" s="106"/>
      <c r="N93" s="107"/>
      <c r="O93" s="107"/>
      <c r="P93" s="218">
        <f>P94+P97+P103+P106+P175</f>
        <v>0</v>
      </c>
      <c r="Q93" s="107"/>
      <c r="R93" s="218">
        <f>R94+R97+R103+R106+R175</f>
        <v>0</v>
      </c>
      <c r="S93" s="107"/>
      <c r="T93" s="219">
        <f>T94+T97+T103+T106+T175</f>
        <v>0</v>
      </c>
      <c r="AT93" s="25" t="s">
        <v>75</v>
      </c>
      <c r="AU93" s="25" t="s">
        <v>148</v>
      </c>
      <c r="BK93" s="220">
        <f>BK94+BK97+BK103+BK106+BK175</f>
        <v>0</v>
      </c>
    </row>
    <row r="94" s="11" customFormat="1" ht="37.44001" customHeight="1">
      <c r="B94" s="221"/>
      <c r="C94" s="222"/>
      <c r="D94" s="223" t="s">
        <v>75</v>
      </c>
      <c r="E94" s="224" t="s">
        <v>2102</v>
      </c>
      <c r="F94" s="224" t="s">
        <v>2103</v>
      </c>
      <c r="G94" s="222"/>
      <c r="H94" s="222"/>
      <c r="I94" s="225"/>
      <c r="J94" s="226">
        <f>BK94</f>
        <v>0</v>
      </c>
      <c r="K94" s="222"/>
      <c r="L94" s="227"/>
      <c r="M94" s="228"/>
      <c r="N94" s="229"/>
      <c r="O94" s="229"/>
      <c r="P94" s="230">
        <f>SUM(P95:P96)</f>
        <v>0</v>
      </c>
      <c r="Q94" s="229"/>
      <c r="R94" s="230">
        <f>SUM(R95:R96)</f>
        <v>0</v>
      </c>
      <c r="S94" s="229"/>
      <c r="T94" s="231">
        <f>SUM(T95:T96)</f>
        <v>0</v>
      </c>
      <c r="AR94" s="232" t="s">
        <v>83</v>
      </c>
      <c r="AT94" s="233" t="s">
        <v>75</v>
      </c>
      <c r="AU94" s="233" t="s">
        <v>76</v>
      </c>
      <c r="AY94" s="232" t="s">
        <v>171</v>
      </c>
      <c r="BK94" s="234">
        <f>SUM(BK95:BK96)</f>
        <v>0</v>
      </c>
    </row>
    <row r="95" s="1" customFormat="1" ht="16.5" customHeight="1">
      <c r="B95" s="47"/>
      <c r="C95" s="237" t="s">
        <v>83</v>
      </c>
      <c r="D95" s="237" t="s">
        <v>174</v>
      </c>
      <c r="E95" s="238" t="s">
        <v>2104</v>
      </c>
      <c r="F95" s="239" t="s">
        <v>2105</v>
      </c>
      <c r="G95" s="240" t="s">
        <v>2106</v>
      </c>
      <c r="H95" s="241">
        <v>680</v>
      </c>
      <c r="I95" s="242"/>
      <c r="J95" s="243">
        <f>ROUND(I95*H95,2)</f>
        <v>0</v>
      </c>
      <c r="K95" s="239" t="s">
        <v>21</v>
      </c>
      <c r="L95" s="73"/>
      <c r="M95" s="244" t="s">
        <v>21</v>
      </c>
      <c r="N95" s="245" t="s">
        <v>47</v>
      </c>
      <c r="O95" s="48"/>
      <c r="P95" s="246">
        <f>O95*H95</f>
        <v>0</v>
      </c>
      <c r="Q95" s="246">
        <v>0</v>
      </c>
      <c r="R95" s="246">
        <f>Q95*H95</f>
        <v>0</v>
      </c>
      <c r="S95" s="246">
        <v>0</v>
      </c>
      <c r="T95" s="247">
        <f>S95*H95</f>
        <v>0</v>
      </c>
      <c r="AR95" s="25" t="s">
        <v>619</v>
      </c>
      <c r="AT95" s="25" t="s">
        <v>174</v>
      </c>
      <c r="AU95" s="25" t="s">
        <v>83</v>
      </c>
      <c r="AY95" s="25" t="s">
        <v>171</v>
      </c>
      <c r="BE95" s="248">
        <f>IF(N95="základní",J95,0)</f>
        <v>0</v>
      </c>
      <c r="BF95" s="248">
        <f>IF(N95="snížená",J95,0)</f>
        <v>0</v>
      </c>
      <c r="BG95" s="248">
        <f>IF(N95="zákl. přenesená",J95,0)</f>
        <v>0</v>
      </c>
      <c r="BH95" s="248">
        <f>IF(N95="sníž. přenesená",J95,0)</f>
        <v>0</v>
      </c>
      <c r="BI95" s="248">
        <f>IF(N95="nulová",J95,0)</f>
        <v>0</v>
      </c>
      <c r="BJ95" s="25" t="s">
        <v>83</v>
      </c>
      <c r="BK95" s="248">
        <f>ROUND(I95*H95,2)</f>
        <v>0</v>
      </c>
      <c r="BL95" s="25" t="s">
        <v>619</v>
      </c>
      <c r="BM95" s="25" t="s">
        <v>2107</v>
      </c>
    </row>
    <row r="96" s="1" customFormat="1" ht="16.5" customHeight="1">
      <c r="B96" s="47"/>
      <c r="C96" s="237" t="s">
        <v>85</v>
      </c>
      <c r="D96" s="237" t="s">
        <v>174</v>
      </c>
      <c r="E96" s="238" t="s">
        <v>2108</v>
      </c>
      <c r="F96" s="239" t="s">
        <v>2109</v>
      </c>
      <c r="G96" s="240" t="s">
        <v>2106</v>
      </c>
      <c r="H96" s="241">
        <v>115</v>
      </c>
      <c r="I96" s="242"/>
      <c r="J96" s="243">
        <f>ROUND(I96*H96,2)</f>
        <v>0</v>
      </c>
      <c r="K96" s="239" t="s">
        <v>21</v>
      </c>
      <c r="L96" s="73"/>
      <c r="M96" s="244" t="s">
        <v>21</v>
      </c>
      <c r="N96" s="245" t="s">
        <v>47</v>
      </c>
      <c r="O96" s="48"/>
      <c r="P96" s="246">
        <f>O96*H96</f>
        <v>0</v>
      </c>
      <c r="Q96" s="246">
        <v>0</v>
      </c>
      <c r="R96" s="246">
        <f>Q96*H96</f>
        <v>0</v>
      </c>
      <c r="S96" s="246">
        <v>0</v>
      </c>
      <c r="T96" s="247">
        <f>S96*H96</f>
        <v>0</v>
      </c>
      <c r="AR96" s="25" t="s">
        <v>619</v>
      </c>
      <c r="AT96" s="25" t="s">
        <v>174</v>
      </c>
      <c r="AU96" s="25" t="s">
        <v>83</v>
      </c>
      <c r="AY96" s="25" t="s">
        <v>171</v>
      </c>
      <c r="BE96" s="248">
        <f>IF(N96="základní",J96,0)</f>
        <v>0</v>
      </c>
      <c r="BF96" s="248">
        <f>IF(N96="snížená",J96,0)</f>
        <v>0</v>
      </c>
      <c r="BG96" s="248">
        <f>IF(N96="zákl. přenesená",J96,0)</f>
        <v>0</v>
      </c>
      <c r="BH96" s="248">
        <f>IF(N96="sníž. přenesená",J96,0)</f>
        <v>0</v>
      </c>
      <c r="BI96" s="248">
        <f>IF(N96="nulová",J96,0)</f>
        <v>0</v>
      </c>
      <c r="BJ96" s="25" t="s">
        <v>83</v>
      </c>
      <c r="BK96" s="248">
        <f>ROUND(I96*H96,2)</f>
        <v>0</v>
      </c>
      <c r="BL96" s="25" t="s">
        <v>619</v>
      </c>
      <c r="BM96" s="25" t="s">
        <v>2110</v>
      </c>
    </row>
    <row r="97" s="11" customFormat="1" ht="37.44001" customHeight="1">
      <c r="B97" s="221"/>
      <c r="C97" s="222"/>
      <c r="D97" s="223" t="s">
        <v>75</v>
      </c>
      <c r="E97" s="224" t="s">
        <v>2111</v>
      </c>
      <c r="F97" s="224" t="s">
        <v>2112</v>
      </c>
      <c r="G97" s="222"/>
      <c r="H97" s="222"/>
      <c r="I97" s="225"/>
      <c r="J97" s="226">
        <f>BK97</f>
        <v>0</v>
      </c>
      <c r="K97" s="222"/>
      <c r="L97" s="227"/>
      <c r="M97" s="228"/>
      <c r="N97" s="229"/>
      <c r="O97" s="229"/>
      <c r="P97" s="230">
        <f>SUM(P98:P102)</f>
        <v>0</v>
      </c>
      <c r="Q97" s="229"/>
      <c r="R97" s="230">
        <f>SUM(R98:R102)</f>
        <v>0</v>
      </c>
      <c r="S97" s="229"/>
      <c r="T97" s="231">
        <f>SUM(T98:T102)</f>
        <v>0</v>
      </c>
      <c r="AR97" s="232" t="s">
        <v>83</v>
      </c>
      <c r="AT97" s="233" t="s">
        <v>75</v>
      </c>
      <c r="AU97" s="233" t="s">
        <v>76</v>
      </c>
      <c r="AY97" s="232" t="s">
        <v>171</v>
      </c>
      <c r="BK97" s="234">
        <f>SUM(BK98:BK102)</f>
        <v>0</v>
      </c>
    </row>
    <row r="98" s="1" customFormat="1" ht="16.5" customHeight="1">
      <c r="B98" s="47"/>
      <c r="C98" s="237" t="s">
        <v>96</v>
      </c>
      <c r="D98" s="237" t="s">
        <v>174</v>
      </c>
      <c r="E98" s="238" t="s">
        <v>2113</v>
      </c>
      <c r="F98" s="239" t="s">
        <v>2114</v>
      </c>
      <c r="G98" s="240" t="s">
        <v>2106</v>
      </c>
      <c r="H98" s="241">
        <v>40</v>
      </c>
      <c r="I98" s="242"/>
      <c r="J98" s="243">
        <f>ROUND(I98*H98,2)</f>
        <v>0</v>
      </c>
      <c r="K98" s="239" t="s">
        <v>21</v>
      </c>
      <c r="L98" s="73"/>
      <c r="M98" s="244" t="s">
        <v>21</v>
      </c>
      <c r="N98" s="245" t="s">
        <v>47</v>
      </c>
      <c r="O98" s="48"/>
      <c r="P98" s="246">
        <f>O98*H98</f>
        <v>0</v>
      </c>
      <c r="Q98" s="246">
        <v>0</v>
      </c>
      <c r="R98" s="246">
        <f>Q98*H98</f>
        <v>0</v>
      </c>
      <c r="S98" s="246">
        <v>0</v>
      </c>
      <c r="T98" s="247">
        <f>S98*H98</f>
        <v>0</v>
      </c>
      <c r="AR98" s="25" t="s">
        <v>619</v>
      </c>
      <c r="AT98" s="25" t="s">
        <v>174</v>
      </c>
      <c r="AU98" s="25" t="s">
        <v>83</v>
      </c>
      <c r="AY98" s="25" t="s">
        <v>171</v>
      </c>
      <c r="BE98" s="248">
        <f>IF(N98="základní",J98,0)</f>
        <v>0</v>
      </c>
      <c r="BF98" s="248">
        <f>IF(N98="snížená",J98,0)</f>
        <v>0</v>
      </c>
      <c r="BG98" s="248">
        <f>IF(N98="zákl. přenesená",J98,0)</f>
        <v>0</v>
      </c>
      <c r="BH98" s="248">
        <f>IF(N98="sníž. přenesená",J98,0)</f>
        <v>0</v>
      </c>
      <c r="BI98" s="248">
        <f>IF(N98="nulová",J98,0)</f>
        <v>0</v>
      </c>
      <c r="BJ98" s="25" t="s">
        <v>83</v>
      </c>
      <c r="BK98" s="248">
        <f>ROUND(I98*H98,2)</f>
        <v>0</v>
      </c>
      <c r="BL98" s="25" t="s">
        <v>619</v>
      </c>
      <c r="BM98" s="25" t="s">
        <v>2115</v>
      </c>
    </row>
    <row r="99" s="1" customFormat="1" ht="16.5" customHeight="1">
      <c r="B99" s="47"/>
      <c r="C99" s="237" t="s">
        <v>194</v>
      </c>
      <c r="D99" s="237" t="s">
        <v>174</v>
      </c>
      <c r="E99" s="238" t="s">
        <v>2116</v>
      </c>
      <c r="F99" s="239" t="s">
        <v>2117</v>
      </c>
      <c r="G99" s="240" t="s">
        <v>2106</v>
      </c>
      <c r="H99" s="241">
        <v>25</v>
      </c>
      <c r="I99" s="242"/>
      <c r="J99" s="243">
        <f>ROUND(I99*H99,2)</f>
        <v>0</v>
      </c>
      <c r="K99" s="239" t="s">
        <v>21</v>
      </c>
      <c r="L99" s="73"/>
      <c r="M99" s="244" t="s">
        <v>21</v>
      </c>
      <c r="N99" s="245" t="s">
        <v>47</v>
      </c>
      <c r="O99" s="48"/>
      <c r="P99" s="246">
        <f>O99*H99</f>
        <v>0</v>
      </c>
      <c r="Q99" s="246">
        <v>0</v>
      </c>
      <c r="R99" s="246">
        <f>Q99*H99</f>
        <v>0</v>
      </c>
      <c r="S99" s="246">
        <v>0</v>
      </c>
      <c r="T99" s="247">
        <f>S99*H99</f>
        <v>0</v>
      </c>
      <c r="AR99" s="25" t="s">
        <v>619</v>
      </c>
      <c r="AT99" s="25" t="s">
        <v>174</v>
      </c>
      <c r="AU99" s="25" t="s">
        <v>83</v>
      </c>
      <c r="AY99" s="25" t="s">
        <v>171</v>
      </c>
      <c r="BE99" s="248">
        <f>IF(N99="základní",J99,0)</f>
        <v>0</v>
      </c>
      <c r="BF99" s="248">
        <f>IF(N99="snížená",J99,0)</f>
        <v>0</v>
      </c>
      <c r="BG99" s="248">
        <f>IF(N99="zákl. přenesená",J99,0)</f>
        <v>0</v>
      </c>
      <c r="BH99" s="248">
        <f>IF(N99="sníž. přenesená",J99,0)</f>
        <v>0</v>
      </c>
      <c r="BI99" s="248">
        <f>IF(N99="nulová",J99,0)</f>
        <v>0</v>
      </c>
      <c r="BJ99" s="25" t="s">
        <v>83</v>
      </c>
      <c r="BK99" s="248">
        <f>ROUND(I99*H99,2)</f>
        <v>0</v>
      </c>
      <c r="BL99" s="25" t="s">
        <v>619</v>
      </c>
      <c r="BM99" s="25" t="s">
        <v>2118</v>
      </c>
    </row>
    <row r="100" s="1" customFormat="1" ht="16.5" customHeight="1">
      <c r="B100" s="47"/>
      <c r="C100" s="237" t="s">
        <v>170</v>
      </c>
      <c r="D100" s="237" t="s">
        <v>174</v>
      </c>
      <c r="E100" s="238" t="s">
        <v>2119</v>
      </c>
      <c r="F100" s="239" t="s">
        <v>2120</v>
      </c>
      <c r="G100" s="240" t="s">
        <v>2106</v>
      </c>
      <c r="H100" s="241">
        <v>8</v>
      </c>
      <c r="I100" s="242"/>
      <c r="J100" s="243">
        <f>ROUND(I100*H100,2)</f>
        <v>0</v>
      </c>
      <c r="K100" s="239" t="s">
        <v>21</v>
      </c>
      <c r="L100" s="73"/>
      <c r="M100" s="244" t="s">
        <v>21</v>
      </c>
      <c r="N100" s="245" t="s">
        <v>47</v>
      </c>
      <c r="O100" s="48"/>
      <c r="P100" s="246">
        <f>O100*H100</f>
        <v>0</v>
      </c>
      <c r="Q100" s="246">
        <v>0</v>
      </c>
      <c r="R100" s="246">
        <f>Q100*H100</f>
        <v>0</v>
      </c>
      <c r="S100" s="246">
        <v>0</v>
      </c>
      <c r="T100" s="247">
        <f>S100*H100</f>
        <v>0</v>
      </c>
      <c r="AR100" s="25" t="s">
        <v>619</v>
      </c>
      <c r="AT100" s="25" t="s">
        <v>174</v>
      </c>
      <c r="AU100" s="25" t="s">
        <v>83</v>
      </c>
      <c r="AY100" s="25" t="s">
        <v>171</v>
      </c>
      <c r="BE100" s="248">
        <f>IF(N100="základní",J100,0)</f>
        <v>0</v>
      </c>
      <c r="BF100" s="248">
        <f>IF(N100="snížená",J100,0)</f>
        <v>0</v>
      </c>
      <c r="BG100" s="248">
        <f>IF(N100="zákl. přenesená",J100,0)</f>
        <v>0</v>
      </c>
      <c r="BH100" s="248">
        <f>IF(N100="sníž. přenesená",J100,0)</f>
        <v>0</v>
      </c>
      <c r="BI100" s="248">
        <f>IF(N100="nulová",J100,0)</f>
        <v>0</v>
      </c>
      <c r="BJ100" s="25" t="s">
        <v>83</v>
      </c>
      <c r="BK100" s="248">
        <f>ROUND(I100*H100,2)</f>
        <v>0</v>
      </c>
      <c r="BL100" s="25" t="s">
        <v>619</v>
      </c>
      <c r="BM100" s="25" t="s">
        <v>2121</v>
      </c>
    </row>
    <row r="101" s="1" customFormat="1" ht="16.5" customHeight="1">
      <c r="B101" s="47"/>
      <c r="C101" s="237" t="s">
        <v>204</v>
      </c>
      <c r="D101" s="237" t="s">
        <v>174</v>
      </c>
      <c r="E101" s="238" t="s">
        <v>2122</v>
      </c>
      <c r="F101" s="239" t="s">
        <v>2123</v>
      </c>
      <c r="G101" s="240" t="s">
        <v>2124</v>
      </c>
      <c r="H101" s="241">
        <v>1</v>
      </c>
      <c r="I101" s="242"/>
      <c r="J101" s="243">
        <f>ROUND(I101*H101,2)</f>
        <v>0</v>
      </c>
      <c r="K101" s="239" t="s">
        <v>21</v>
      </c>
      <c r="L101" s="73"/>
      <c r="M101" s="244" t="s">
        <v>21</v>
      </c>
      <c r="N101" s="245" t="s">
        <v>47</v>
      </c>
      <c r="O101" s="48"/>
      <c r="P101" s="246">
        <f>O101*H101</f>
        <v>0</v>
      </c>
      <c r="Q101" s="246">
        <v>0</v>
      </c>
      <c r="R101" s="246">
        <f>Q101*H101</f>
        <v>0</v>
      </c>
      <c r="S101" s="246">
        <v>0</v>
      </c>
      <c r="T101" s="247">
        <f>S101*H101</f>
        <v>0</v>
      </c>
      <c r="AR101" s="25" t="s">
        <v>619</v>
      </c>
      <c r="AT101" s="25" t="s">
        <v>174</v>
      </c>
      <c r="AU101" s="25" t="s">
        <v>83</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619</v>
      </c>
      <c r="BM101" s="25" t="s">
        <v>2125</v>
      </c>
    </row>
    <row r="102" s="1" customFormat="1" ht="16.5" customHeight="1">
      <c r="B102" s="47"/>
      <c r="C102" s="237" t="s">
        <v>266</v>
      </c>
      <c r="D102" s="237" t="s">
        <v>174</v>
      </c>
      <c r="E102" s="238" t="s">
        <v>2126</v>
      </c>
      <c r="F102" s="239" t="s">
        <v>2127</v>
      </c>
      <c r="G102" s="240" t="s">
        <v>2124</v>
      </c>
      <c r="H102" s="241">
        <v>1</v>
      </c>
      <c r="I102" s="242"/>
      <c r="J102" s="243">
        <f>ROUND(I102*H102,2)</f>
        <v>0</v>
      </c>
      <c r="K102" s="239" t="s">
        <v>21</v>
      </c>
      <c r="L102" s="73"/>
      <c r="M102" s="244" t="s">
        <v>21</v>
      </c>
      <c r="N102" s="245" t="s">
        <v>47</v>
      </c>
      <c r="O102" s="48"/>
      <c r="P102" s="246">
        <f>O102*H102</f>
        <v>0</v>
      </c>
      <c r="Q102" s="246">
        <v>0</v>
      </c>
      <c r="R102" s="246">
        <f>Q102*H102</f>
        <v>0</v>
      </c>
      <c r="S102" s="246">
        <v>0</v>
      </c>
      <c r="T102" s="247">
        <f>S102*H102</f>
        <v>0</v>
      </c>
      <c r="AR102" s="25" t="s">
        <v>619</v>
      </c>
      <c r="AT102" s="25" t="s">
        <v>174</v>
      </c>
      <c r="AU102" s="25" t="s">
        <v>83</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619</v>
      </c>
      <c r="BM102" s="25" t="s">
        <v>2128</v>
      </c>
    </row>
    <row r="103" s="11" customFormat="1" ht="37.44001" customHeight="1">
      <c r="B103" s="221"/>
      <c r="C103" s="222"/>
      <c r="D103" s="223" t="s">
        <v>75</v>
      </c>
      <c r="E103" s="224" t="s">
        <v>2129</v>
      </c>
      <c r="F103" s="224" t="s">
        <v>2130</v>
      </c>
      <c r="G103" s="222"/>
      <c r="H103" s="222"/>
      <c r="I103" s="225"/>
      <c r="J103" s="226">
        <f>BK103</f>
        <v>0</v>
      </c>
      <c r="K103" s="222"/>
      <c r="L103" s="227"/>
      <c r="M103" s="228"/>
      <c r="N103" s="229"/>
      <c r="O103" s="229"/>
      <c r="P103" s="230">
        <f>SUM(P104:P105)</f>
        <v>0</v>
      </c>
      <c r="Q103" s="229"/>
      <c r="R103" s="230">
        <f>SUM(R104:R105)</f>
        <v>0</v>
      </c>
      <c r="S103" s="229"/>
      <c r="T103" s="231">
        <f>SUM(T104:T105)</f>
        <v>0</v>
      </c>
      <c r="AR103" s="232" t="s">
        <v>83</v>
      </c>
      <c r="AT103" s="233" t="s">
        <v>75</v>
      </c>
      <c r="AU103" s="233" t="s">
        <v>76</v>
      </c>
      <c r="AY103" s="232" t="s">
        <v>171</v>
      </c>
      <c r="BK103" s="234">
        <f>SUM(BK104:BK105)</f>
        <v>0</v>
      </c>
    </row>
    <row r="104" s="1" customFormat="1" ht="25.5" customHeight="1">
      <c r="B104" s="47"/>
      <c r="C104" s="237" t="s">
        <v>271</v>
      </c>
      <c r="D104" s="237" t="s">
        <v>174</v>
      </c>
      <c r="E104" s="238" t="s">
        <v>2131</v>
      </c>
      <c r="F104" s="239" t="s">
        <v>2132</v>
      </c>
      <c r="G104" s="240" t="s">
        <v>2106</v>
      </c>
      <c r="H104" s="241">
        <v>8</v>
      </c>
      <c r="I104" s="242"/>
      <c r="J104" s="243">
        <f>ROUND(I104*H104,2)</f>
        <v>0</v>
      </c>
      <c r="K104" s="239" t="s">
        <v>21</v>
      </c>
      <c r="L104" s="73"/>
      <c r="M104" s="244" t="s">
        <v>21</v>
      </c>
      <c r="N104" s="245" t="s">
        <v>47</v>
      </c>
      <c r="O104" s="48"/>
      <c r="P104" s="246">
        <f>O104*H104</f>
        <v>0</v>
      </c>
      <c r="Q104" s="246">
        <v>0</v>
      </c>
      <c r="R104" s="246">
        <f>Q104*H104</f>
        <v>0</v>
      </c>
      <c r="S104" s="246">
        <v>0</v>
      </c>
      <c r="T104" s="247">
        <f>S104*H104</f>
        <v>0</v>
      </c>
      <c r="AR104" s="25" t="s">
        <v>619</v>
      </c>
      <c r="AT104" s="25" t="s">
        <v>174</v>
      </c>
      <c r="AU104" s="25" t="s">
        <v>83</v>
      </c>
      <c r="AY104" s="25" t="s">
        <v>171</v>
      </c>
      <c r="BE104" s="248">
        <f>IF(N104="základní",J104,0)</f>
        <v>0</v>
      </c>
      <c r="BF104" s="248">
        <f>IF(N104="snížená",J104,0)</f>
        <v>0</v>
      </c>
      <c r="BG104" s="248">
        <f>IF(N104="zákl. přenesená",J104,0)</f>
        <v>0</v>
      </c>
      <c r="BH104" s="248">
        <f>IF(N104="sníž. přenesená",J104,0)</f>
        <v>0</v>
      </c>
      <c r="BI104" s="248">
        <f>IF(N104="nulová",J104,0)</f>
        <v>0</v>
      </c>
      <c r="BJ104" s="25" t="s">
        <v>83</v>
      </c>
      <c r="BK104" s="248">
        <f>ROUND(I104*H104,2)</f>
        <v>0</v>
      </c>
      <c r="BL104" s="25" t="s">
        <v>619</v>
      </c>
      <c r="BM104" s="25" t="s">
        <v>2133</v>
      </c>
    </row>
    <row r="105" s="1" customFormat="1" ht="25.5" customHeight="1">
      <c r="B105" s="47"/>
      <c r="C105" s="237" t="s">
        <v>276</v>
      </c>
      <c r="D105" s="237" t="s">
        <v>174</v>
      </c>
      <c r="E105" s="238" t="s">
        <v>2134</v>
      </c>
      <c r="F105" s="239" t="s">
        <v>2135</v>
      </c>
      <c r="G105" s="240" t="s">
        <v>235</v>
      </c>
      <c r="H105" s="241">
        <v>400</v>
      </c>
      <c r="I105" s="242"/>
      <c r="J105" s="243">
        <f>ROUND(I105*H105,2)</f>
        <v>0</v>
      </c>
      <c r="K105" s="239" t="s">
        <v>21</v>
      </c>
      <c r="L105" s="73"/>
      <c r="M105" s="244" t="s">
        <v>21</v>
      </c>
      <c r="N105" s="245" t="s">
        <v>47</v>
      </c>
      <c r="O105" s="48"/>
      <c r="P105" s="246">
        <f>O105*H105</f>
        <v>0</v>
      </c>
      <c r="Q105" s="246">
        <v>0</v>
      </c>
      <c r="R105" s="246">
        <f>Q105*H105</f>
        <v>0</v>
      </c>
      <c r="S105" s="246">
        <v>0</v>
      </c>
      <c r="T105" s="247">
        <f>S105*H105</f>
        <v>0</v>
      </c>
      <c r="AR105" s="25" t="s">
        <v>619</v>
      </c>
      <c r="AT105" s="25" t="s">
        <v>174</v>
      </c>
      <c r="AU105" s="25" t="s">
        <v>83</v>
      </c>
      <c r="AY105" s="25" t="s">
        <v>171</v>
      </c>
      <c r="BE105" s="248">
        <f>IF(N105="základní",J105,0)</f>
        <v>0</v>
      </c>
      <c r="BF105" s="248">
        <f>IF(N105="snížená",J105,0)</f>
        <v>0</v>
      </c>
      <c r="BG105" s="248">
        <f>IF(N105="zákl. přenesená",J105,0)</f>
        <v>0</v>
      </c>
      <c r="BH105" s="248">
        <f>IF(N105="sníž. přenesená",J105,0)</f>
        <v>0</v>
      </c>
      <c r="BI105" s="248">
        <f>IF(N105="nulová",J105,0)</f>
        <v>0</v>
      </c>
      <c r="BJ105" s="25" t="s">
        <v>83</v>
      </c>
      <c r="BK105" s="248">
        <f>ROUND(I105*H105,2)</f>
        <v>0</v>
      </c>
      <c r="BL105" s="25" t="s">
        <v>619</v>
      </c>
      <c r="BM105" s="25" t="s">
        <v>2136</v>
      </c>
    </row>
    <row r="106" s="11" customFormat="1" ht="37.44001" customHeight="1">
      <c r="B106" s="221"/>
      <c r="C106" s="222"/>
      <c r="D106" s="223" t="s">
        <v>75</v>
      </c>
      <c r="E106" s="224" t="s">
        <v>2137</v>
      </c>
      <c r="F106" s="224" t="s">
        <v>2138</v>
      </c>
      <c r="G106" s="222"/>
      <c r="H106" s="222"/>
      <c r="I106" s="225"/>
      <c r="J106" s="226">
        <f>BK106</f>
        <v>0</v>
      </c>
      <c r="K106" s="222"/>
      <c r="L106" s="227"/>
      <c r="M106" s="228"/>
      <c r="N106" s="229"/>
      <c r="O106" s="229"/>
      <c r="P106" s="230">
        <f>SUM(P107:P174)</f>
        <v>0</v>
      </c>
      <c r="Q106" s="229"/>
      <c r="R106" s="230">
        <f>SUM(R107:R174)</f>
        <v>0</v>
      </c>
      <c r="S106" s="229"/>
      <c r="T106" s="231">
        <f>SUM(T107:T174)</f>
        <v>0</v>
      </c>
      <c r="AR106" s="232" t="s">
        <v>83</v>
      </c>
      <c r="AT106" s="233" t="s">
        <v>75</v>
      </c>
      <c r="AU106" s="233" t="s">
        <v>76</v>
      </c>
      <c r="AY106" s="232" t="s">
        <v>171</v>
      </c>
      <c r="BK106" s="234">
        <f>SUM(BK107:BK174)</f>
        <v>0</v>
      </c>
    </row>
    <row r="107" s="1" customFormat="1" ht="63.75" customHeight="1">
      <c r="B107" s="47"/>
      <c r="C107" s="299" t="s">
        <v>282</v>
      </c>
      <c r="D107" s="299" t="s">
        <v>288</v>
      </c>
      <c r="E107" s="300" t="s">
        <v>2139</v>
      </c>
      <c r="F107" s="301" t="s">
        <v>2140</v>
      </c>
      <c r="G107" s="302" t="s">
        <v>2124</v>
      </c>
      <c r="H107" s="303">
        <v>1</v>
      </c>
      <c r="I107" s="304"/>
      <c r="J107" s="305">
        <f>ROUND(I107*H107,2)</f>
        <v>0</v>
      </c>
      <c r="K107" s="301" t="s">
        <v>21</v>
      </c>
      <c r="L107" s="306"/>
      <c r="M107" s="307" t="s">
        <v>21</v>
      </c>
      <c r="N107" s="308" t="s">
        <v>47</v>
      </c>
      <c r="O107" s="48"/>
      <c r="P107" s="246">
        <f>O107*H107</f>
        <v>0</v>
      </c>
      <c r="Q107" s="246">
        <v>0</v>
      </c>
      <c r="R107" s="246">
        <f>Q107*H107</f>
        <v>0</v>
      </c>
      <c r="S107" s="246">
        <v>0</v>
      </c>
      <c r="T107" s="247">
        <f>S107*H107</f>
        <v>0</v>
      </c>
      <c r="AR107" s="25" t="s">
        <v>2141</v>
      </c>
      <c r="AT107" s="25" t="s">
        <v>288</v>
      </c>
      <c r="AU107" s="25" t="s">
        <v>83</v>
      </c>
      <c r="AY107" s="25" t="s">
        <v>171</v>
      </c>
      <c r="BE107" s="248">
        <f>IF(N107="základní",J107,0)</f>
        <v>0</v>
      </c>
      <c r="BF107" s="248">
        <f>IF(N107="snížená",J107,0)</f>
        <v>0</v>
      </c>
      <c r="BG107" s="248">
        <f>IF(N107="zákl. přenesená",J107,0)</f>
        <v>0</v>
      </c>
      <c r="BH107" s="248">
        <f>IF(N107="sníž. přenesená",J107,0)</f>
        <v>0</v>
      </c>
      <c r="BI107" s="248">
        <f>IF(N107="nulová",J107,0)</f>
        <v>0</v>
      </c>
      <c r="BJ107" s="25" t="s">
        <v>83</v>
      </c>
      <c r="BK107" s="248">
        <f>ROUND(I107*H107,2)</f>
        <v>0</v>
      </c>
      <c r="BL107" s="25" t="s">
        <v>619</v>
      </c>
      <c r="BM107" s="25" t="s">
        <v>2142</v>
      </c>
    </row>
    <row r="108" s="1" customFormat="1" ht="63.75" customHeight="1">
      <c r="B108" s="47"/>
      <c r="C108" s="299" t="s">
        <v>287</v>
      </c>
      <c r="D108" s="299" t="s">
        <v>288</v>
      </c>
      <c r="E108" s="300" t="s">
        <v>2143</v>
      </c>
      <c r="F108" s="301" t="s">
        <v>2144</v>
      </c>
      <c r="G108" s="302" t="s">
        <v>2124</v>
      </c>
      <c r="H108" s="303">
        <v>1</v>
      </c>
      <c r="I108" s="304"/>
      <c r="J108" s="305">
        <f>ROUND(I108*H108,2)</f>
        <v>0</v>
      </c>
      <c r="K108" s="301" t="s">
        <v>21</v>
      </c>
      <c r="L108" s="306"/>
      <c r="M108" s="307" t="s">
        <v>21</v>
      </c>
      <c r="N108" s="308" t="s">
        <v>47</v>
      </c>
      <c r="O108" s="48"/>
      <c r="P108" s="246">
        <f>O108*H108</f>
        <v>0</v>
      </c>
      <c r="Q108" s="246">
        <v>0</v>
      </c>
      <c r="R108" s="246">
        <f>Q108*H108</f>
        <v>0</v>
      </c>
      <c r="S108" s="246">
        <v>0</v>
      </c>
      <c r="T108" s="247">
        <f>S108*H108</f>
        <v>0</v>
      </c>
      <c r="AR108" s="25" t="s">
        <v>2141</v>
      </c>
      <c r="AT108" s="25" t="s">
        <v>288</v>
      </c>
      <c r="AU108" s="25" t="s">
        <v>83</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619</v>
      </c>
      <c r="BM108" s="25" t="s">
        <v>2145</v>
      </c>
    </row>
    <row r="109" s="1" customFormat="1" ht="76.5" customHeight="1">
      <c r="B109" s="47"/>
      <c r="C109" s="299" t="s">
        <v>295</v>
      </c>
      <c r="D109" s="299" t="s">
        <v>288</v>
      </c>
      <c r="E109" s="300" t="s">
        <v>2146</v>
      </c>
      <c r="F109" s="301" t="s">
        <v>2147</v>
      </c>
      <c r="G109" s="302" t="s">
        <v>2124</v>
      </c>
      <c r="H109" s="303">
        <v>1</v>
      </c>
      <c r="I109" s="304"/>
      <c r="J109" s="305">
        <f>ROUND(I109*H109,2)</f>
        <v>0</v>
      </c>
      <c r="K109" s="301" t="s">
        <v>21</v>
      </c>
      <c r="L109" s="306"/>
      <c r="M109" s="307" t="s">
        <v>21</v>
      </c>
      <c r="N109" s="308" t="s">
        <v>47</v>
      </c>
      <c r="O109" s="48"/>
      <c r="P109" s="246">
        <f>O109*H109</f>
        <v>0</v>
      </c>
      <c r="Q109" s="246">
        <v>0</v>
      </c>
      <c r="R109" s="246">
        <f>Q109*H109</f>
        <v>0</v>
      </c>
      <c r="S109" s="246">
        <v>0</v>
      </c>
      <c r="T109" s="247">
        <f>S109*H109</f>
        <v>0</v>
      </c>
      <c r="AR109" s="25" t="s">
        <v>2141</v>
      </c>
      <c r="AT109" s="25" t="s">
        <v>288</v>
      </c>
      <c r="AU109" s="25" t="s">
        <v>83</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619</v>
      </c>
      <c r="BM109" s="25" t="s">
        <v>2148</v>
      </c>
    </row>
    <row r="110" s="1" customFormat="1" ht="102" customHeight="1">
      <c r="B110" s="47"/>
      <c r="C110" s="299" t="s">
        <v>299</v>
      </c>
      <c r="D110" s="299" t="s">
        <v>288</v>
      </c>
      <c r="E110" s="300" t="s">
        <v>2149</v>
      </c>
      <c r="F110" s="301" t="s">
        <v>2150</v>
      </c>
      <c r="G110" s="302" t="s">
        <v>2124</v>
      </c>
      <c r="H110" s="303">
        <v>1</v>
      </c>
      <c r="I110" s="304"/>
      <c r="J110" s="305">
        <f>ROUND(I110*H110,2)</f>
        <v>0</v>
      </c>
      <c r="K110" s="301" t="s">
        <v>21</v>
      </c>
      <c r="L110" s="306"/>
      <c r="M110" s="307" t="s">
        <v>21</v>
      </c>
      <c r="N110" s="308" t="s">
        <v>47</v>
      </c>
      <c r="O110" s="48"/>
      <c r="P110" s="246">
        <f>O110*H110</f>
        <v>0</v>
      </c>
      <c r="Q110" s="246">
        <v>0</v>
      </c>
      <c r="R110" s="246">
        <f>Q110*H110</f>
        <v>0</v>
      </c>
      <c r="S110" s="246">
        <v>0</v>
      </c>
      <c r="T110" s="247">
        <f>S110*H110</f>
        <v>0</v>
      </c>
      <c r="AR110" s="25" t="s">
        <v>2141</v>
      </c>
      <c r="AT110" s="25" t="s">
        <v>288</v>
      </c>
      <c r="AU110" s="25" t="s">
        <v>83</v>
      </c>
      <c r="AY110" s="25" t="s">
        <v>171</v>
      </c>
      <c r="BE110" s="248">
        <f>IF(N110="základní",J110,0)</f>
        <v>0</v>
      </c>
      <c r="BF110" s="248">
        <f>IF(N110="snížená",J110,0)</f>
        <v>0</v>
      </c>
      <c r="BG110" s="248">
        <f>IF(N110="zákl. přenesená",J110,0)</f>
        <v>0</v>
      </c>
      <c r="BH110" s="248">
        <f>IF(N110="sníž. přenesená",J110,0)</f>
        <v>0</v>
      </c>
      <c r="BI110" s="248">
        <f>IF(N110="nulová",J110,0)</f>
        <v>0</v>
      </c>
      <c r="BJ110" s="25" t="s">
        <v>83</v>
      </c>
      <c r="BK110" s="248">
        <f>ROUND(I110*H110,2)</f>
        <v>0</v>
      </c>
      <c r="BL110" s="25" t="s">
        <v>619</v>
      </c>
      <c r="BM110" s="25" t="s">
        <v>2151</v>
      </c>
    </row>
    <row r="111" s="1" customFormat="1" ht="25.5" customHeight="1">
      <c r="B111" s="47"/>
      <c r="C111" s="299" t="s">
        <v>304</v>
      </c>
      <c r="D111" s="299" t="s">
        <v>288</v>
      </c>
      <c r="E111" s="300" t="s">
        <v>2152</v>
      </c>
      <c r="F111" s="301" t="s">
        <v>2153</v>
      </c>
      <c r="G111" s="302" t="s">
        <v>2124</v>
      </c>
      <c r="H111" s="303">
        <v>3</v>
      </c>
      <c r="I111" s="304"/>
      <c r="J111" s="305">
        <f>ROUND(I111*H111,2)</f>
        <v>0</v>
      </c>
      <c r="K111" s="301" t="s">
        <v>21</v>
      </c>
      <c r="L111" s="306"/>
      <c r="M111" s="307" t="s">
        <v>21</v>
      </c>
      <c r="N111" s="308" t="s">
        <v>47</v>
      </c>
      <c r="O111" s="48"/>
      <c r="P111" s="246">
        <f>O111*H111</f>
        <v>0</v>
      </c>
      <c r="Q111" s="246">
        <v>0</v>
      </c>
      <c r="R111" s="246">
        <f>Q111*H111</f>
        <v>0</v>
      </c>
      <c r="S111" s="246">
        <v>0</v>
      </c>
      <c r="T111" s="247">
        <f>S111*H111</f>
        <v>0</v>
      </c>
      <c r="AR111" s="25" t="s">
        <v>2141</v>
      </c>
      <c r="AT111" s="25" t="s">
        <v>288</v>
      </c>
      <c r="AU111" s="25" t="s">
        <v>83</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619</v>
      </c>
      <c r="BM111" s="25" t="s">
        <v>2154</v>
      </c>
    </row>
    <row r="112" s="1" customFormat="1" ht="25.5" customHeight="1">
      <c r="B112" s="47"/>
      <c r="C112" s="299" t="s">
        <v>10</v>
      </c>
      <c r="D112" s="299" t="s">
        <v>288</v>
      </c>
      <c r="E112" s="300" t="s">
        <v>2155</v>
      </c>
      <c r="F112" s="301" t="s">
        <v>2156</v>
      </c>
      <c r="G112" s="302" t="s">
        <v>2124</v>
      </c>
      <c r="H112" s="303">
        <v>1</v>
      </c>
      <c r="I112" s="304"/>
      <c r="J112" s="305">
        <f>ROUND(I112*H112,2)</f>
        <v>0</v>
      </c>
      <c r="K112" s="301" t="s">
        <v>21</v>
      </c>
      <c r="L112" s="306"/>
      <c r="M112" s="307" t="s">
        <v>21</v>
      </c>
      <c r="N112" s="308" t="s">
        <v>47</v>
      </c>
      <c r="O112" s="48"/>
      <c r="P112" s="246">
        <f>O112*H112</f>
        <v>0</v>
      </c>
      <c r="Q112" s="246">
        <v>0</v>
      </c>
      <c r="R112" s="246">
        <f>Q112*H112</f>
        <v>0</v>
      </c>
      <c r="S112" s="246">
        <v>0</v>
      </c>
      <c r="T112" s="247">
        <f>S112*H112</f>
        <v>0</v>
      </c>
      <c r="AR112" s="25" t="s">
        <v>2141</v>
      </c>
      <c r="AT112" s="25" t="s">
        <v>288</v>
      </c>
      <c r="AU112" s="25" t="s">
        <v>83</v>
      </c>
      <c r="AY112" s="25" t="s">
        <v>171</v>
      </c>
      <c r="BE112" s="248">
        <f>IF(N112="základní",J112,0)</f>
        <v>0</v>
      </c>
      <c r="BF112" s="248">
        <f>IF(N112="snížená",J112,0)</f>
        <v>0</v>
      </c>
      <c r="BG112" s="248">
        <f>IF(N112="zákl. přenesená",J112,0)</f>
        <v>0</v>
      </c>
      <c r="BH112" s="248">
        <f>IF(N112="sníž. přenesená",J112,0)</f>
        <v>0</v>
      </c>
      <c r="BI112" s="248">
        <f>IF(N112="nulová",J112,0)</f>
        <v>0</v>
      </c>
      <c r="BJ112" s="25" t="s">
        <v>83</v>
      </c>
      <c r="BK112" s="248">
        <f>ROUND(I112*H112,2)</f>
        <v>0</v>
      </c>
      <c r="BL112" s="25" t="s">
        <v>619</v>
      </c>
      <c r="BM112" s="25" t="s">
        <v>2157</v>
      </c>
    </row>
    <row r="113" s="1" customFormat="1" ht="25.5" customHeight="1">
      <c r="B113" s="47"/>
      <c r="C113" s="299" t="s">
        <v>314</v>
      </c>
      <c r="D113" s="299" t="s">
        <v>288</v>
      </c>
      <c r="E113" s="300" t="s">
        <v>2158</v>
      </c>
      <c r="F113" s="301" t="s">
        <v>2159</v>
      </c>
      <c r="G113" s="302" t="s">
        <v>2124</v>
      </c>
      <c r="H113" s="303">
        <v>5</v>
      </c>
      <c r="I113" s="304"/>
      <c r="J113" s="305">
        <f>ROUND(I113*H113,2)</f>
        <v>0</v>
      </c>
      <c r="K113" s="301" t="s">
        <v>21</v>
      </c>
      <c r="L113" s="306"/>
      <c r="M113" s="307" t="s">
        <v>21</v>
      </c>
      <c r="N113" s="308" t="s">
        <v>47</v>
      </c>
      <c r="O113" s="48"/>
      <c r="P113" s="246">
        <f>O113*H113</f>
        <v>0</v>
      </c>
      <c r="Q113" s="246">
        <v>0</v>
      </c>
      <c r="R113" s="246">
        <f>Q113*H113</f>
        <v>0</v>
      </c>
      <c r="S113" s="246">
        <v>0</v>
      </c>
      <c r="T113" s="247">
        <f>S113*H113</f>
        <v>0</v>
      </c>
      <c r="AR113" s="25" t="s">
        <v>2141</v>
      </c>
      <c r="AT113" s="25" t="s">
        <v>288</v>
      </c>
      <c r="AU113" s="25" t="s">
        <v>83</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619</v>
      </c>
      <c r="BM113" s="25" t="s">
        <v>2160</v>
      </c>
    </row>
    <row r="114" s="1" customFormat="1" ht="25.5" customHeight="1">
      <c r="B114" s="47"/>
      <c r="C114" s="299" t="s">
        <v>318</v>
      </c>
      <c r="D114" s="299" t="s">
        <v>288</v>
      </c>
      <c r="E114" s="300" t="s">
        <v>2161</v>
      </c>
      <c r="F114" s="301" t="s">
        <v>2162</v>
      </c>
      <c r="G114" s="302" t="s">
        <v>2124</v>
      </c>
      <c r="H114" s="303">
        <v>1</v>
      </c>
      <c r="I114" s="304"/>
      <c r="J114" s="305">
        <f>ROUND(I114*H114,2)</f>
        <v>0</v>
      </c>
      <c r="K114" s="301" t="s">
        <v>21</v>
      </c>
      <c r="L114" s="306"/>
      <c r="M114" s="307" t="s">
        <v>21</v>
      </c>
      <c r="N114" s="308" t="s">
        <v>47</v>
      </c>
      <c r="O114" s="48"/>
      <c r="P114" s="246">
        <f>O114*H114</f>
        <v>0</v>
      </c>
      <c r="Q114" s="246">
        <v>0</v>
      </c>
      <c r="R114" s="246">
        <f>Q114*H114</f>
        <v>0</v>
      </c>
      <c r="S114" s="246">
        <v>0</v>
      </c>
      <c r="T114" s="247">
        <f>S114*H114</f>
        <v>0</v>
      </c>
      <c r="AR114" s="25" t="s">
        <v>2141</v>
      </c>
      <c r="AT114" s="25" t="s">
        <v>288</v>
      </c>
      <c r="AU114" s="25" t="s">
        <v>83</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619</v>
      </c>
      <c r="BM114" s="25" t="s">
        <v>2163</v>
      </c>
    </row>
    <row r="115" s="1" customFormat="1" ht="25.5" customHeight="1">
      <c r="B115" s="47"/>
      <c r="C115" s="299" t="s">
        <v>322</v>
      </c>
      <c r="D115" s="299" t="s">
        <v>288</v>
      </c>
      <c r="E115" s="300" t="s">
        <v>2164</v>
      </c>
      <c r="F115" s="301" t="s">
        <v>2165</v>
      </c>
      <c r="G115" s="302" t="s">
        <v>2124</v>
      </c>
      <c r="H115" s="303">
        <v>4</v>
      </c>
      <c r="I115" s="304"/>
      <c r="J115" s="305">
        <f>ROUND(I115*H115,2)</f>
        <v>0</v>
      </c>
      <c r="K115" s="301" t="s">
        <v>21</v>
      </c>
      <c r="L115" s="306"/>
      <c r="M115" s="307" t="s">
        <v>21</v>
      </c>
      <c r="N115" s="308" t="s">
        <v>47</v>
      </c>
      <c r="O115" s="48"/>
      <c r="P115" s="246">
        <f>O115*H115</f>
        <v>0</v>
      </c>
      <c r="Q115" s="246">
        <v>0</v>
      </c>
      <c r="R115" s="246">
        <f>Q115*H115</f>
        <v>0</v>
      </c>
      <c r="S115" s="246">
        <v>0</v>
      </c>
      <c r="T115" s="247">
        <f>S115*H115</f>
        <v>0</v>
      </c>
      <c r="AR115" s="25" t="s">
        <v>2141</v>
      </c>
      <c r="AT115" s="25" t="s">
        <v>288</v>
      </c>
      <c r="AU115" s="25" t="s">
        <v>83</v>
      </c>
      <c r="AY115" s="25" t="s">
        <v>171</v>
      </c>
      <c r="BE115" s="248">
        <f>IF(N115="základní",J115,0)</f>
        <v>0</v>
      </c>
      <c r="BF115" s="248">
        <f>IF(N115="snížená",J115,0)</f>
        <v>0</v>
      </c>
      <c r="BG115" s="248">
        <f>IF(N115="zákl. přenesená",J115,0)</f>
        <v>0</v>
      </c>
      <c r="BH115" s="248">
        <f>IF(N115="sníž. přenesená",J115,0)</f>
        <v>0</v>
      </c>
      <c r="BI115" s="248">
        <f>IF(N115="nulová",J115,0)</f>
        <v>0</v>
      </c>
      <c r="BJ115" s="25" t="s">
        <v>83</v>
      </c>
      <c r="BK115" s="248">
        <f>ROUND(I115*H115,2)</f>
        <v>0</v>
      </c>
      <c r="BL115" s="25" t="s">
        <v>619</v>
      </c>
      <c r="BM115" s="25" t="s">
        <v>2166</v>
      </c>
    </row>
    <row r="116" s="1" customFormat="1" ht="25.5" customHeight="1">
      <c r="B116" s="47"/>
      <c r="C116" s="299" t="s">
        <v>328</v>
      </c>
      <c r="D116" s="299" t="s">
        <v>288</v>
      </c>
      <c r="E116" s="300" t="s">
        <v>2167</v>
      </c>
      <c r="F116" s="301" t="s">
        <v>2168</v>
      </c>
      <c r="G116" s="302" t="s">
        <v>2124</v>
      </c>
      <c r="H116" s="303">
        <v>9</v>
      </c>
      <c r="I116" s="304"/>
      <c r="J116" s="305">
        <f>ROUND(I116*H116,2)</f>
        <v>0</v>
      </c>
      <c r="K116" s="301" t="s">
        <v>21</v>
      </c>
      <c r="L116" s="306"/>
      <c r="M116" s="307" t="s">
        <v>21</v>
      </c>
      <c r="N116" s="308" t="s">
        <v>47</v>
      </c>
      <c r="O116" s="48"/>
      <c r="P116" s="246">
        <f>O116*H116</f>
        <v>0</v>
      </c>
      <c r="Q116" s="246">
        <v>0</v>
      </c>
      <c r="R116" s="246">
        <f>Q116*H116</f>
        <v>0</v>
      </c>
      <c r="S116" s="246">
        <v>0</v>
      </c>
      <c r="T116" s="247">
        <f>S116*H116</f>
        <v>0</v>
      </c>
      <c r="AR116" s="25" t="s">
        <v>2141</v>
      </c>
      <c r="AT116" s="25" t="s">
        <v>288</v>
      </c>
      <c r="AU116" s="25" t="s">
        <v>83</v>
      </c>
      <c r="AY116" s="25" t="s">
        <v>171</v>
      </c>
      <c r="BE116" s="248">
        <f>IF(N116="základní",J116,0)</f>
        <v>0</v>
      </c>
      <c r="BF116" s="248">
        <f>IF(N116="snížená",J116,0)</f>
        <v>0</v>
      </c>
      <c r="BG116" s="248">
        <f>IF(N116="zákl. přenesená",J116,0)</f>
        <v>0</v>
      </c>
      <c r="BH116" s="248">
        <f>IF(N116="sníž. přenesená",J116,0)</f>
        <v>0</v>
      </c>
      <c r="BI116" s="248">
        <f>IF(N116="nulová",J116,0)</f>
        <v>0</v>
      </c>
      <c r="BJ116" s="25" t="s">
        <v>83</v>
      </c>
      <c r="BK116" s="248">
        <f>ROUND(I116*H116,2)</f>
        <v>0</v>
      </c>
      <c r="BL116" s="25" t="s">
        <v>619</v>
      </c>
      <c r="BM116" s="25" t="s">
        <v>2169</v>
      </c>
    </row>
    <row r="117" s="1" customFormat="1" ht="25.5" customHeight="1">
      <c r="B117" s="47"/>
      <c r="C117" s="299" t="s">
        <v>333</v>
      </c>
      <c r="D117" s="299" t="s">
        <v>288</v>
      </c>
      <c r="E117" s="300" t="s">
        <v>2170</v>
      </c>
      <c r="F117" s="301" t="s">
        <v>2171</v>
      </c>
      <c r="G117" s="302" t="s">
        <v>2124</v>
      </c>
      <c r="H117" s="303">
        <v>1</v>
      </c>
      <c r="I117" s="304"/>
      <c r="J117" s="305">
        <f>ROUND(I117*H117,2)</f>
        <v>0</v>
      </c>
      <c r="K117" s="301" t="s">
        <v>21</v>
      </c>
      <c r="L117" s="306"/>
      <c r="M117" s="307" t="s">
        <v>21</v>
      </c>
      <c r="N117" s="308" t="s">
        <v>47</v>
      </c>
      <c r="O117" s="48"/>
      <c r="P117" s="246">
        <f>O117*H117</f>
        <v>0</v>
      </c>
      <c r="Q117" s="246">
        <v>0</v>
      </c>
      <c r="R117" s="246">
        <f>Q117*H117</f>
        <v>0</v>
      </c>
      <c r="S117" s="246">
        <v>0</v>
      </c>
      <c r="T117" s="247">
        <f>S117*H117</f>
        <v>0</v>
      </c>
      <c r="AR117" s="25" t="s">
        <v>2141</v>
      </c>
      <c r="AT117" s="25" t="s">
        <v>288</v>
      </c>
      <c r="AU117" s="25" t="s">
        <v>83</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619</v>
      </c>
      <c r="BM117" s="25" t="s">
        <v>2172</v>
      </c>
    </row>
    <row r="118" s="1" customFormat="1" ht="25.5" customHeight="1">
      <c r="B118" s="47"/>
      <c r="C118" s="299" t="s">
        <v>9</v>
      </c>
      <c r="D118" s="299" t="s">
        <v>288</v>
      </c>
      <c r="E118" s="300" t="s">
        <v>2173</v>
      </c>
      <c r="F118" s="301" t="s">
        <v>2174</v>
      </c>
      <c r="G118" s="302" t="s">
        <v>2124</v>
      </c>
      <c r="H118" s="303">
        <v>1</v>
      </c>
      <c r="I118" s="304"/>
      <c r="J118" s="305">
        <f>ROUND(I118*H118,2)</f>
        <v>0</v>
      </c>
      <c r="K118" s="301" t="s">
        <v>21</v>
      </c>
      <c r="L118" s="306"/>
      <c r="M118" s="307" t="s">
        <v>21</v>
      </c>
      <c r="N118" s="308" t="s">
        <v>47</v>
      </c>
      <c r="O118" s="48"/>
      <c r="P118" s="246">
        <f>O118*H118</f>
        <v>0</v>
      </c>
      <c r="Q118" s="246">
        <v>0</v>
      </c>
      <c r="R118" s="246">
        <f>Q118*H118</f>
        <v>0</v>
      </c>
      <c r="S118" s="246">
        <v>0</v>
      </c>
      <c r="T118" s="247">
        <f>S118*H118</f>
        <v>0</v>
      </c>
      <c r="AR118" s="25" t="s">
        <v>2141</v>
      </c>
      <c r="AT118" s="25" t="s">
        <v>288</v>
      </c>
      <c r="AU118" s="25" t="s">
        <v>83</v>
      </c>
      <c r="AY118" s="25" t="s">
        <v>171</v>
      </c>
      <c r="BE118" s="248">
        <f>IF(N118="základní",J118,0)</f>
        <v>0</v>
      </c>
      <c r="BF118" s="248">
        <f>IF(N118="snížená",J118,0)</f>
        <v>0</v>
      </c>
      <c r="BG118" s="248">
        <f>IF(N118="zákl. přenesená",J118,0)</f>
        <v>0</v>
      </c>
      <c r="BH118" s="248">
        <f>IF(N118="sníž. přenesená",J118,0)</f>
        <v>0</v>
      </c>
      <c r="BI118" s="248">
        <f>IF(N118="nulová",J118,0)</f>
        <v>0</v>
      </c>
      <c r="BJ118" s="25" t="s">
        <v>83</v>
      </c>
      <c r="BK118" s="248">
        <f>ROUND(I118*H118,2)</f>
        <v>0</v>
      </c>
      <c r="BL118" s="25" t="s">
        <v>619</v>
      </c>
      <c r="BM118" s="25" t="s">
        <v>2175</v>
      </c>
    </row>
    <row r="119" s="1" customFormat="1" ht="25.5" customHeight="1">
      <c r="B119" s="47"/>
      <c r="C119" s="299" t="s">
        <v>352</v>
      </c>
      <c r="D119" s="299" t="s">
        <v>288</v>
      </c>
      <c r="E119" s="300" t="s">
        <v>2176</v>
      </c>
      <c r="F119" s="301" t="s">
        <v>2177</v>
      </c>
      <c r="G119" s="302" t="s">
        <v>2124</v>
      </c>
      <c r="H119" s="303">
        <v>1</v>
      </c>
      <c r="I119" s="304"/>
      <c r="J119" s="305">
        <f>ROUND(I119*H119,2)</f>
        <v>0</v>
      </c>
      <c r="K119" s="301" t="s">
        <v>21</v>
      </c>
      <c r="L119" s="306"/>
      <c r="M119" s="307" t="s">
        <v>21</v>
      </c>
      <c r="N119" s="308" t="s">
        <v>47</v>
      </c>
      <c r="O119" s="48"/>
      <c r="P119" s="246">
        <f>O119*H119</f>
        <v>0</v>
      </c>
      <c r="Q119" s="246">
        <v>0</v>
      </c>
      <c r="R119" s="246">
        <f>Q119*H119</f>
        <v>0</v>
      </c>
      <c r="S119" s="246">
        <v>0</v>
      </c>
      <c r="T119" s="247">
        <f>S119*H119</f>
        <v>0</v>
      </c>
      <c r="AR119" s="25" t="s">
        <v>2141</v>
      </c>
      <c r="AT119" s="25" t="s">
        <v>288</v>
      </c>
      <c r="AU119" s="25" t="s">
        <v>83</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619</v>
      </c>
      <c r="BM119" s="25" t="s">
        <v>2178</v>
      </c>
    </row>
    <row r="120" s="1" customFormat="1" ht="25.5" customHeight="1">
      <c r="B120" s="47"/>
      <c r="C120" s="299" t="s">
        <v>358</v>
      </c>
      <c r="D120" s="299" t="s">
        <v>288</v>
      </c>
      <c r="E120" s="300" t="s">
        <v>2179</v>
      </c>
      <c r="F120" s="301" t="s">
        <v>2180</v>
      </c>
      <c r="G120" s="302" t="s">
        <v>2124</v>
      </c>
      <c r="H120" s="303">
        <v>1</v>
      </c>
      <c r="I120" s="304"/>
      <c r="J120" s="305">
        <f>ROUND(I120*H120,2)</f>
        <v>0</v>
      </c>
      <c r="K120" s="301" t="s">
        <v>21</v>
      </c>
      <c r="L120" s="306"/>
      <c r="M120" s="307" t="s">
        <v>21</v>
      </c>
      <c r="N120" s="308" t="s">
        <v>47</v>
      </c>
      <c r="O120" s="48"/>
      <c r="P120" s="246">
        <f>O120*H120</f>
        <v>0</v>
      </c>
      <c r="Q120" s="246">
        <v>0</v>
      </c>
      <c r="R120" s="246">
        <f>Q120*H120</f>
        <v>0</v>
      </c>
      <c r="S120" s="246">
        <v>0</v>
      </c>
      <c r="T120" s="247">
        <f>S120*H120</f>
        <v>0</v>
      </c>
      <c r="AR120" s="25" t="s">
        <v>2141</v>
      </c>
      <c r="AT120" s="25" t="s">
        <v>288</v>
      </c>
      <c r="AU120" s="25" t="s">
        <v>83</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619</v>
      </c>
      <c r="BM120" s="25" t="s">
        <v>2181</v>
      </c>
    </row>
    <row r="121" s="1" customFormat="1" ht="38.25" customHeight="1">
      <c r="B121" s="47"/>
      <c r="C121" s="299" t="s">
        <v>364</v>
      </c>
      <c r="D121" s="299" t="s">
        <v>288</v>
      </c>
      <c r="E121" s="300" t="s">
        <v>2182</v>
      </c>
      <c r="F121" s="301" t="s">
        <v>2183</v>
      </c>
      <c r="G121" s="302" t="s">
        <v>2124</v>
      </c>
      <c r="H121" s="303">
        <v>1</v>
      </c>
      <c r="I121" s="304"/>
      <c r="J121" s="305">
        <f>ROUND(I121*H121,2)</f>
        <v>0</v>
      </c>
      <c r="K121" s="301" t="s">
        <v>21</v>
      </c>
      <c r="L121" s="306"/>
      <c r="M121" s="307" t="s">
        <v>21</v>
      </c>
      <c r="N121" s="308" t="s">
        <v>47</v>
      </c>
      <c r="O121" s="48"/>
      <c r="P121" s="246">
        <f>O121*H121</f>
        <v>0</v>
      </c>
      <c r="Q121" s="246">
        <v>0</v>
      </c>
      <c r="R121" s="246">
        <f>Q121*H121</f>
        <v>0</v>
      </c>
      <c r="S121" s="246">
        <v>0</v>
      </c>
      <c r="T121" s="247">
        <f>S121*H121</f>
        <v>0</v>
      </c>
      <c r="AR121" s="25" t="s">
        <v>2141</v>
      </c>
      <c r="AT121" s="25" t="s">
        <v>288</v>
      </c>
      <c r="AU121" s="25" t="s">
        <v>83</v>
      </c>
      <c r="AY121" s="25" t="s">
        <v>171</v>
      </c>
      <c r="BE121" s="248">
        <f>IF(N121="základní",J121,0)</f>
        <v>0</v>
      </c>
      <c r="BF121" s="248">
        <f>IF(N121="snížená",J121,0)</f>
        <v>0</v>
      </c>
      <c r="BG121" s="248">
        <f>IF(N121="zákl. přenesená",J121,0)</f>
        <v>0</v>
      </c>
      <c r="BH121" s="248">
        <f>IF(N121="sníž. přenesená",J121,0)</f>
        <v>0</v>
      </c>
      <c r="BI121" s="248">
        <f>IF(N121="nulová",J121,0)</f>
        <v>0</v>
      </c>
      <c r="BJ121" s="25" t="s">
        <v>83</v>
      </c>
      <c r="BK121" s="248">
        <f>ROUND(I121*H121,2)</f>
        <v>0</v>
      </c>
      <c r="BL121" s="25" t="s">
        <v>619</v>
      </c>
      <c r="BM121" s="25" t="s">
        <v>2184</v>
      </c>
    </row>
    <row r="122" s="1" customFormat="1" ht="25.5" customHeight="1">
      <c r="B122" s="47"/>
      <c r="C122" s="299" t="s">
        <v>374</v>
      </c>
      <c r="D122" s="299" t="s">
        <v>288</v>
      </c>
      <c r="E122" s="300" t="s">
        <v>2185</v>
      </c>
      <c r="F122" s="301" t="s">
        <v>2186</v>
      </c>
      <c r="G122" s="302" t="s">
        <v>2124</v>
      </c>
      <c r="H122" s="303">
        <v>1</v>
      </c>
      <c r="I122" s="304"/>
      <c r="J122" s="305">
        <f>ROUND(I122*H122,2)</f>
        <v>0</v>
      </c>
      <c r="K122" s="301" t="s">
        <v>21</v>
      </c>
      <c r="L122" s="306"/>
      <c r="M122" s="307" t="s">
        <v>21</v>
      </c>
      <c r="N122" s="308" t="s">
        <v>47</v>
      </c>
      <c r="O122" s="48"/>
      <c r="P122" s="246">
        <f>O122*H122</f>
        <v>0</v>
      </c>
      <c r="Q122" s="246">
        <v>0</v>
      </c>
      <c r="R122" s="246">
        <f>Q122*H122</f>
        <v>0</v>
      </c>
      <c r="S122" s="246">
        <v>0</v>
      </c>
      <c r="T122" s="247">
        <f>S122*H122</f>
        <v>0</v>
      </c>
      <c r="AR122" s="25" t="s">
        <v>2141</v>
      </c>
      <c r="AT122" s="25" t="s">
        <v>288</v>
      </c>
      <c r="AU122" s="25" t="s">
        <v>83</v>
      </c>
      <c r="AY122" s="25" t="s">
        <v>171</v>
      </c>
      <c r="BE122" s="248">
        <f>IF(N122="základní",J122,0)</f>
        <v>0</v>
      </c>
      <c r="BF122" s="248">
        <f>IF(N122="snížená",J122,0)</f>
        <v>0</v>
      </c>
      <c r="BG122" s="248">
        <f>IF(N122="zákl. přenesená",J122,0)</f>
        <v>0</v>
      </c>
      <c r="BH122" s="248">
        <f>IF(N122="sníž. přenesená",J122,0)</f>
        <v>0</v>
      </c>
      <c r="BI122" s="248">
        <f>IF(N122="nulová",J122,0)</f>
        <v>0</v>
      </c>
      <c r="BJ122" s="25" t="s">
        <v>83</v>
      </c>
      <c r="BK122" s="248">
        <f>ROUND(I122*H122,2)</f>
        <v>0</v>
      </c>
      <c r="BL122" s="25" t="s">
        <v>619</v>
      </c>
      <c r="BM122" s="25" t="s">
        <v>2187</v>
      </c>
    </row>
    <row r="123" s="1" customFormat="1" ht="25.5" customHeight="1">
      <c r="B123" s="47"/>
      <c r="C123" s="299" t="s">
        <v>379</v>
      </c>
      <c r="D123" s="299" t="s">
        <v>288</v>
      </c>
      <c r="E123" s="300" t="s">
        <v>2188</v>
      </c>
      <c r="F123" s="301" t="s">
        <v>2189</v>
      </c>
      <c r="G123" s="302" t="s">
        <v>2124</v>
      </c>
      <c r="H123" s="303">
        <v>1</v>
      </c>
      <c r="I123" s="304"/>
      <c r="J123" s="305">
        <f>ROUND(I123*H123,2)</f>
        <v>0</v>
      </c>
      <c r="K123" s="301" t="s">
        <v>21</v>
      </c>
      <c r="L123" s="306"/>
      <c r="M123" s="307" t="s">
        <v>21</v>
      </c>
      <c r="N123" s="308" t="s">
        <v>47</v>
      </c>
      <c r="O123" s="48"/>
      <c r="P123" s="246">
        <f>O123*H123</f>
        <v>0</v>
      </c>
      <c r="Q123" s="246">
        <v>0</v>
      </c>
      <c r="R123" s="246">
        <f>Q123*H123</f>
        <v>0</v>
      </c>
      <c r="S123" s="246">
        <v>0</v>
      </c>
      <c r="T123" s="247">
        <f>S123*H123</f>
        <v>0</v>
      </c>
      <c r="AR123" s="25" t="s">
        <v>2141</v>
      </c>
      <c r="AT123" s="25" t="s">
        <v>288</v>
      </c>
      <c r="AU123" s="25" t="s">
        <v>83</v>
      </c>
      <c r="AY123" s="25" t="s">
        <v>171</v>
      </c>
      <c r="BE123" s="248">
        <f>IF(N123="základní",J123,0)</f>
        <v>0</v>
      </c>
      <c r="BF123" s="248">
        <f>IF(N123="snížená",J123,0)</f>
        <v>0</v>
      </c>
      <c r="BG123" s="248">
        <f>IF(N123="zákl. přenesená",J123,0)</f>
        <v>0</v>
      </c>
      <c r="BH123" s="248">
        <f>IF(N123="sníž. přenesená",J123,0)</f>
        <v>0</v>
      </c>
      <c r="BI123" s="248">
        <f>IF(N123="nulová",J123,0)</f>
        <v>0</v>
      </c>
      <c r="BJ123" s="25" t="s">
        <v>83</v>
      </c>
      <c r="BK123" s="248">
        <f>ROUND(I123*H123,2)</f>
        <v>0</v>
      </c>
      <c r="BL123" s="25" t="s">
        <v>619</v>
      </c>
      <c r="BM123" s="25" t="s">
        <v>2190</v>
      </c>
    </row>
    <row r="124" s="1" customFormat="1" ht="25.5" customHeight="1">
      <c r="B124" s="47"/>
      <c r="C124" s="299" t="s">
        <v>384</v>
      </c>
      <c r="D124" s="299" t="s">
        <v>288</v>
      </c>
      <c r="E124" s="300" t="s">
        <v>2191</v>
      </c>
      <c r="F124" s="301" t="s">
        <v>2192</v>
      </c>
      <c r="G124" s="302" t="s">
        <v>2124</v>
      </c>
      <c r="H124" s="303">
        <v>1</v>
      </c>
      <c r="I124" s="304"/>
      <c r="J124" s="305">
        <f>ROUND(I124*H124,2)</f>
        <v>0</v>
      </c>
      <c r="K124" s="301" t="s">
        <v>21</v>
      </c>
      <c r="L124" s="306"/>
      <c r="M124" s="307" t="s">
        <v>21</v>
      </c>
      <c r="N124" s="308" t="s">
        <v>47</v>
      </c>
      <c r="O124" s="48"/>
      <c r="P124" s="246">
        <f>O124*H124</f>
        <v>0</v>
      </c>
      <c r="Q124" s="246">
        <v>0</v>
      </c>
      <c r="R124" s="246">
        <f>Q124*H124</f>
        <v>0</v>
      </c>
      <c r="S124" s="246">
        <v>0</v>
      </c>
      <c r="T124" s="247">
        <f>S124*H124</f>
        <v>0</v>
      </c>
      <c r="AR124" s="25" t="s">
        <v>2141</v>
      </c>
      <c r="AT124" s="25" t="s">
        <v>288</v>
      </c>
      <c r="AU124" s="25" t="s">
        <v>83</v>
      </c>
      <c r="AY124" s="25" t="s">
        <v>171</v>
      </c>
      <c r="BE124" s="248">
        <f>IF(N124="základní",J124,0)</f>
        <v>0</v>
      </c>
      <c r="BF124" s="248">
        <f>IF(N124="snížená",J124,0)</f>
        <v>0</v>
      </c>
      <c r="BG124" s="248">
        <f>IF(N124="zákl. přenesená",J124,0)</f>
        <v>0</v>
      </c>
      <c r="BH124" s="248">
        <f>IF(N124="sníž. přenesená",J124,0)</f>
        <v>0</v>
      </c>
      <c r="BI124" s="248">
        <f>IF(N124="nulová",J124,0)</f>
        <v>0</v>
      </c>
      <c r="BJ124" s="25" t="s">
        <v>83</v>
      </c>
      <c r="BK124" s="248">
        <f>ROUND(I124*H124,2)</f>
        <v>0</v>
      </c>
      <c r="BL124" s="25" t="s">
        <v>619</v>
      </c>
      <c r="BM124" s="25" t="s">
        <v>2193</v>
      </c>
    </row>
    <row r="125" s="1" customFormat="1" ht="25.5" customHeight="1">
      <c r="B125" s="47"/>
      <c r="C125" s="299" t="s">
        <v>389</v>
      </c>
      <c r="D125" s="299" t="s">
        <v>288</v>
      </c>
      <c r="E125" s="300" t="s">
        <v>2194</v>
      </c>
      <c r="F125" s="301" t="s">
        <v>2195</v>
      </c>
      <c r="G125" s="302" t="s">
        <v>2124</v>
      </c>
      <c r="H125" s="303">
        <v>2</v>
      </c>
      <c r="I125" s="304"/>
      <c r="J125" s="305">
        <f>ROUND(I125*H125,2)</f>
        <v>0</v>
      </c>
      <c r="K125" s="301" t="s">
        <v>21</v>
      </c>
      <c r="L125" s="306"/>
      <c r="M125" s="307" t="s">
        <v>21</v>
      </c>
      <c r="N125" s="308" t="s">
        <v>47</v>
      </c>
      <c r="O125" s="48"/>
      <c r="P125" s="246">
        <f>O125*H125</f>
        <v>0</v>
      </c>
      <c r="Q125" s="246">
        <v>0</v>
      </c>
      <c r="R125" s="246">
        <f>Q125*H125</f>
        <v>0</v>
      </c>
      <c r="S125" s="246">
        <v>0</v>
      </c>
      <c r="T125" s="247">
        <f>S125*H125</f>
        <v>0</v>
      </c>
      <c r="AR125" s="25" t="s">
        <v>2141</v>
      </c>
      <c r="AT125" s="25" t="s">
        <v>288</v>
      </c>
      <c r="AU125" s="25" t="s">
        <v>83</v>
      </c>
      <c r="AY125" s="25" t="s">
        <v>171</v>
      </c>
      <c r="BE125" s="248">
        <f>IF(N125="základní",J125,0)</f>
        <v>0</v>
      </c>
      <c r="BF125" s="248">
        <f>IF(N125="snížená",J125,0)</f>
        <v>0</v>
      </c>
      <c r="BG125" s="248">
        <f>IF(N125="zákl. přenesená",J125,0)</f>
        <v>0</v>
      </c>
      <c r="BH125" s="248">
        <f>IF(N125="sníž. přenesená",J125,0)</f>
        <v>0</v>
      </c>
      <c r="BI125" s="248">
        <f>IF(N125="nulová",J125,0)</f>
        <v>0</v>
      </c>
      <c r="BJ125" s="25" t="s">
        <v>83</v>
      </c>
      <c r="BK125" s="248">
        <f>ROUND(I125*H125,2)</f>
        <v>0</v>
      </c>
      <c r="BL125" s="25" t="s">
        <v>619</v>
      </c>
      <c r="BM125" s="25" t="s">
        <v>2196</v>
      </c>
    </row>
    <row r="126" s="1" customFormat="1" ht="25.5" customHeight="1">
      <c r="B126" s="47"/>
      <c r="C126" s="299" t="s">
        <v>393</v>
      </c>
      <c r="D126" s="299" t="s">
        <v>288</v>
      </c>
      <c r="E126" s="300" t="s">
        <v>2197</v>
      </c>
      <c r="F126" s="301" t="s">
        <v>2198</v>
      </c>
      <c r="G126" s="302" t="s">
        <v>2124</v>
      </c>
      <c r="H126" s="303">
        <v>1</v>
      </c>
      <c r="I126" s="304"/>
      <c r="J126" s="305">
        <f>ROUND(I126*H126,2)</f>
        <v>0</v>
      </c>
      <c r="K126" s="301" t="s">
        <v>21</v>
      </c>
      <c r="L126" s="306"/>
      <c r="M126" s="307" t="s">
        <v>21</v>
      </c>
      <c r="N126" s="308" t="s">
        <v>47</v>
      </c>
      <c r="O126" s="48"/>
      <c r="P126" s="246">
        <f>O126*H126</f>
        <v>0</v>
      </c>
      <c r="Q126" s="246">
        <v>0</v>
      </c>
      <c r="R126" s="246">
        <f>Q126*H126</f>
        <v>0</v>
      </c>
      <c r="S126" s="246">
        <v>0</v>
      </c>
      <c r="T126" s="247">
        <f>S126*H126</f>
        <v>0</v>
      </c>
      <c r="AR126" s="25" t="s">
        <v>2141</v>
      </c>
      <c r="AT126" s="25" t="s">
        <v>288</v>
      </c>
      <c r="AU126" s="25" t="s">
        <v>83</v>
      </c>
      <c r="AY126" s="25" t="s">
        <v>171</v>
      </c>
      <c r="BE126" s="248">
        <f>IF(N126="základní",J126,0)</f>
        <v>0</v>
      </c>
      <c r="BF126" s="248">
        <f>IF(N126="snížená",J126,0)</f>
        <v>0</v>
      </c>
      <c r="BG126" s="248">
        <f>IF(N126="zákl. přenesená",J126,0)</f>
        <v>0</v>
      </c>
      <c r="BH126" s="248">
        <f>IF(N126="sníž. přenesená",J126,0)</f>
        <v>0</v>
      </c>
      <c r="BI126" s="248">
        <f>IF(N126="nulová",J126,0)</f>
        <v>0</v>
      </c>
      <c r="BJ126" s="25" t="s">
        <v>83</v>
      </c>
      <c r="BK126" s="248">
        <f>ROUND(I126*H126,2)</f>
        <v>0</v>
      </c>
      <c r="BL126" s="25" t="s">
        <v>619</v>
      </c>
      <c r="BM126" s="25" t="s">
        <v>2199</v>
      </c>
    </row>
    <row r="127" s="1" customFormat="1" ht="25.5" customHeight="1">
      <c r="B127" s="47"/>
      <c r="C127" s="299" t="s">
        <v>403</v>
      </c>
      <c r="D127" s="299" t="s">
        <v>288</v>
      </c>
      <c r="E127" s="300" t="s">
        <v>2200</v>
      </c>
      <c r="F127" s="301" t="s">
        <v>2201</v>
      </c>
      <c r="G127" s="302" t="s">
        <v>2124</v>
      </c>
      <c r="H127" s="303">
        <v>1</v>
      </c>
      <c r="I127" s="304"/>
      <c r="J127" s="305">
        <f>ROUND(I127*H127,2)</f>
        <v>0</v>
      </c>
      <c r="K127" s="301" t="s">
        <v>21</v>
      </c>
      <c r="L127" s="306"/>
      <c r="M127" s="307" t="s">
        <v>21</v>
      </c>
      <c r="N127" s="308" t="s">
        <v>47</v>
      </c>
      <c r="O127" s="48"/>
      <c r="P127" s="246">
        <f>O127*H127</f>
        <v>0</v>
      </c>
      <c r="Q127" s="246">
        <v>0</v>
      </c>
      <c r="R127" s="246">
        <f>Q127*H127</f>
        <v>0</v>
      </c>
      <c r="S127" s="246">
        <v>0</v>
      </c>
      <c r="T127" s="247">
        <f>S127*H127</f>
        <v>0</v>
      </c>
      <c r="AR127" s="25" t="s">
        <v>2141</v>
      </c>
      <c r="AT127" s="25" t="s">
        <v>288</v>
      </c>
      <c r="AU127" s="25" t="s">
        <v>83</v>
      </c>
      <c r="AY127" s="25" t="s">
        <v>171</v>
      </c>
      <c r="BE127" s="248">
        <f>IF(N127="základní",J127,0)</f>
        <v>0</v>
      </c>
      <c r="BF127" s="248">
        <f>IF(N127="snížená",J127,0)</f>
        <v>0</v>
      </c>
      <c r="BG127" s="248">
        <f>IF(N127="zákl. přenesená",J127,0)</f>
        <v>0</v>
      </c>
      <c r="BH127" s="248">
        <f>IF(N127="sníž. přenesená",J127,0)</f>
        <v>0</v>
      </c>
      <c r="BI127" s="248">
        <f>IF(N127="nulová",J127,0)</f>
        <v>0</v>
      </c>
      <c r="BJ127" s="25" t="s">
        <v>83</v>
      </c>
      <c r="BK127" s="248">
        <f>ROUND(I127*H127,2)</f>
        <v>0</v>
      </c>
      <c r="BL127" s="25" t="s">
        <v>619</v>
      </c>
      <c r="BM127" s="25" t="s">
        <v>2202</v>
      </c>
    </row>
    <row r="128" s="1" customFormat="1" ht="63.75" customHeight="1">
      <c r="B128" s="47"/>
      <c r="C128" s="299" t="s">
        <v>409</v>
      </c>
      <c r="D128" s="299" t="s">
        <v>288</v>
      </c>
      <c r="E128" s="300" t="s">
        <v>2203</v>
      </c>
      <c r="F128" s="301" t="s">
        <v>2204</v>
      </c>
      <c r="G128" s="302" t="s">
        <v>235</v>
      </c>
      <c r="H128" s="303">
        <v>256</v>
      </c>
      <c r="I128" s="304"/>
      <c r="J128" s="305">
        <f>ROUND(I128*H128,2)</f>
        <v>0</v>
      </c>
      <c r="K128" s="301" t="s">
        <v>21</v>
      </c>
      <c r="L128" s="306"/>
      <c r="M128" s="307" t="s">
        <v>21</v>
      </c>
      <c r="N128" s="308" t="s">
        <v>47</v>
      </c>
      <c r="O128" s="48"/>
      <c r="P128" s="246">
        <f>O128*H128</f>
        <v>0</v>
      </c>
      <c r="Q128" s="246">
        <v>0</v>
      </c>
      <c r="R128" s="246">
        <f>Q128*H128</f>
        <v>0</v>
      </c>
      <c r="S128" s="246">
        <v>0</v>
      </c>
      <c r="T128" s="247">
        <f>S128*H128</f>
        <v>0</v>
      </c>
      <c r="AR128" s="25" t="s">
        <v>2141</v>
      </c>
      <c r="AT128" s="25" t="s">
        <v>288</v>
      </c>
      <c r="AU128" s="25" t="s">
        <v>83</v>
      </c>
      <c r="AY128" s="25" t="s">
        <v>171</v>
      </c>
      <c r="BE128" s="248">
        <f>IF(N128="základní",J128,0)</f>
        <v>0</v>
      </c>
      <c r="BF128" s="248">
        <f>IF(N128="snížená",J128,0)</f>
        <v>0</v>
      </c>
      <c r="BG128" s="248">
        <f>IF(N128="zákl. přenesená",J128,0)</f>
        <v>0</v>
      </c>
      <c r="BH128" s="248">
        <f>IF(N128="sníž. přenesená",J128,0)</f>
        <v>0</v>
      </c>
      <c r="BI128" s="248">
        <f>IF(N128="nulová",J128,0)</f>
        <v>0</v>
      </c>
      <c r="BJ128" s="25" t="s">
        <v>83</v>
      </c>
      <c r="BK128" s="248">
        <f>ROUND(I128*H128,2)</f>
        <v>0</v>
      </c>
      <c r="BL128" s="25" t="s">
        <v>619</v>
      </c>
      <c r="BM128" s="25" t="s">
        <v>2205</v>
      </c>
    </row>
    <row r="129" s="1" customFormat="1" ht="63.75" customHeight="1">
      <c r="B129" s="47"/>
      <c r="C129" s="299" t="s">
        <v>414</v>
      </c>
      <c r="D129" s="299" t="s">
        <v>288</v>
      </c>
      <c r="E129" s="300" t="s">
        <v>2206</v>
      </c>
      <c r="F129" s="301" t="s">
        <v>2207</v>
      </c>
      <c r="G129" s="302" t="s">
        <v>235</v>
      </c>
      <c r="H129" s="303">
        <v>18</v>
      </c>
      <c r="I129" s="304"/>
      <c r="J129" s="305">
        <f>ROUND(I129*H129,2)</f>
        <v>0</v>
      </c>
      <c r="K129" s="301" t="s">
        <v>21</v>
      </c>
      <c r="L129" s="306"/>
      <c r="M129" s="307" t="s">
        <v>21</v>
      </c>
      <c r="N129" s="308" t="s">
        <v>47</v>
      </c>
      <c r="O129" s="48"/>
      <c r="P129" s="246">
        <f>O129*H129</f>
        <v>0</v>
      </c>
      <c r="Q129" s="246">
        <v>0</v>
      </c>
      <c r="R129" s="246">
        <f>Q129*H129</f>
        <v>0</v>
      </c>
      <c r="S129" s="246">
        <v>0</v>
      </c>
      <c r="T129" s="247">
        <f>S129*H129</f>
        <v>0</v>
      </c>
      <c r="AR129" s="25" t="s">
        <v>2141</v>
      </c>
      <c r="AT129" s="25" t="s">
        <v>288</v>
      </c>
      <c r="AU129" s="25" t="s">
        <v>83</v>
      </c>
      <c r="AY129" s="25" t="s">
        <v>171</v>
      </c>
      <c r="BE129" s="248">
        <f>IF(N129="základní",J129,0)</f>
        <v>0</v>
      </c>
      <c r="BF129" s="248">
        <f>IF(N129="snížená",J129,0)</f>
        <v>0</v>
      </c>
      <c r="BG129" s="248">
        <f>IF(N129="zákl. přenesená",J129,0)</f>
        <v>0</v>
      </c>
      <c r="BH129" s="248">
        <f>IF(N129="sníž. přenesená",J129,0)</f>
        <v>0</v>
      </c>
      <c r="BI129" s="248">
        <f>IF(N129="nulová",J129,0)</f>
        <v>0</v>
      </c>
      <c r="BJ129" s="25" t="s">
        <v>83</v>
      </c>
      <c r="BK129" s="248">
        <f>ROUND(I129*H129,2)</f>
        <v>0</v>
      </c>
      <c r="BL129" s="25" t="s">
        <v>619</v>
      </c>
      <c r="BM129" s="25" t="s">
        <v>2208</v>
      </c>
    </row>
    <row r="130" s="1" customFormat="1" ht="16.5" customHeight="1">
      <c r="B130" s="47"/>
      <c r="C130" s="299" t="s">
        <v>421</v>
      </c>
      <c r="D130" s="299" t="s">
        <v>288</v>
      </c>
      <c r="E130" s="300" t="s">
        <v>2209</v>
      </c>
      <c r="F130" s="301" t="s">
        <v>2210</v>
      </c>
      <c r="G130" s="302" t="s">
        <v>256</v>
      </c>
      <c r="H130" s="303">
        <v>8</v>
      </c>
      <c r="I130" s="304"/>
      <c r="J130" s="305">
        <f>ROUND(I130*H130,2)</f>
        <v>0</v>
      </c>
      <c r="K130" s="301" t="s">
        <v>21</v>
      </c>
      <c r="L130" s="306"/>
      <c r="M130" s="307" t="s">
        <v>21</v>
      </c>
      <c r="N130" s="308" t="s">
        <v>47</v>
      </c>
      <c r="O130" s="48"/>
      <c r="P130" s="246">
        <f>O130*H130</f>
        <v>0</v>
      </c>
      <c r="Q130" s="246">
        <v>0</v>
      </c>
      <c r="R130" s="246">
        <f>Q130*H130</f>
        <v>0</v>
      </c>
      <c r="S130" s="246">
        <v>0</v>
      </c>
      <c r="T130" s="247">
        <f>S130*H130</f>
        <v>0</v>
      </c>
      <c r="AR130" s="25" t="s">
        <v>2141</v>
      </c>
      <c r="AT130" s="25" t="s">
        <v>288</v>
      </c>
      <c r="AU130" s="25" t="s">
        <v>83</v>
      </c>
      <c r="AY130" s="25" t="s">
        <v>171</v>
      </c>
      <c r="BE130" s="248">
        <f>IF(N130="základní",J130,0)</f>
        <v>0</v>
      </c>
      <c r="BF130" s="248">
        <f>IF(N130="snížená",J130,0)</f>
        <v>0</v>
      </c>
      <c r="BG130" s="248">
        <f>IF(N130="zákl. přenesená",J130,0)</f>
        <v>0</v>
      </c>
      <c r="BH130" s="248">
        <f>IF(N130="sníž. přenesená",J130,0)</f>
        <v>0</v>
      </c>
      <c r="BI130" s="248">
        <f>IF(N130="nulová",J130,0)</f>
        <v>0</v>
      </c>
      <c r="BJ130" s="25" t="s">
        <v>83</v>
      </c>
      <c r="BK130" s="248">
        <f>ROUND(I130*H130,2)</f>
        <v>0</v>
      </c>
      <c r="BL130" s="25" t="s">
        <v>619</v>
      </c>
      <c r="BM130" s="25" t="s">
        <v>2211</v>
      </c>
    </row>
    <row r="131" s="1" customFormat="1" ht="16.5" customHeight="1">
      <c r="B131" s="47"/>
      <c r="C131" s="299" t="s">
        <v>428</v>
      </c>
      <c r="D131" s="299" t="s">
        <v>288</v>
      </c>
      <c r="E131" s="300" t="s">
        <v>2212</v>
      </c>
      <c r="F131" s="301" t="s">
        <v>2213</v>
      </c>
      <c r="G131" s="302" t="s">
        <v>256</v>
      </c>
      <c r="H131" s="303">
        <v>4</v>
      </c>
      <c r="I131" s="304"/>
      <c r="J131" s="305">
        <f>ROUND(I131*H131,2)</f>
        <v>0</v>
      </c>
      <c r="K131" s="301" t="s">
        <v>21</v>
      </c>
      <c r="L131" s="306"/>
      <c r="M131" s="307" t="s">
        <v>21</v>
      </c>
      <c r="N131" s="308" t="s">
        <v>47</v>
      </c>
      <c r="O131" s="48"/>
      <c r="P131" s="246">
        <f>O131*H131</f>
        <v>0</v>
      </c>
      <c r="Q131" s="246">
        <v>0</v>
      </c>
      <c r="R131" s="246">
        <f>Q131*H131</f>
        <v>0</v>
      </c>
      <c r="S131" s="246">
        <v>0</v>
      </c>
      <c r="T131" s="247">
        <f>S131*H131</f>
        <v>0</v>
      </c>
      <c r="AR131" s="25" t="s">
        <v>2141</v>
      </c>
      <c r="AT131" s="25" t="s">
        <v>288</v>
      </c>
      <c r="AU131" s="25" t="s">
        <v>83</v>
      </c>
      <c r="AY131" s="25" t="s">
        <v>171</v>
      </c>
      <c r="BE131" s="248">
        <f>IF(N131="základní",J131,0)</f>
        <v>0</v>
      </c>
      <c r="BF131" s="248">
        <f>IF(N131="snížená",J131,0)</f>
        <v>0</v>
      </c>
      <c r="BG131" s="248">
        <f>IF(N131="zákl. přenesená",J131,0)</f>
        <v>0</v>
      </c>
      <c r="BH131" s="248">
        <f>IF(N131="sníž. přenesená",J131,0)</f>
        <v>0</v>
      </c>
      <c r="BI131" s="248">
        <f>IF(N131="nulová",J131,0)</f>
        <v>0</v>
      </c>
      <c r="BJ131" s="25" t="s">
        <v>83</v>
      </c>
      <c r="BK131" s="248">
        <f>ROUND(I131*H131,2)</f>
        <v>0</v>
      </c>
      <c r="BL131" s="25" t="s">
        <v>619</v>
      </c>
      <c r="BM131" s="25" t="s">
        <v>2214</v>
      </c>
    </row>
    <row r="132" s="1" customFormat="1" ht="16.5" customHeight="1">
      <c r="B132" s="47"/>
      <c r="C132" s="299" t="s">
        <v>434</v>
      </c>
      <c r="D132" s="299" t="s">
        <v>288</v>
      </c>
      <c r="E132" s="300" t="s">
        <v>2215</v>
      </c>
      <c r="F132" s="301" t="s">
        <v>2216</v>
      </c>
      <c r="G132" s="302" t="s">
        <v>256</v>
      </c>
      <c r="H132" s="303">
        <v>20</v>
      </c>
      <c r="I132" s="304"/>
      <c r="J132" s="305">
        <f>ROUND(I132*H132,2)</f>
        <v>0</v>
      </c>
      <c r="K132" s="301" t="s">
        <v>21</v>
      </c>
      <c r="L132" s="306"/>
      <c r="M132" s="307" t="s">
        <v>21</v>
      </c>
      <c r="N132" s="308" t="s">
        <v>47</v>
      </c>
      <c r="O132" s="48"/>
      <c r="P132" s="246">
        <f>O132*H132</f>
        <v>0</v>
      </c>
      <c r="Q132" s="246">
        <v>0</v>
      </c>
      <c r="R132" s="246">
        <f>Q132*H132</f>
        <v>0</v>
      </c>
      <c r="S132" s="246">
        <v>0</v>
      </c>
      <c r="T132" s="247">
        <f>S132*H132</f>
        <v>0</v>
      </c>
      <c r="AR132" s="25" t="s">
        <v>2141</v>
      </c>
      <c r="AT132" s="25" t="s">
        <v>288</v>
      </c>
      <c r="AU132" s="25" t="s">
        <v>83</v>
      </c>
      <c r="AY132" s="25" t="s">
        <v>171</v>
      </c>
      <c r="BE132" s="248">
        <f>IF(N132="základní",J132,0)</f>
        <v>0</v>
      </c>
      <c r="BF132" s="248">
        <f>IF(N132="snížená",J132,0)</f>
        <v>0</v>
      </c>
      <c r="BG132" s="248">
        <f>IF(N132="zákl. přenesená",J132,0)</f>
        <v>0</v>
      </c>
      <c r="BH132" s="248">
        <f>IF(N132="sníž. přenesená",J132,0)</f>
        <v>0</v>
      </c>
      <c r="BI132" s="248">
        <f>IF(N132="nulová",J132,0)</f>
        <v>0</v>
      </c>
      <c r="BJ132" s="25" t="s">
        <v>83</v>
      </c>
      <c r="BK132" s="248">
        <f>ROUND(I132*H132,2)</f>
        <v>0</v>
      </c>
      <c r="BL132" s="25" t="s">
        <v>619</v>
      </c>
      <c r="BM132" s="25" t="s">
        <v>2217</v>
      </c>
    </row>
    <row r="133" s="1" customFormat="1" ht="16.5" customHeight="1">
      <c r="B133" s="47"/>
      <c r="C133" s="299" t="s">
        <v>439</v>
      </c>
      <c r="D133" s="299" t="s">
        <v>288</v>
      </c>
      <c r="E133" s="300" t="s">
        <v>2218</v>
      </c>
      <c r="F133" s="301" t="s">
        <v>2219</v>
      </c>
      <c r="G133" s="302" t="s">
        <v>2124</v>
      </c>
      <c r="H133" s="303">
        <v>3</v>
      </c>
      <c r="I133" s="304"/>
      <c r="J133" s="305">
        <f>ROUND(I133*H133,2)</f>
        <v>0</v>
      </c>
      <c r="K133" s="301" t="s">
        <v>21</v>
      </c>
      <c r="L133" s="306"/>
      <c r="M133" s="307" t="s">
        <v>21</v>
      </c>
      <c r="N133" s="308" t="s">
        <v>47</v>
      </c>
      <c r="O133" s="48"/>
      <c r="P133" s="246">
        <f>O133*H133</f>
        <v>0</v>
      </c>
      <c r="Q133" s="246">
        <v>0</v>
      </c>
      <c r="R133" s="246">
        <f>Q133*H133</f>
        <v>0</v>
      </c>
      <c r="S133" s="246">
        <v>0</v>
      </c>
      <c r="T133" s="247">
        <f>S133*H133</f>
        <v>0</v>
      </c>
      <c r="AR133" s="25" t="s">
        <v>2141</v>
      </c>
      <c r="AT133" s="25" t="s">
        <v>288</v>
      </c>
      <c r="AU133" s="25" t="s">
        <v>83</v>
      </c>
      <c r="AY133" s="25" t="s">
        <v>171</v>
      </c>
      <c r="BE133" s="248">
        <f>IF(N133="základní",J133,0)</f>
        <v>0</v>
      </c>
      <c r="BF133" s="248">
        <f>IF(N133="snížená",J133,0)</f>
        <v>0</v>
      </c>
      <c r="BG133" s="248">
        <f>IF(N133="zákl. přenesená",J133,0)</f>
        <v>0</v>
      </c>
      <c r="BH133" s="248">
        <f>IF(N133="sníž. přenesená",J133,0)</f>
        <v>0</v>
      </c>
      <c r="BI133" s="248">
        <f>IF(N133="nulová",J133,0)</f>
        <v>0</v>
      </c>
      <c r="BJ133" s="25" t="s">
        <v>83</v>
      </c>
      <c r="BK133" s="248">
        <f>ROUND(I133*H133,2)</f>
        <v>0</v>
      </c>
      <c r="BL133" s="25" t="s">
        <v>619</v>
      </c>
      <c r="BM133" s="25" t="s">
        <v>2220</v>
      </c>
    </row>
    <row r="134" s="1" customFormat="1" ht="16.5" customHeight="1">
      <c r="B134" s="47"/>
      <c r="C134" s="299" t="s">
        <v>447</v>
      </c>
      <c r="D134" s="299" t="s">
        <v>288</v>
      </c>
      <c r="E134" s="300" t="s">
        <v>2221</v>
      </c>
      <c r="F134" s="301" t="s">
        <v>2222</v>
      </c>
      <c r="G134" s="302" t="s">
        <v>2124</v>
      </c>
      <c r="H134" s="303">
        <v>2</v>
      </c>
      <c r="I134" s="304"/>
      <c r="J134" s="305">
        <f>ROUND(I134*H134,2)</f>
        <v>0</v>
      </c>
      <c r="K134" s="301" t="s">
        <v>21</v>
      </c>
      <c r="L134" s="306"/>
      <c r="M134" s="307" t="s">
        <v>21</v>
      </c>
      <c r="N134" s="308" t="s">
        <v>47</v>
      </c>
      <c r="O134" s="48"/>
      <c r="P134" s="246">
        <f>O134*H134</f>
        <v>0</v>
      </c>
      <c r="Q134" s="246">
        <v>0</v>
      </c>
      <c r="R134" s="246">
        <f>Q134*H134</f>
        <v>0</v>
      </c>
      <c r="S134" s="246">
        <v>0</v>
      </c>
      <c r="T134" s="247">
        <f>S134*H134</f>
        <v>0</v>
      </c>
      <c r="AR134" s="25" t="s">
        <v>2141</v>
      </c>
      <c r="AT134" s="25" t="s">
        <v>288</v>
      </c>
      <c r="AU134" s="25" t="s">
        <v>83</v>
      </c>
      <c r="AY134" s="25" t="s">
        <v>171</v>
      </c>
      <c r="BE134" s="248">
        <f>IF(N134="základní",J134,0)</f>
        <v>0</v>
      </c>
      <c r="BF134" s="248">
        <f>IF(N134="snížená",J134,0)</f>
        <v>0</v>
      </c>
      <c r="BG134" s="248">
        <f>IF(N134="zákl. přenesená",J134,0)</f>
        <v>0</v>
      </c>
      <c r="BH134" s="248">
        <f>IF(N134="sníž. přenesená",J134,0)</f>
        <v>0</v>
      </c>
      <c r="BI134" s="248">
        <f>IF(N134="nulová",J134,0)</f>
        <v>0</v>
      </c>
      <c r="BJ134" s="25" t="s">
        <v>83</v>
      </c>
      <c r="BK134" s="248">
        <f>ROUND(I134*H134,2)</f>
        <v>0</v>
      </c>
      <c r="BL134" s="25" t="s">
        <v>619</v>
      </c>
      <c r="BM134" s="25" t="s">
        <v>2223</v>
      </c>
    </row>
    <row r="135" s="1" customFormat="1" ht="16.5" customHeight="1">
      <c r="B135" s="47"/>
      <c r="C135" s="299" t="s">
        <v>453</v>
      </c>
      <c r="D135" s="299" t="s">
        <v>288</v>
      </c>
      <c r="E135" s="300" t="s">
        <v>2224</v>
      </c>
      <c r="F135" s="301" t="s">
        <v>2225</v>
      </c>
      <c r="G135" s="302" t="s">
        <v>2124</v>
      </c>
      <c r="H135" s="303">
        <v>1</v>
      </c>
      <c r="I135" s="304"/>
      <c r="J135" s="305">
        <f>ROUND(I135*H135,2)</f>
        <v>0</v>
      </c>
      <c r="K135" s="301" t="s">
        <v>21</v>
      </c>
      <c r="L135" s="306"/>
      <c r="M135" s="307" t="s">
        <v>21</v>
      </c>
      <c r="N135" s="308" t="s">
        <v>47</v>
      </c>
      <c r="O135" s="48"/>
      <c r="P135" s="246">
        <f>O135*H135</f>
        <v>0</v>
      </c>
      <c r="Q135" s="246">
        <v>0</v>
      </c>
      <c r="R135" s="246">
        <f>Q135*H135</f>
        <v>0</v>
      </c>
      <c r="S135" s="246">
        <v>0</v>
      </c>
      <c r="T135" s="247">
        <f>S135*H135</f>
        <v>0</v>
      </c>
      <c r="AR135" s="25" t="s">
        <v>2141</v>
      </c>
      <c r="AT135" s="25" t="s">
        <v>288</v>
      </c>
      <c r="AU135" s="25" t="s">
        <v>83</v>
      </c>
      <c r="AY135" s="25" t="s">
        <v>171</v>
      </c>
      <c r="BE135" s="248">
        <f>IF(N135="základní",J135,0)</f>
        <v>0</v>
      </c>
      <c r="BF135" s="248">
        <f>IF(N135="snížená",J135,0)</f>
        <v>0</v>
      </c>
      <c r="BG135" s="248">
        <f>IF(N135="zákl. přenesená",J135,0)</f>
        <v>0</v>
      </c>
      <c r="BH135" s="248">
        <f>IF(N135="sníž. přenesená",J135,0)</f>
        <v>0</v>
      </c>
      <c r="BI135" s="248">
        <f>IF(N135="nulová",J135,0)</f>
        <v>0</v>
      </c>
      <c r="BJ135" s="25" t="s">
        <v>83</v>
      </c>
      <c r="BK135" s="248">
        <f>ROUND(I135*H135,2)</f>
        <v>0</v>
      </c>
      <c r="BL135" s="25" t="s">
        <v>619</v>
      </c>
      <c r="BM135" s="25" t="s">
        <v>2226</v>
      </c>
    </row>
    <row r="136" s="1" customFormat="1" ht="16.5" customHeight="1">
      <c r="B136" s="47"/>
      <c r="C136" s="299" t="s">
        <v>458</v>
      </c>
      <c r="D136" s="299" t="s">
        <v>288</v>
      </c>
      <c r="E136" s="300" t="s">
        <v>2227</v>
      </c>
      <c r="F136" s="301" t="s">
        <v>2228</v>
      </c>
      <c r="G136" s="302" t="s">
        <v>2124</v>
      </c>
      <c r="H136" s="303">
        <v>3</v>
      </c>
      <c r="I136" s="304"/>
      <c r="J136" s="305">
        <f>ROUND(I136*H136,2)</f>
        <v>0</v>
      </c>
      <c r="K136" s="301" t="s">
        <v>21</v>
      </c>
      <c r="L136" s="306"/>
      <c r="M136" s="307" t="s">
        <v>21</v>
      </c>
      <c r="N136" s="308" t="s">
        <v>47</v>
      </c>
      <c r="O136" s="48"/>
      <c r="P136" s="246">
        <f>O136*H136</f>
        <v>0</v>
      </c>
      <c r="Q136" s="246">
        <v>0</v>
      </c>
      <c r="R136" s="246">
        <f>Q136*H136</f>
        <v>0</v>
      </c>
      <c r="S136" s="246">
        <v>0</v>
      </c>
      <c r="T136" s="247">
        <f>S136*H136</f>
        <v>0</v>
      </c>
      <c r="AR136" s="25" t="s">
        <v>2141</v>
      </c>
      <c r="AT136" s="25" t="s">
        <v>288</v>
      </c>
      <c r="AU136" s="25" t="s">
        <v>83</v>
      </c>
      <c r="AY136" s="25" t="s">
        <v>171</v>
      </c>
      <c r="BE136" s="248">
        <f>IF(N136="základní",J136,0)</f>
        <v>0</v>
      </c>
      <c r="BF136" s="248">
        <f>IF(N136="snížená",J136,0)</f>
        <v>0</v>
      </c>
      <c r="BG136" s="248">
        <f>IF(N136="zákl. přenesená",J136,0)</f>
        <v>0</v>
      </c>
      <c r="BH136" s="248">
        <f>IF(N136="sníž. přenesená",J136,0)</f>
        <v>0</v>
      </c>
      <c r="BI136" s="248">
        <f>IF(N136="nulová",J136,0)</f>
        <v>0</v>
      </c>
      <c r="BJ136" s="25" t="s">
        <v>83</v>
      </c>
      <c r="BK136" s="248">
        <f>ROUND(I136*H136,2)</f>
        <v>0</v>
      </c>
      <c r="BL136" s="25" t="s">
        <v>619</v>
      </c>
      <c r="BM136" s="25" t="s">
        <v>2229</v>
      </c>
    </row>
    <row r="137" s="1" customFormat="1" ht="16.5" customHeight="1">
      <c r="B137" s="47"/>
      <c r="C137" s="299" t="s">
        <v>463</v>
      </c>
      <c r="D137" s="299" t="s">
        <v>288</v>
      </c>
      <c r="E137" s="300" t="s">
        <v>2230</v>
      </c>
      <c r="F137" s="301" t="s">
        <v>2231</v>
      </c>
      <c r="G137" s="302" t="s">
        <v>2124</v>
      </c>
      <c r="H137" s="303">
        <v>9</v>
      </c>
      <c r="I137" s="304"/>
      <c r="J137" s="305">
        <f>ROUND(I137*H137,2)</f>
        <v>0</v>
      </c>
      <c r="K137" s="301" t="s">
        <v>21</v>
      </c>
      <c r="L137" s="306"/>
      <c r="M137" s="307" t="s">
        <v>21</v>
      </c>
      <c r="N137" s="308" t="s">
        <v>47</v>
      </c>
      <c r="O137" s="48"/>
      <c r="P137" s="246">
        <f>O137*H137</f>
        <v>0</v>
      </c>
      <c r="Q137" s="246">
        <v>0</v>
      </c>
      <c r="R137" s="246">
        <f>Q137*H137</f>
        <v>0</v>
      </c>
      <c r="S137" s="246">
        <v>0</v>
      </c>
      <c r="T137" s="247">
        <f>S137*H137</f>
        <v>0</v>
      </c>
      <c r="AR137" s="25" t="s">
        <v>2141</v>
      </c>
      <c r="AT137" s="25" t="s">
        <v>288</v>
      </c>
      <c r="AU137" s="25" t="s">
        <v>83</v>
      </c>
      <c r="AY137" s="25" t="s">
        <v>171</v>
      </c>
      <c r="BE137" s="248">
        <f>IF(N137="základní",J137,0)</f>
        <v>0</v>
      </c>
      <c r="BF137" s="248">
        <f>IF(N137="snížená",J137,0)</f>
        <v>0</v>
      </c>
      <c r="BG137" s="248">
        <f>IF(N137="zákl. přenesená",J137,0)</f>
        <v>0</v>
      </c>
      <c r="BH137" s="248">
        <f>IF(N137="sníž. přenesená",J137,0)</f>
        <v>0</v>
      </c>
      <c r="BI137" s="248">
        <f>IF(N137="nulová",J137,0)</f>
        <v>0</v>
      </c>
      <c r="BJ137" s="25" t="s">
        <v>83</v>
      </c>
      <c r="BK137" s="248">
        <f>ROUND(I137*H137,2)</f>
        <v>0</v>
      </c>
      <c r="BL137" s="25" t="s">
        <v>619</v>
      </c>
      <c r="BM137" s="25" t="s">
        <v>2232</v>
      </c>
    </row>
    <row r="138" s="1" customFormat="1" ht="16.5" customHeight="1">
      <c r="B138" s="47"/>
      <c r="C138" s="299" t="s">
        <v>468</v>
      </c>
      <c r="D138" s="299" t="s">
        <v>288</v>
      </c>
      <c r="E138" s="300" t="s">
        <v>2233</v>
      </c>
      <c r="F138" s="301" t="s">
        <v>2234</v>
      </c>
      <c r="G138" s="302" t="s">
        <v>2124</v>
      </c>
      <c r="H138" s="303">
        <v>2</v>
      </c>
      <c r="I138" s="304"/>
      <c r="J138" s="305">
        <f>ROUND(I138*H138,2)</f>
        <v>0</v>
      </c>
      <c r="K138" s="301" t="s">
        <v>21</v>
      </c>
      <c r="L138" s="306"/>
      <c r="M138" s="307" t="s">
        <v>21</v>
      </c>
      <c r="N138" s="308" t="s">
        <v>47</v>
      </c>
      <c r="O138" s="48"/>
      <c r="P138" s="246">
        <f>O138*H138</f>
        <v>0</v>
      </c>
      <c r="Q138" s="246">
        <v>0</v>
      </c>
      <c r="R138" s="246">
        <f>Q138*H138</f>
        <v>0</v>
      </c>
      <c r="S138" s="246">
        <v>0</v>
      </c>
      <c r="T138" s="247">
        <f>S138*H138</f>
        <v>0</v>
      </c>
      <c r="AR138" s="25" t="s">
        <v>2141</v>
      </c>
      <c r="AT138" s="25" t="s">
        <v>288</v>
      </c>
      <c r="AU138" s="25" t="s">
        <v>83</v>
      </c>
      <c r="AY138" s="25" t="s">
        <v>171</v>
      </c>
      <c r="BE138" s="248">
        <f>IF(N138="základní",J138,0)</f>
        <v>0</v>
      </c>
      <c r="BF138" s="248">
        <f>IF(N138="snížená",J138,0)</f>
        <v>0</v>
      </c>
      <c r="BG138" s="248">
        <f>IF(N138="zákl. přenesená",J138,0)</f>
        <v>0</v>
      </c>
      <c r="BH138" s="248">
        <f>IF(N138="sníž. přenesená",J138,0)</f>
        <v>0</v>
      </c>
      <c r="BI138" s="248">
        <f>IF(N138="nulová",J138,0)</f>
        <v>0</v>
      </c>
      <c r="BJ138" s="25" t="s">
        <v>83</v>
      </c>
      <c r="BK138" s="248">
        <f>ROUND(I138*H138,2)</f>
        <v>0</v>
      </c>
      <c r="BL138" s="25" t="s">
        <v>619</v>
      </c>
      <c r="BM138" s="25" t="s">
        <v>2235</v>
      </c>
    </row>
    <row r="139" s="1" customFormat="1" ht="16.5" customHeight="1">
      <c r="B139" s="47"/>
      <c r="C139" s="299" t="s">
        <v>475</v>
      </c>
      <c r="D139" s="299" t="s">
        <v>288</v>
      </c>
      <c r="E139" s="300" t="s">
        <v>2236</v>
      </c>
      <c r="F139" s="301" t="s">
        <v>2237</v>
      </c>
      <c r="G139" s="302" t="s">
        <v>2124</v>
      </c>
      <c r="H139" s="303">
        <v>1</v>
      </c>
      <c r="I139" s="304"/>
      <c r="J139" s="305">
        <f>ROUND(I139*H139,2)</f>
        <v>0</v>
      </c>
      <c r="K139" s="301" t="s">
        <v>21</v>
      </c>
      <c r="L139" s="306"/>
      <c r="M139" s="307" t="s">
        <v>21</v>
      </c>
      <c r="N139" s="308" t="s">
        <v>47</v>
      </c>
      <c r="O139" s="48"/>
      <c r="P139" s="246">
        <f>O139*H139</f>
        <v>0</v>
      </c>
      <c r="Q139" s="246">
        <v>0</v>
      </c>
      <c r="R139" s="246">
        <f>Q139*H139</f>
        <v>0</v>
      </c>
      <c r="S139" s="246">
        <v>0</v>
      </c>
      <c r="T139" s="247">
        <f>S139*H139</f>
        <v>0</v>
      </c>
      <c r="AR139" s="25" t="s">
        <v>2141</v>
      </c>
      <c r="AT139" s="25" t="s">
        <v>288</v>
      </c>
      <c r="AU139" s="25" t="s">
        <v>83</v>
      </c>
      <c r="AY139" s="25" t="s">
        <v>171</v>
      </c>
      <c r="BE139" s="248">
        <f>IF(N139="základní",J139,0)</f>
        <v>0</v>
      </c>
      <c r="BF139" s="248">
        <f>IF(N139="snížená",J139,0)</f>
        <v>0</v>
      </c>
      <c r="BG139" s="248">
        <f>IF(N139="zákl. přenesená",J139,0)</f>
        <v>0</v>
      </c>
      <c r="BH139" s="248">
        <f>IF(N139="sníž. přenesená",J139,0)</f>
        <v>0</v>
      </c>
      <c r="BI139" s="248">
        <f>IF(N139="nulová",J139,0)</f>
        <v>0</v>
      </c>
      <c r="BJ139" s="25" t="s">
        <v>83</v>
      </c>
      <c r="BK139" s="248">
        <f>ROUND(I139*H139,2)</f>
        <v>0</v>
      </c>
      <c r="BL139" s="25" t="s">
        <v>619</v>
      </c>
      <c r="BM139" s="25" t="s">
        <v>2238</v>
      </c>
    </row>
    <row r="140" s="1" customFormat="1" ht="16.5" customHeight="1">
      <c r="B140" s="47"/>
      <c r="C140" s="299" t="s">
        <v>480</v>
      </c>
      <c r="D140" s="299" t="s">
        <v>288</v>
      </c>
      <c r="E140" s="300" t="s">
        <v>2239</v>
      </c>
      <c r="F140" s="301" t="s">
        <v>2240</v>
      </c>
      <c r="G140" s="302" t="s">
        <v>2124</v>
      </c>
      <c r="H140" s="303">
        <v>1</v>
      </c>
      <c r="I140" s="304"/>
      <c r="J140" s="305">
        <f>ROUND(I140*H140,2)</f>
        <v>0</v>
      </c>
      <c r="K140" s="301" t="s">
        <v>21</v>
      </c>
      <c r="L140" s="306"/>
      <c r="M140" s="307" t="s">
        <v>21</v>
      </c>
      <c r="N140" s="308" t="s">
        <v>47</v>
      </c>
      <c r="O140" s="48"/>
      <c r="P140" s="246">
        <f>O140*H140</f>
        <v>0</v>
      </c>
      <c r="Q140" s="246">
        <v>0</v>
      </c>
      <c r="R140" s="246">
        <f>Q140*H140</f>
        <v>0</v>
      </c>
      <c r="S140" s="246">
        <v>0</v>
      </c>
      <c r="T140" s="247">
        <f>S140*H140</f>
        <v>0</v>
      </c>
      <c r="AR140" s="25" t="s">
        <v>2141</v>
      </c>
      <c r="AT140" s="25" t="s">
        <v>288</v>
      </c>
      <c r="AU140" s="25" t="s">
        <v>83</v>
      </c>
      <c r="AY140" s="25" t="s">
        <v>171</v>
      </c>
      <c r="BE140" s="248">
        <f>IF(N140="základní",J140,0)</f>
        <v>0</v>
      </c>
      <c r="BF140" s="248">
        <f>IF(N140="snížená",J140,0)</f>
        <v>0</v>
      </c>
      <c r="BG140" s="248">
        <f>IF(N140="zákl. přenesená",J140,0)</f>
        <v>0</v>
      </c>
      <c r="BH140" s="248">
        <f>IF(N140="sníž. přenesená",J140,0)</f>
        <v>0</v>
      </c>
      <c r="BI140" s="248">
        <f>IF(N140="nulová",J140,0)</f>
        <v>0</v>
      </c>
      <c r="BJ140" s="25" t="s">
        <v>83</v>
      </c>
      <c r="BK140" s="248">
        <f>ROUND(I140*H140,2)</f>
        <v>0</v>
      </c>
      <c r="BL140" s="25" t="s">
        <v>619</v>
      </c>
      <c r="BM140" s="25" t="s">
        <v>2241</v>
      </c>
    </row>
    <row r="141" s="1" customFormat="1" ht="25.5" customHeight="1">
      <c r="B141" s="47"/>
      <c r="C141" s="299" t="s">
        <v>485</v>
      </c>
      <c r="D141" s="299" t="s">
        <v>288</v>
      </c>
      <c r="E141" s="300" t="s">
        <v>2242</v>
      </c>
      <c r="F141" s="301" t="s">
        <v>2243</v>
      </c>
      <c r="G141" s="302" t="s">
        <v>235</v>
      </c>
      <c r="H141" s="303">
        <v>95</v>
      </c>
      <c r="I141" s="304"/>
      <c r="J141" s="305">
        <f>ROUND(I141*H141,2)</f>
        <v>0</v>
      </c>
      <c r="K141" s="301" t="s">
        <v>21</v>
      </c>
      <c r="L141" s="306"/>
      <c r="M141" s="307" t="s">
        <v>21</v>
      </c>
      <c r="N141" s="308" t="s">
        <v>47</v>
      </c>
      <c r="O141" s="48"/>
      <c r="P141" s="246">
        <f>O141*H141</f>
        <v>0</v>
      </c>
      <c r="Q141" s="246">
        <v>0</v>
      </c>
      <c r="R141" s="246">
        <f>Q141*H141</f>
        <v>0</v>
      </c>
      <c r="S141" s="246">
        <v>0</v>
      </c>
      <c r="T141" s="247">
        <f>S141*H141</f>
        <v>0</v>
      </c>
      <c r="AR141" s="25" t="s">
        <v>2141</v>
      </c>
      <c r="AT141" s="25" t="s">
        <v>288</v>
      </c>
      <c r="AU141" s="25" t="s">
        <v>83</v>
      </c>
      <c r="AY141" s="25" t="s">
        <v>171</v>
      </c>
      <c r="BE141" s="248">
        <f>IF(N141="základní",J141,0)</f>
        <v>0</v>
      </c>
      <c r="BF141" s="248">
        <f>IF(N141="snížená",J141,0)</f>
        <v>0</v>
      </c>
      <c r="BG141" s="248">
        <f>IF(N141="zákl. přenesená",J141,0)</f>
        <v>0</v>
      </c>
      <c r="BH141" s="248">
        <f>IF(N141="sníž. přenesená",J141,0)</f>
        <v>0</v>
      </c>
      <c r="BI141" s="248">
        <f>IF(N141="nulová",J141,0)</f>
        <v>0</v>
      </c>
      <c r="BJ141" s="25" t="s">
        <v>83</v>
      </c>
      <c r="BK141" s="248">
        <f>ROUND(I141*H141,2)</f>
        <v>0</v>
      </c>
      <c r="BL141" s="25" t="s">
        <v>619</v>
      </c>
      <c r="BM141" s="25" t="s">
        <v>2244</v>
      </c>
    </row>
    <row r="142" s="1" customFormat="1" ht="16.5" customHeight="1">
      <c r="B142" s="47"/>
      <c r="C142" s="299" t="s">
        <v>494</v>
      </c>
      <c r="D142" s="299" t="s">
        <v>288</v>
      </c>
      <c r="E142" s="300" t="s">
        <v>2245</v>
      </c>
      <c r="F142" s="301" t="s">
        <v>2246</v>
      </c>
      <c r="G142" s="302" t="s">
        <v>256</v>
      </c>
      <c r="H142" s="303">
        <v>52</v>
      </c>
      <c r="I142" s="304"/>
      <c r="J142" s="305">
        <f>ROUND(I142*H142,2)</f>
        <v>0</v>
      </c>
      <c r="K142" s="301" t="s">
        <v>21</v>
      </c>
      <c r="L142" s="306"/>
      <c r="M142" s="307" t="s">
        <v>21</v>
      </c>
      <c r="N142" s="308" t="s">
        <v>47</v>
      </c>
      <c r="O142" s="48"/>
      <c r="P142" s="246">
        <f>O142*H142</f>
        <v>0</v>
      </c>
      <c r="Q142" s="246">
        <v>0</v>
      </c>
      <c r="R142" s="246">
        <f>Q142*H142</f>
        <v>0</v>
      </c>
      <c r="S142" s="246">
        <v>0</v>
      </c>
      <c r="T142" s="247">
        <f>S142*H142</f>
        <v>0</v>
      </c>
      <c r="AR142" s="25" t="s">
        <v>2141</v>
      </c>
      <c r="AT142" s="25" t="s">
        <v>288</v>
      </c>
      <c r="AU142" s="25" t="s">
        <v>83</v>
      </c>
      <c r="AY142" s="25" t="s">
        <v>171</v>
      </c>
      <c r="BE142" s="248">
        <f>IF(N142="základní",J142,0)</f>
        <v>0</v>
      </c>
      <c r="BF142" s="248">
        <f>IF(N142="snížená",J142,0)</f>
        <v>0</v>
      </c>
      <c r="BG142" s="248">
        <f>IF(N142="zákl. přenesená",J142,0)</f>
        <v>0</v>
      </c>
      <c r="BH142" s="248">
        <f>IF(N142="sníž. přenesená",J142,0)</f>
        <v>0</v>
      </c>
      <c r="BI142" s="248">
        <f>IF(N142="nulová",J142,0)</f>
        <v>0</v>
      </c>
      <c r="BJ142" s="25" t="s">
        <v>83</v>
      </c>
      <c r="BK142" s="248">
        <f>ROUND(I142*H142,2)</f>
        <v>0</v>
      </c>
      <c r="BL142" s="25" t="s">
        <v>619</v>
      </c>
      <c r="BM142" s="25" t="s">
        <v>2247</v>
      </c>
    </row>
    <row r="143" s="1" customFormat="1" ht="16.5" customHeight="1">
      <c r="B143" s="47"/>
      <c r="C143" s="299" t="s">
        <v>499</v>
      </c>
      <c r="D143" s="299" t="s">
        <v>288</v>
      </c>
      <c r="E143" s="300" t="s">
        <v>2248</v>
      </c>
      <c r="F143" s="301" t="s">
        <v>2249</v>
      </c>
      <c r="G143" s="302" t="s">
        <v>256</v>
      </c>
      <c r="H143" s="303">
        <v>52</v>
      </c>
      <c r="I143" s="304"/>
      <c r="J143" s="305">
        <f>ROUND(I143*H143,2)</f>
        <v>0</v>
      </c>
      <c r="K143" s="301" t="s">
        <v>21</v>
      </c>
      <c r="L143" s="306"/>
      <c r="M143" s="307" t="s">
        <v>21</v>
      </c>
      <c r="N143" s="308" t="s">
        <v>47</v>
      </c>
      <c r="O143" s="48"/>
      <c r="P143" s="246">
        <f>O143*H143</f>
        <v>0</v>
      </c>
      <c r="Q143" s="246">
        <v>0</v>
      </c>
      <c r="R143" s="246">
        <f>Q143*H143</f>
        <v>0</v>
      </c>
      <c r="S143" s="246">
        <v>0</v>
      </c>
      <c r="T143" s="247">
        <f>S143*H143</f>
        <v>0</v>
      </c>
      <c r="AR143" s="25" t="s">
        <v>2141</v>
      </c>
      <c r="AT143" s="25" t="s">
        <v>288</v>
      </c>
      <c r="AU143" s="25" t="s">
        <v>83</v>
      </c>
      <c r="AY143" s="25" t="s">
        <v>171</v>
      </c>
      <c r="BE143" s="248">
        <f>IF(N143="základní",J143,0)</f>
        <v>0</v>
      </c>
      <c r="BF143" s="248">
        <f>IF(N143="snížená",J143,0)</f>
        <v>0</v>
      </c>
      <c r="BG143" s="248">
        <f>IF(N143="zákl. přenesená",J143,0)</f>
        <v>0</v>
      </c>
      <c r="BH143" s="248">
        <f>IF(N143="sníž. přenesená",J143,0)</f>
        <v>0</v>
      </c>
      <c r="BI143" s="248">
        <f>IF(N143="nulová",J143,0)</f>
        <v>0</v>
      </c>
      <c r="BJ143" s="25" t="s">
        <v>83</v>
      </c>
      <c r="BK143" s="248">
        <f>ROUND(I143*H143,2)</f>
        <v>0</v>
      </c>
      <c r="BL143" s="25" t="s">
        <v>619</v>
      </c>
      <c r="BM143" s="25" t="s">
        <v>2250</v>
      </c>
    </row>
    <row r="144" s="1" customFormat="1" ht="25.5" customHeight="1">
      <c r="B144" s="47"/>
      <c r="C144" s="299" t="s">
        <v>505</v>
      </c>
      <c r="D144" s="299" t="s">
        <v>288</v>
      </c>
      <c r="E144" s="300" t="s">
        <v>2251</v>
      </c>
      <c r="F144" s="301" t="s">
        <v>2252</v>
      </c>
      <c r="G144" s="302" t="s">
        <v>256</v>
      </c>
      <c r="H144" s="303">
        <v>52</v>
      </c>
      <c r="I144" s="304"/>
      <c r="J144" s="305">
        <f>ROUND(I144*H144,2)</f>
        <v>0</v>
      </c>
      <c r="K144" s="301" t="s">
        <v>21</v>
      </c>
      <c r="L144" s="306"/>
      <c r="M144" s="307" t="s">
        <v>21</v>
      </c>
      <c r="N144" s="308" t="s">
        <v>47</v>
      </c>
      <c r="O144" s="48"/>
      <c r="P144" s="246">
        <f>O144*H144</f>
        <v>0</v>
      </c>
      <c r="Q144" s="246">
        <v>0</v>
      </c>
      <c r="R144" s="246">
        <f>Q144*H144</f>
        <v>0</v>
      </c>
      <c r="S144" s="246">
        <v>0</v>
      </c>
      <c r="T144" s="247">
        <f>S144*H144</f>
        <v>0</v>
      </c>
      <c r="AR144" s="25" t="s">
        <v>2141</v>
      </c>
      <c r="AT144" s="25" t="s">
        <v>288</v>
      </c>
      <c r="AU144" s="25" t="s">
        <v>83</v>
      </c>
      <c r="AY144" s="25" t="s">
        <v>171</v>
      </c>
      <c r="BE144" s="248">
        <f>IF(N144="základní",J144,0)</f>
        <v>0</v>
      </c>
      <c r="BF144" s="248">
        <f>IF(N144="snížená",J144,0)</f>
        <v>0</v>
      </c>
      <c r="BG144" s="248">
        <f>IF(N144="zákl. přenesená",J144,0)</f>
        <v>0</v>
      </c>
      <c r="BH144" s="248">
        <f>IF(N144="sníž. přenesená",J144,0)</f>
        <v>0</v>
      </c>
      <c r="BI144" s="248">
        <f>IF(N144="nulová",J144,0)</f>
        <v>0</v>
      </c>
      <c r="BJ144" s="25" t="s">
        <v>83</v>
      </c>
      <c r="BK144" s="248">
        <f>ROUND(I144*H144,2)</f>
        <v>0</v>
      </c>
      <c r="BL144" s="25" t="s">
        <v>619</v>
      </c>
      <c r="BM144" s="25" t="s">
        <v>2253</v>
      </c>
    </row>
    <row r="145" s="1" customFormat="1" ht="25.5" customHeight="1">
      <c r="B145" s="47"/>
      <c r="C145" s="299" t="s">
        <v>510</v>
      </c>
      <c r="D145" s="299" t="s">
        <v>288</v>
      </c>
      <c r="E145" s="300" t="s">
        <v>2254</v>
      </c>
      <c r="F145" s="301" t="s">
        <v>2255</v>
      </c>
      <c r="G145" s="302" t="s">
        <v>256</v>
      </c>
      <c r="H145" s="303">
        <v>52</v>
      </c>
      <c r="I145" s="304"/>
      <c r="J145" s="305">
        <f>ROUND(I145*H145,2)</f>
        <v>0</v>
      </c>
      <c r="K145" s="301" t="s">
        <v>21</v>
      </c>
      <c r="L145" s="306"/>
      <c r="M145" s="307" t="s">
        <v>21</v>
      </c>
      <c r="N145" s="308" t="s">
        <v>47</v>
      </c>
      <c r="O145" s="48"/>
      <c r="P145" s="246">
        <f>O145*H145</f>
        <v>0</v>
      </c>
      <c r="Q145" s="246">
        <v>0</v>
      </c>
      <c r="R145" s="246">
        <f>Q145*H145</f>
        <v>0</v>
      </c>
      <c r="S145" s="246">
        <v>0</v>
      </c>
      <c r="T145" s="247">
        <f>S145*H145</f>
        <v>0</v>
      </c>
      <c r="AR145" s="25" t="s">
        <v>2141</v>
      </c>
      <c r="AT145" s="25" t="s">
        <v>288</v>
      </c>
      <c r="AU145" s="25" t="s">
        <v>83</v>
      </c>
      <c r="AY145" s="25" t="s">
        <v>171</v>
      </c>
      <c r="BE145" s="248">
        <f>IF(N145="základní",J145,0)</f>
        <v>0</v>
      </c>
      <c r="BF145" s="248">
        <f>IF(N145="snížená",J145,0)</f>
        <v>0</v>
      </c>
      <c r="BG145" s="248">
        <f>IF(N145="zákl. přenesená",J145,0)</f>
        <v>0</v>
      </c>
      <c r="BH145" s="248">
        <f>IF(N145="sníž. přenesená",J145,0)</f>
        <v>0</v>
      </c>
      <c r="BI145" s="248">
        <f>IF(N145="nulová",J145,0)</f>
        <v>0</v>
      </c>
      <c r="BJ145" s="25" t="s">
        <v>83</v>
      </c>
      <c r="BK145" s="248">
        <f>ROUND(I145*H145,2)</f>
        <v>0</v>
      </c>
      <c r="BL145" s="25" t="s">
        <v>619</v>
      </c>
      <c r="BM145" s="25" t="s">
        <v>2256</v>
      </c>
    </row>
    <row r="146" s="1" customFormat="1" ht="38.25" customHeight="1">
      <c r="B146" s="47"/>
      <c r="C146" s="299" t="s">
        <v>516</v>
      </c>
      <c r="D146" s="299" t="s">
        <v>288</v>
      </c>
      <c r="E146" s="300" t="s">
        <v>2257</v>
      </c>
      <c r="F146" s="301" t="s">
        <v>2258</v>
      </c>
      <c r="G146" s="302" t="s">
        <v>177</v>
      </c>
      <c r="H146" s="303">
        <v>1</v>
      </c>
      <c r="I146" s="304"/>
      <c r="J146" s="305">
        <f>ROUND(I146*H146,2)</f>
        <v>0</v>
      </c>
      <c r="K146" s="301" t="s">
        <v>21</v>
      </c>
      <c r="L146" s="306"/>
      <c r="M146" s="307" t="s">
        <v>21</v>
      </c>
      <c r="N146" s="308" t="s">
        <v>47</v>
      </c>
      <c r="O146" s="48"/>
      <c r="P146" s="246">
        <f>O146*H146</f>
        <v>0</v>
      </c>
      <c r="Q146" s="246">
        <v>0</v>
      </c>
      <c r="R146" s="246">
        <f>Q146*H146</f>
        <v>0</v>
      </c>
      <c r="S146" s="246">
        <v>0</v>
      </c>
      <c r="T146" s="247">
        <f>S146*H146</f>
        <v>0</v>
      </c>
      <c r="AR146" s="25" t="s">
        <v>2141</v>
      </c>
      <c r="AT146" s="25" t="s">
        <v>288</v>
      </c>
      <c r="AU146" s="25" t="s">
        <v>83</v>
      </c>
      <c r="AY146" s="25" t="s">
        <v>171</v>
      </c>
      <c r="BE146" s="248">
        <f>IF(N146="základní",J146,0)</f>
        <v>0</v>
      </c>
      <c r="BF146" s="248">
        <f>IF(N146="snížená",J146,0)</f>
        <v>0</v>
      </c>
      <c r="BG146" s="248">
        <f>IF(N146="zákl. přenesená",J146,0)</f>
        <v>0</v>
      </c>
      <c r="BH146" s="248">
        <f>IF(N146="sníž. přenesená",J146,0)</f>
        <v>0</v>
      </c>
      <c r="BI146" s="248">
        <f>IF(N146="nulová",J146,0)</f>
        <v>0</v>
      </c>
      <c r="BJ146" s="25" t="s">
        <v>83</v>
      </c>
      <c r="BK146" s="248">
        <f>ROUND(I146*H146,2)</f>
        <v>0</v>
      </c>
      <c r="BL146" s="25" t="s">
        <v>619</v>
      </c>
      <c r="BM146" s="25" t="s">
        <v>2259</v>
      </c>
    </row>
    <row r="147" s="1" customFormat="1" ht="25.5" customHeight="1">
      <c r="B147" s="47"/>
      <c r="C147" s="299" t="s">
        <v>521</v>
      </c>
      <c r="D147" s="299" t="s">
        <v>288</v>
      </c>
      <c r="E147" s="300" t="s">
        <v>2260</v>
      </c>
      <c r="F147" s="301" t="s">
        <v>2261</v>
      </c>
      <c r="G147" s="302" t="s">
        <v>2124</v>
      </c>
      <c r="H147" s="303">
        <v>2</v>
      </c>
      <c r="I147" s="304"/>
      <c r="J147" s="305">
        <f>ROUND(I147*H147,2)</f>
        <v>0</v>
      </c>
      <c r="K147" s="301" t="s">
        <v>21</v>
      </c>
      <c r="L147" s="306"/>
      <c r="M147" s="307" t="s">
        <v>21</v>
      </c>
      <c r="N147" s="308" t="s">
        <v>47</v>
      </c>
      <c r="O147" s="48"/>
      <c r="P147" s="246">
        <f>O147*H147</f>
        <v>0</v>
      </c>
      <c r="Q147" s="246">
        <v>0</v>
      </c>
      <c r="R147" s="246">
        <f>Q147*H147</f>
        <v>0</v>
      </c>
      <c r="S147" s="246">
        <v>0</v>
      </c>
      <c r="T147" s="247">
        <f>S147*H147</f>
        <v>0</v>
      </c>
      <c r="AR147" s="25" t="s">
        <v>2141</v>
      </c>
      <c r="AT147" s="25" t="s">
        <v>288</v>
      </c>
      <c r="AU147" s="25" t="s">
        <v>83</v>
      </c>
      <c r="AY147" s="25" t="s">
        <v>171</v>
      </c>
      <c r="BE147" s="248">
        <f>IF(N147="základní",J147,0)</f>
        <v>0</v>
      </c>
      <c r="BF147" s="248">
        <f>IF(N147="snížená",J147,0)</f>
        <v>0</v>
      </c>
      <c r="BG147" s="248">
        <f>IF(N147="zákl. přenesená",J147,0)</f>
        <v>0</v>
      </c>
      <c r="BH147" s="248">
        <f>IF(N147="sníž. přenesená",J147,0)</f>
        <v>0</v>
      </c>
      <c r="BI147" s="248">
        <f>IF(N147="nulová",J147,0)</f>
        <v>0</v>
      </c>
      <c r="BJ147" s="25" t="s">
        <v>83</v>
      </c>
      <c r="BK147" s="248">
        <f>ROUND(I147*H147,2)</f>
        <v>0</v>
      </c>
      <c r="BL147" s="25" t="s">
        <v>619</v>
      </c>
      <c r="BM147" s="25" t="s">
        <v>2262</v>
      </c>
    </row>
    <row r="148" s="1" customFormat="1" ht="89.25" customHeight="1">
      <c r="B148" s="47"/>
      <c r="C148" s="299" t="s">
        <v>526</v>
      </c>
      <c r="D148" s="299" t="s">
        <v>288</v>
      </c>
      <c r="E148" s="300" t="s">
        <v>2263</v>
      </c>
      <c r="F148" s="301" t="s">
        <v>2264</v>
      </c>
      <c r="G148" s="302" t="s">
        <v>2124</v>
      </c>
      <c r="H148" s="303">
        <v>1</v>
      </c>
      <c r="I148" s="304"/>
      <c r="J148" s="305">
        <f>ROUND(I148*H148,2)</f>
        <v>0</v>
      </c>
      <c r="K148" s="301" t="s">
        <v>21</v>
      </c>
      <c r="L148" s="306"/>
      <c r="M148" s="307" t="s">
        <v>21</v>
      </c>
      <c r="N148" s="308" t="s">
        <v>47</v>
      </c>
      <c r="O148" s="48"/>
      <c r="P148" s="246">
        <f>O148*H148</f>
        <v>0</v>
      </c>
      <c r="Q148" s="246">
        <v>0</v>
      </c>
      <c r="R148" s="246">
        <f>Q148*H148</f>
        <v>0</v>
      </c>
      <c r="S148" s="246">
        <v>0</v>
      </c>
      <c r="T148" s="247">
        <f>S148*H148</f>
        <v>0</v>
      </c>
      <c r="AR148" s="25" t="s">
        <v>2141</v>
      </c>
      <c r="AT148" s="25" t="s">
        <v>288</v>
      </c>
      <c r="AU148" s="25" t="s">
        <v>83</v>
      </c>
      <c r="AY148" s="25" t="s">
        <v>171</v>
      </c>
      <c r="BE148" s="248">
        <f>IF(N148="základní",J148,0)</f>
        <v>0</v>
      </c>
      <c r="BF148" s="248">
        <f>IF(N148="snížená",J148,0)</f>
        <v>0</v>
      </c>
      <c r="BG148" s="248">
        <f>IF(N148="zákl. přenesená",J148,0)</f>
        <v>0</v>
      </c>
      <c r="BH148" s="248">
        <f>IF(N148="sníž. přenesená",J148,0)</f>
        <v>0</v>
      </c>
      <c r="BI148" s="248">
        <f>IF(N148="nulová",J148,0)</f>
        <v>0</v>
      </c>
      <c r="BJ148" s="25" t="s">
        <v>83</v>
      </c>
      <c r="BK148" s="248">
        <f>ROUND(I148*H148,2)</f>
        <v>0</v>
      </c>
      <c r="BL148" s="25" t="s">
        <v>619</v>
      </c>
      <c r="BM148" s="25" t="s">
        <v>2265</v>
      </c>
    </row>
    <row r="149" s="1" customFormat="1" ht="102" customHeight="1">
      <c r="B149" s="47"/>
      <c r="C149" s="299" t="s">
        <v>532</v>
      </c>
      <c r="D149" s="299" t="s">
        <v>288</v>
      </c>
      <c r="E149" s="300" t="s">
        <v>2266</v>
      </c>
      <c r="F149" s="301" t="s">
        <v>2267</v>
      </c>
      <c r="G149" s="302" t="s">
        <v>2124</v>
      </c>
      <c r="H149" s="303">
        <v>1</v>
      </c>
      <c r="I149" s="304"/>
      <c r="J149" s="305">
        <f>ROUND(I149*H149,2)</f>
        <v>0</v>
      </c>
      <c r="K149" s="301" t="s">
        <v>21</v>
      </c>
      <c r="L149" s="306"/>
      <c r="M149" s="307" t="s">
        <v>21</v>
      </c>
      <c r="N149" s="308" t="s">
        <v>47</v>
      </c>
      <c r="O149" s="48"/>
      <c r="P149" s="246">
        <f>O149*H149</f>
        <v>0</v>
      </c>
      <c r="Q149" s="246">
        <v>0</v>
      </c>
      <c r="R149" s="246">
        <f>Q149*H149</f>
        <v>0</v>
      </c>
      <c r="S149" s="246">
        <v>0</v>
      </c>
      <c r="T149" s="247">
        <f>S149*H149</f>
        <v>0</v>
      </c>
      <c r="AR149" s="25" t="s">
        <v>2141</v>
      </c>
      <c r="AT149" s="25" t="s">
        <v>288</v>
      </c>
      <c r="AU149" s="25" t="s">
        <v>83</v>
      </c>
      <c r="AY149" s="25" t="s">
        <v>171</v>
      </c>
      <c r="BE149" s="248">
        <f>IF(N149="základní",J149,0)</f>
        <v>0</v>
      </c>
      <c r="BF149" s="248">
        <f>IF(N149="snížená",J149,0)</f>
        <v>0</v>
      </c>
      <c r="BG149" s="248">
        <f>IF(N149="zákl. přenesená",J149,0)</f>
        <v>0</v>
      </c>
      <c r="BH149" s="248">
        <f>IF(N149="sníž. přenesená",J149,0)</f>
        <v>0</v>
      </c>
      <c r="BI149" s="248">
        <f>IF(N149="nulová",J149,0)</f>
        <v>0</v>
      </c>
      <c r="BJ149" s="25" t="s">
        <v>83</v>
      </c>
      <c r="BK149" s="248">
        <f>ROUND(I149*H149,2)</f>
        <v>0</v>
      </c>
      <c r="BL149" s="25" t="s">
        <v>619</v>
      </c>
      <c r="BM149" s="25" t="s">
        <v>2268</v>
      </c>
    </row>
    <row r="150" s="1" customFormat="1" ht="16.5" customHeight="1">
      <c r="B150" s="47"/>
      <c r="C150" s="299" t="s">
        <v>539</v>
      </c>
      <c r="D150" s="299" t="s">
        <v>288</v>
      </c>
      <c r="E150" s="300" t="s">
        <v>2269</v>
      </c>
      <c r="F150" s="301" t="s">
        <v>2249</v>
      </c>
      <c r="G150" s="302" t="s">
        <v>256</v>
      </c>
      <c r="H150" s="303">
        <v>25</v>
      </c>
      <c r="I150" s="304"/>
      <c r="J150" s="305">
        <f>ROUND(I150*H150,2)</f>
        <v>0</v>
      </c>
      <c r="K150" s="301" t="s">
        <v>21</v>
      </c>
      <c r="L150" s="306"/>
      <c r="M150" s="307" t="s">
        <v>21</v>
      </c>
      <c r="N150" s="308" t="s">
        <v>47</v>
      </c>
      <c r="O150" s="48"/>
      <c r="P150" s="246">
        <f>O150*H150</f>
        <v>0</v>
      </c>
      <c r="Q150" s="246">
        <v>0</v>
      </c>
      <c r="R150" s="246">
        <f>Q150*H150</f>
        <v>0</v>
      </c>
      <c r="S150" s="246">
        <v>0</v>
      </c>
      <c r="T150" s="247">
        <f>S150*H150</f>
        <v>0</v>
      </c>
      <c r="AR150" s="25" t="s">
        <v>2141</v>
      </c>
      <c r="AT150" s="25" t="s">
        <v>288</v>
      </c>
      <c r="AU150" s="25" t="s">
        <v>83</v>
      </c>
      <c r="AY150" s="25" t="s">
        <v>171</v>
      </c>
      <c r="BE150" s="248">
        <f>IF(N150="základní",J150,0)</f>
        <v>0</v>
      </c>
      <c r="BF150" s="248">
        <f>IF(N150="snížená",J150,0)</f>
        <v>0</v>
      </c>
      <c r="BG150" s="248">
        <f>IF(N150="zákl. přenesená",J150,0)</f>
        <v>0</v>
      </c>
      <c r="BH150" s="248">
        <f>IF(N150="sníž. přenesená",J150,0)</f>
        <v>0</v>
      </c>
      <c r="BI150" s="248">
        <f>IF(N150="nulová",J150,0)</f>
        <v>0</v>
      </c>
      <c r="BJ150" s="25" t="s">
        <v>83</v>
      </c>
      <c r="BK150" s="248">
        <f>ROUND(I150*H150,2)</f>
        <v>0</v>
      </c>
      <c r="BL150" s="25" t="s">
        <v>619</v>
      </c>
      <c r="BM150" s="25" t="s">
        <v>2270</v>
      </c>
    </row>
    <row r="151" s="1" customFormat="1" ht="16.5" customHeight="1">
      <c r="B151" s="47"/>
      <c r="C151" s="299" t="s">
        <v>544</v>
      </c>
      <c r="D151" s="299" t="s">
        <v>288</v>
      </c>
      <c r="E151" s="300" t="s">
        <v>2271</v>
      </c>
      <c r="F151" s="301" t="s">
        <v>2272</v>
      </c>
      <c r="G151" s="302" t="s">
        <v>256</v>
      </c>
      <c r="H151" s="303">
        <v>25</v>
      </c>
      <c r="I151" s="304"/>
      <c r="J151" s="305">
        <f>ROUND(I151*H151,2)</f>
        <v>0</v>
      </c>
      <c r="K151" s="301" t="s">
        <v>21</v>
      </c>
      <c r="L151" s="306"/>
      <c r="M151" s="307" t="s">
        <v>21</v>
      </c>
      <c r="N151" s="308" t="s">
        <v>47</v>
      </c>
      <c r="O151" s="48"/>
      <c r="P151" s="246">
        <f>O151*H151</f>
        <v>0</v>
      </c>
      <c r="Q151" s="246">
        <v>0</v>
      </c>
      <c r="R151" s="246">
        <f>Q151*H151</f>
        <v>0</v>
      </c>
      <c r="S151" s="246">
        <v>0</v>
      </c>
      <c r="T151" s="247">
        <f>S151*H151</f>
        <v>0</v>
      </c>
      <c r="AR151" s="25" t="s">
        <v>2141</v>
      </c>
      <c r="AT151" s="25" t="s">
        <v>288</v>
      </c>
      <c r="AU151" s="25" t="s">
        <v>83</v>
      </c>
      <c r="AY151" s="25" t="s">
        <v>171</v>
      </c>
      <c r="BE151" s="248">
        <f>IF(N151="základní",J151,0)</f>
        <v>0</v>
      </c>
      <c r="BF151" s="248">
        <f>IF(N151="snížená",J151,0)</f>
        <v>0</v>
      </c>
      <c r="BG151" s="248">
        <f>IF(N151="zákl. přenesená",J151,0)</f>
        <v>0</v>
      </c>
      <c r="BH151" s="248">
        <f>IF(N151="sníž. přenesená",J151,0)</f>
        <v>0</v>
      </c>
      <c r="BI151" s="248">
        <f>IF(N151="nulová",J151,0)</f>
        <v>0</v>
      </c>
      <c r="BJ151" s="25" t="s">
        <v>83</v>
      </c>
      <c r="BK151" s="248">
        <f>ROUND(I151*H151,2)</f>
        <v>0</v>
      </c>
      <c r="BL151" s="25" t="s">
        <v>619</v>
      </c>
      <c r="BM151" s="25" t="s">
        <v>2273</v>
      </c>
    </row>
    <row r="152" s="1" customFormat="1" ht="25.5" customHeight="1">
      <c r="B152" s="47"/>
      <c r="C152" s="299" t="s">
        <v>551</v>
      </c>
      <c r="D152" s="299" t="s">
        <v>288</v>
      </c>
      <c r="E152" s="300" t="s">
        <v>2274</v>
      </c>
      <c r="F152" s="301" t="s">
        <v>2255</v>
      </c>
      <c r="G152" s="302" t="s">
        <v>256</v>
      </c>
      <c r="H152" s="303">
        <v>25</v>
      </c>
      <c r="I152" s="304"/>
      <c r="J152" s="305">
        <f>ROUND(I152*H152,2)</f>
        <v>0</v>
      </c>
      <c r="K152" s="301" t="s">
        <v>21</v>
      </c>
      <c r="L152" s="306"/>
      <c r="M152" s="307" t="s">
        <v>21</v>
      </c>
      <c r="N152" s="308" t="s">
        <v>47</v>
      </c>
      <c r="O152" s="48"/>
      <c r="P152" s="246">
        <f>O152*H152</f>
        <v>0</v>
      </c>
      <c r="Q152" s="246">
        <v>0</v>
      </c>
      <c r="R152" s="246">
        <f>Q152*H152</f>
        <v>0</v>
      </c>
      <c r="S152" s="246">
        <v>0</v>
      </c>
      <c r="T152" s="247">
        <f>S152*H152</f>
        <v>0</v>
      </c>
      <c r="AR152" s="25" t="s">
        <v>2141</v>
      </c>
      <c r="AT152" s="25" t="s">
        <v>288</v>
      </c>
      <c r="AU152" s="25" t="s">
        <v>83</v>
      </c>
      <c r="AY152" s="25" t="s">
        <v>171</v>
      </c>
      <c r="BE152" s="248">
        <f>IF(N152="základní",J152,0)</f>
        <v>0</v>
      </c>
      <c r="BF152" s="248">
        <f>IF(N152="snížená",J152,0)</f>
        <v>0</v>
      </c>
      <c r="BG152" s="248">
        <f>IF(N152="zákl. přenesená",J152,0)</f>
        <v>0</v>
      </c>
      <c r="BH152" s="248">
        <f>IF(N152="sníž. přenesená",J152,0)</f>
        <v>0</v>
      </c>
      <c r="BI152" s="248">
        <f>IF(N152="nulová",J152,0)</f>
        <v>0</v>
      </c>
      <c r="BJ152" s="25" t="s">
        <v>83</v>
      </c>
      <c r="BK152" s="248">
        <f>ROUND(I152*H152,2)</f>
        <v>0</v>
      </c>
      <c r="BL152" s="25" t="s">
        <v>619</v>
      </c>
      <c r="BM152" s="25" t="s">
        <v>2275</v>
      </c>
    </row>
    <row r="153" s="1" customFormat="1" ht="25.5" customHeight="1">
      <c r="B153" s="47"/>
      <c r="C153" s="299" t="s">
        <v>562</v>
      </c>
      <c r="D153" s="299" t="s">
        <v>288</v>
      </c>
      <c r="E153" s="300" t="s">
        <v>2276</v>
      </c>
      <c r="F153" s="301" t="s">
        <v>2277</v>
      </c>
      <c r="G153" s="302" t="s">
        <v>256</v>
      </c>
      <c r="H153" s="303">
        <v>25</v>
      </c>
      <c r="I153" s="304"/>
      <c r="J153" s="305">
        <f>ROUND(I153*H153,2)</f>
        <v>0</v>
      </c>
      <c r="K153" s="301" t="s">
        <v>21</v>
      </c>
      <c r="L153" s="306"/>
      <c r="M153" s="307" t="s">
        <v>21</v>
      </c>
      <c r="N153" s="308" t="s">
        <v>47</v>
      </c>
      <c r="O153" s="48"/>
      <c r="P153" s="246">
        <f>O153*H153</f>
        <v>0</v>
      </c>
      <c r="Q153" s="246">
        <v>0</v>
      </c>
      <c r="R153" s="246">
        <f>Q153*H153</f>
        <v>0</v>
      </c>
      <c r="S153" s="246">
        <v>0</v>
      </c>
      <c r="T153" s="247">
        <f>S153*H153</f>
        <v>0</v>
      </c>
      <c r="AR153" s="25" t="s">
        <v>2141</v>
      </c>
      <c r="AT153" s="25" t="s">
        <v>288</v>
      </c>
      <c r="AU153" s="25" t="s">
        <v>83</v>
      </c>
      <c r="AY153" s="25" t="s">
        <v>171</v>
      </c>
      <c r="BE153" s="248">
        <f>IF(N153="základní",J153,0)</f>
        <v>0</v>
      </c>
      <c r="BF153" s="248">
        <f>IF(N153="snížená",J153,0)</f>
        <v>0</v>
      </c>
      <c r="BG153" s="248">
        <f>IF(N153="zákl. přenesená",J153,0)</f>
        <v>0</v>
      </c>
      <c r="BH153" s="248">
        <f>IF(N153="sníž. přenesená",J153,0)</f>
        <v>0</v>
      </c>
      <c r="BI153" s="248">
        <f>IF(N153="nulová",J153,0)</f>
        <v>0</v>
      </c>
      <c r="BJ153" s="25" t="s">
        <v>83</v>
      </c>
      <c r="BK153" s="248">
        <f>ROUND(I153*H153,2)</f>
        <v>0</v>
      </c>
      <c r="BL153" s="25" t="s">
        <v>619</v>
      </c>
      <c r="BM153" s="25" t="s">
        <v>2278</v>
      </c>
    </row>
    <row r="154" s="1" customFormat="1" ht="16.5" customHeight="1">
      <c r="B154" s="47"/>
      <c r="C154" s="299" t="s">
        <v>583</v>
      </c>
      <c r="D154" s="299" t="s">
        <v>288</v>
      </c>
      <c r="E154" s="300" t="s">
        <v>2279</v>
      </c>
      <c r="F154" s="301" t="s">
        <v>2280</v>
      </c>
      <c r="G154" s="302" t="s">
        <v>2124</v>
      </c>
      <c r="H154" s="303">
        <v>4</v>
      </c>
      <c r="I154" s="304"/>
      <c r="J154" s="305">
        <f>ROUND(I154*H154,2)</f>
        <v>0</v>
      </c>
      <c r="K154" s="301" t="s">
        <v>21</v>
      </c>
      <c r="L154" s="306"/>
      <c r="M154" s="307" t="s">
        <v>21</v>
      </c>
      <c r="N154" s="308" t="s">
        <v>47</v>
      </c>
      <c r="O154" s="48"/>
      <c r="P154" s="246">
        <f>O154*H154</f>
        <v>0</v>
      </c>
      <c r="Q154" s="246">
        <v>0</v>
      </c>
      <c r="R154" s="246">
        <f>Q154*H154</f>
        <v>0</v>
      </c>
      <c r="S154" s="246">
        <v>0</v>
      </c>
      <c r="T154" s="247">
        <f>S154*H154</f>
        <v>0</v>
      </c>
      <c r="AR154" s="25" t="s">
        <v>2141</v>
      </c>
      <c r="AT154" s="25" t="s">
        <v>288</v>
      </c>
      <c r="AU154" s="25" t="s">
        <v>83</v>
      </c>
      <c r="AY154" s="25" t="s">
        <v>171</v>
      </c>
      <c r="BE154" s="248">
        <f>IF(N154="základní",J154,0)</f>
        <v>0</v>
      </c>
      <c r="BF154" s="248">
        <f>IF(N154="snížená",J154,0)</f>
        <v>0</v>
      </c>
      <c r="BG154" s="248">
        <f>IF(N154="zákl. přenesená",J154,0)</f>
        <v>0</v>
      </c>
      <c r="BH154" s="248">
        <f>IF(N154="sníž. přenesená",J154,0)</f>
        <v>0</v>
      </c>
      <c r="BI154" s="248">
        <f>IF(N154="nulová",J154,0)</f>
        <v>0</v>
      </c>
      <c r="BJ154" s="25" t="s">
        <v>83</v>
      </c>
      <c r="BK154" s="248">
        <f>ROUND(I154*H154,2)</f>
        <v>0</v>
      </c>
      <c r="BL154" s="25" t="s">
        <v>619</v>
      </c>
      <c r="BM154" s="25" t="s">
        <v>2281</v>
      </c>
    </row>
    <row r="155" s="1" customFormat="1" ht="38.25" customHeight="1">
      <c r="B155" s="47"/>
      <c r="C155" s="299" t="s">
        <v>591</v>
      </c>
      <c r="D155" s="299" t="s">
        <v>288</v>
      </c>
      <c r="E155" s="300" t="s">
        <v>2282</v>
      </c>
      <c r="F155" s="301" t="s">
        <v>2258</v>
      </c>
      <c r="G155" s="302" t="s">
        <v>177</v>
      </c>
      <c r="H155" s="303">
        <v>1</v>
      </c>
      <c r="I155" s="304"/>
      <c r="J155" s="305">
        <f>ROUND(I155*H155,2)</f>
        <v>0</v>
      </c>
      <c r="K155" s="301" t="s">
        <v>21</v>
      </c>
      <c r="L155" s="306"/>
      <c r="M155" s="307" t="s">
        <v>21</v>
      </c>
      <c r="N155" s="308" t="s">
        <v>47</v>
      </c>
      <c r="O155" s="48"/>
      <c r="P155" s="246">
        <f>O155*H155</f>
        <v>0</v>
      </c>
      <c r="Q155" s="246">
        <v>0</v>
      </c>
      <c r="R155" s="246">
        <f>Q155*H155</f>
        <v>0</v>
      </c>
      <c r="S155" s="246">
        <v>0</v>
      </c>
      <c r="T155" s="247">
        <f>S155*H155</f>
        <v>0</v>
      </c>
      <c r="AR155" s="25" t="s">
        <v>2141</v>
      </c>
      <c r="AT155" s="25" t="s">
        <v>288</v>
      </c>
      <c r="AU155" s="25" t="s">
        <v>83</v>
      </c>
      <c r="AY155" s="25" t="s">
        <v>171</v>
      </c>
      <c r="BE155" s="248">
        <f>IF(N155="základní",J155,0)</f>
        <v>0</v>
      </c>
      <c r="BF155" s="248">
        <f>IF(N155="snížená",J155,0)</f>
        <v>0</v>
      </c>
      <c r="BG155" s="248">
        <f>IF(N155="zákl. přenesená",J155,0)</f>
        <v>0</v>
      </c>
      <c r="BH155" s="248">
        <f>IF(N155="sníž. přenesená",J155,0)</f>
        <v>0</v>
      </c>
      <c r="BI155" s="248">
        <f>IF(N155="nulová",J155,0)</f>
        <v>0</v>
      </c>
      <c r="BJ155" s="25" t="s">
        <v>83</v>
      </c>
      <c r="BK155" s="248">
        <f>ROUND(I155*H155,2)</f>
        <v>0</v>
      </c>
      <c r="BL155" s="25" t="s">
        <v>619</v>
      </c>
      <c r="BM155" s="25" t="s">
        <v>2283</v>
      </c>
    </row>
    <row r="156" s="1" customFormat="1" ht="16.5" customHeight="1">
      <c r="B156" s="47"/>
      <c r="C156" s="299" t="s">
        <v>596</v>
      </c>
      <c r="D156" s="299" t="s">
        <v>288</v>
      </c>
      <c r="E156" s="300" t="s">
        <v>2284</v>
      </c>
      <c r="F156" s="301" t="s">
        <v>2285</v>
      </c>
      <c r="G156" s="302" t="s">
        <v>814</v>
      </c>
      <c r="H156" s="303">
        <v>1.5</v>
      </c>
      <c r="I156" s="304"/>
      <c r="J156" s="305">
        <f>ROUND(I156*H156,2)</f>
        <v>0</v>
      </c>
      <c r="K156" s="301" t="s">
        <v>21</v>
      </c>
      <c r="L156" s="306"/>
      <c r="M156" s="307" t="s">
        <v>21</v>
      </c>
      <c r="N156" s="308" t="s">
        <v>47</v>
      </c>
      <c r="O156" s="48"/>
      <c r="P156" s="246">
        <f>O156*H156</f>
        <v>0</v>
      </c>
      <c r="Q156" s="246">
        <v>0</v>
      </c>
      <c r="R156" s="246">
        <f>Q156*H156</f>
        <v>0</v>
      </c>
      <c r="S156" s="246">
        <v>0</v>
      </c>
      <c r="T156" s="247">
        <f>S156*H156</f>
        <v>0</v>
      </c>
      <c r="AR156" s="25" t="s">
        <v>2141</v>
      </c>
      <c r="AT156" s="25" t="s">
        <v>288</v>
      </c>
      <c r="AU156" s="25" t="s">
        <v>83</v>
      </c>
      <c r="AY156" s="25" t="s">
        <v>171</v>
      </c>
      <c r="BE156" s="248">
        <f>IF(N156="základní",J156,0)</f>
        <v>0</v>
      </c>
      <c r="BF156" s="248">
        <f>IF(N156="snížená",J156,0)</f>
        <v>0</v>
      </c>
      <c r="BG156" s="248">
        <f>IF(N156="zákl. přenesená",J156,0)</f>
        <v>0</v>
      </c>
      <c r="BH156" s="248">
        <f>IF(N156="sníž. přenesená",J156,0)</f>
        <v>0</v>
      </c>
      <c r="BI156" s="248">
        <f>IF(N156="nulová",J156,0)</f>
        <v>0</v>
      </c>
      <c r="BJ156" s="25" t="s">
        <v>83</v>
      </c>
      <c r="BK156" s="248">
        <f>ROUND(I156*H156,2)</f>
        <v>0</v>
      </c>
      <c r="BL156" s="25" t="s">
        <v>619</v>
      </c>
      <c r="BM156" s="25" t="s">
        <v>2286</v>
      </c>
    </row>
    <row r="157" s="1" customFormat="1" ht="51" customHeight="1">
      <c r="B157" s="47"/>
      <c r="C157" s="299" t="s">
        <v>600</v>
      </c>
      <c r="D157" s="299" t="s">
        <v>288</v>
      </c>
      <c r="E157" s="300" t="s">
        <v>2287</v>
      </c>
      <c r="F157" s="301" t="s">
        <v>2288</v>
      </c>
      <c r="G157" s="302" t="s">
        <v>2124</v>
      </c>
      <c r="H157" s="303">
        <v>1</v>
      </c>
      <c r="I157" s="304"/>
      <c r="J157" s="305">
        <f>ROUND(I157*H157,2)</f>
        <v>0</v>
      </c>
      <c r="K157" s="301" t="s">
        <v>21</v>
      </c>
      <c r="L157" s="306"/>
      <c r="M157" s="307" t="s">
        <v>21</v>
      </c>
      <c r="N157" s="308" t="s">
        <v>47</v>
      </c>
      <c r="O157" s="48"/>
      <c r="P157" s="246">
        <f>O157*H157</f>
        <v>0</v>
      </c>
      <c r="Q157" s="246">
        <v>0</v>
      </c>
      <c r="R157" s="246">
        <f>Q157*H157</f>
        <v>0</v>
      </c>
      <c r="S157" s="246">
        <v>0</v>
      </c>
      <c r="T157" s="247">
        <f>S157*H157</f>
        <v>0</v>
      </c>
      <c r="AR157" s="25" t="s">
        <v>2141</v>
      </c>
      <c r="AT157" s="25" t="s">
        <v>288</v>
      </c>
      <c r="AU157" s="25" t="s">
        <v>83</v>
      </c>
      <c r="AY157" s="25" t="s">
        <v>171</v>
      </c>
      <c r="BE157" s="248">
        <f>IF(N157="základní",J157,0)</f>
        <v>0</v>
      </c>
      <c r="BF157" s="248">
        <f>IF(N157="snížená",J157,0)</f>
        <v>0</v>
      </c>
      <c r="BG157" s="248">
        <f>IF(N157="zákl. přenesená",J157,0)</f>
        <v>0</v>
      </c>
      <c r="BH157" s="248">
        <f>IF(N157="sníž. přenesená",J157,0)</f>
        <v>0</v>
      </c>
      <c r="BI157" s="248">
        <f>IF(N157="nulová",J157,0)</f>
        <v>0</v>
      </c>
      <c r="BJ157" s="25" t="s">
        <v>83</v>
      </c>
      <c r="BK157" s="248">
        <f>ROUND(I157*H157,2)</f>
        <v>0</v>
      </c>
      <c r="BL157" s="25" t="s">
        <v>619</v>
      </c>
      <c r="BM157" s="25" t="s">
        <v>2289</v>
      </c>
    </row>
    <row r="158" s="1" customFormat="1" ht="16.5" customHeight="1">
      <c r="B158" s="47"/>
      <c r="C158" s="299" t="s">
        <v>605</v>
      </c>
      <c r="D158" s="299" t="s">
        <v>288</v>
      </c>
      <c r="E158" s="300" t="s">
        <v>2290</v>
      </c>
      <c r="F158" s="301" t="s">
        <v>2291</v>
      </c>
      <c r="G158" s="302" t="s">
        <v>256</v>
      </c>
      <c r="H158" s="303">
        <v>2</v>
      </c>
      <c r="I158" s="304"/>
      <c r="J158" s="305">
        <f>ROUND(I158*H158,2)</f>
        <v>0</v>
      </c>
      <c r="K158" s="301" t="s">
        <v>21</v>
      </c>
      <c r="L158" s="306"/>
      <c r="M158" s="307" t="s">
        <v>21</v>
      </c>
      <c r="N158" s="308" t="s">
        <v>47</v>
      </c>
      <c r="O158" s="48"/>
      <c r="P158" s="246">
        <f>O158*H158</f>
        <v>0</v>
      </c>
      <c r="Q158" s="246">
        <v>0</v>
      </c>
      <c r="R158" s="246">
        <f>Q158*H158</f>
        <v>0</v>
      </c>
      <c r="S158" s="246">
        <v>0</v>
      </c>
      <c r="T158" s="247">
        <f>S158*H158</f>
        <v>0</v>
      </c>
      <c r="AR158" s="25" t="s">
        <v>2141</v>
      </c>
      <c r="AT158" s="25" t="s">
        <v>288</v>
      </c>
      <c r="AU158" s="25" t="s">
        <v>83</v>
      </c>
      <c r="AY158" s="25" t="s">
        <v>171</v>
      </c>
      <c r="BE158" s="248">
        <f>IF(N158="základní",J158,0)</f>
        <v>0</v>
      </c>
      <c r="BF158" s="248">
        <f>IF(N158="snížená",J158,0)</f>
        <v>0</v>
      </c>
      <c r="BG158" s="248">
        <f>IF(N158="zákl. přenesená",J158,0)</f>
        <v>0</v>
      </c>
      <c r="BH158" s="248">
        <f>IF(N158="sníž. přenesená",J158,0)</f>
        <v>0</v>
      </c>
      <c r="BI158" s="248">
        <f>IF(N158="nulová",J158,0)</f>
        <v>0</v>
      </c>
      <c r="BJ158" s="25" t="s">
        <v>83</v>
      </c>
      <c r="BK158" s="248">
        <f>ROUND(I158*H158,2)</f>
        <v>0</v>
      </c>
      <c r="BL158" s="25" t="s">
        <v>619</v>
      </c>
      <c r="BM158" s="25" t="s">
        <v>2292</v>
      </c>
    </row>
    <row r="159" s="1" customFormat="1" ht="16.5" customHeight="1">
      <c r="B159" s="47"/>
      <c r="C159" s="299" t="s">
        <v>609</v>
      </c>
      <c r="D159" s="299" t="s">
        <v>288</v>
      </c>
      <c r="E159" s="300" t="s">
        <v>2293</v>
      </c>
      <c r="F159" s="301" t="s">
        <v>2294</v>
      </c>
      <c r="G159" s="302" t="s">
        <v>256</v>
      </c>
      <c r="H159" s="303">
        <v>9</v>
      </c>
      <c r="I159" s="304"/>
      <c r="J159" s="305">
        <f>ROUND(I159*H159,2)</f>
        <v>0</v>
      </c>
      <c r="K159" s="301" t="s">
        <v>21</v>
      </c>
      <c r="L159" s="306"/>
      <c r="M159" s="307" t="s">
        <v>21</v>
      </c>
      <c r="N159" s="308" t="s">
        <v>47</v>
      </c>
      <c r="O159" s="48"/>
      <c r="P159" s="246">
        <f>O159*H159</f>
        <v>0</v>
      </c>
      <c r="Q159" s="246">
        <v>0</v>
      </c>
      <c r="R159" s="246">
        <f>Q159*H159</f>
        <v>0</v>
      </c>
      <c r="S159" s="246">
        <v>0</v>
      </c>
      <c r="T159" s="247">
        <f>S159*H159</f>
        <v>0</v>
      </c>
      <c r="AR159" s="25" t="s">
        <v>2141</v>
      </c>
      <c r="AT159" s="25" t="s">
        <v>288</v>
      </c>
      <c r="AU159" s="25" t="s">
        <v>83</v>
      </c>
      <c r="AY159" s="25" t="s">
        <v>171</v>
      </c>
      <c r="BE159" s="248">
        <f>IF(N159="základní",J159,0)</f>
        <v>0</v>
      </c>
      <c r="BF159" s="248">
        <f>IF(N159="snížená",J159,0)</f>
        <v>0</v>
      </c>
      <c r="BG159" s="248">
        <f>IF(N159="zákl. přenesená",J159,0)</f>
        <v>0</v>
      </c>
      <c r="BH159" s="248">
        <f>IF(N159="sníž. přenesená",J159,0)</f>
        <v>0</v>
      </c>
      <c r="BI159" s="248">
        <f>IF(N159="nulová",J159,0)</f>
        <v>0</v>
      </c>
      <c r="BJ159" s="25" t="s">
        <v>83</v>
      </c>
      <c r="BK159" s="248">
        <f>ROUND(I159*H159,2)</f>
        <v>0</v>
      </c>
      <c r="BL159" s="25" t="s">
        <v>619</v>
      </c>
      <c r="BM159" s="25" t="s">
        <v>2295</v>
      </c>
    </row>
    <row r="160" s="1" customFormat="1" ht="16.5" customHeight="1">
      <c r="B160" s="47"/>
      <c r="C160" s="299" t="s">
        <v>615</v>
      </c>
      <c r="D160" s="299" t="s">
        <v>288</v>
      </c>
      <c r="E160" s="300" t="s">
        <v>2296</v>
      </c>
      <c r="F160" s="301" t="s">
        <v>2297</v>
      </c>
      <c r="G160" s="302" t="s">
        <v>2124</v>
      </c>
      <c r="H160" s="303">
        <v>1</v>
      </c>
      <c r="I160" s="304"/>
      <c r="J160" s="305">
        <f>ROUND(I160*H160,2)</f>
        <v>0</v>
      </c>
      <c r="K160" s="301" t="s">
        <v>21</v>
      </c>
      <c r="L160" s="306"/>
      <c r="M160" s="307" t="s">
        <v>21</v>
      </c>
      <c r="N160" s="308" t="s">
        <v>47</v>
      </c>
      <c r="O160" s="48"/>
      <c r="P160" s="246">
        <f>O160*H160</f>
        <v>0</v>
      </c>
      <c r="Q160" s="246">
        <v>0</v>
      </c>
      <c r="R160" s="246">
        <f>Q160*H160</f>
        <v>0</v>
      </c>
      <c r="S160" s="246">
        <v>0</v>
      </c>
      <c r="T160" s="247">
        <f>S160*H160</f>
        <v>0</v>
      </c>
      <c r="AR160" s="25" t="s">
        <v>2141</v>
      </c>
      <c r="AT160" s="25" t="s">
        <v>288</v>
      </c>
      <c r="AU160" s="25" t="s">
        <v>83</v>
      </c>
      <c r="AY160" s="25" t="s">
        <v>171</v>
      </c>
      <c r="BE160" s="248">
        <f>IF(N160="základní",J160,0)</f>
        <v>0</v>
      </c>
      <c r="BF160" s="248">
        <f>IF(N160="snížená",J160,0)</f>
        <v>0</v>
      </c>
      <c r="BG160" s="248">
        <f>IF(N160="zákl. přenesená",J160,0)</f>
        <v>0</v>
      </c>
      <c r="BH160" s="248">
        <f>IF(N160="sníž. přenesená",J160,0)</f>
        <v>0</v>
      </c>
      <c r="BI160" s="248">
        <f>IF(N160="nulová",J160,0)</f>
        <v>0</v>
      </c>
      <c r="BJ160" s="25" t="s">
        <v>83</v>
      </c>
      <c r="BK160" s="248">
        <f>ROUND(I160*H160,2)</f>
        <v>0</v>
      </c>
      <c r="BL160" s="25" t="s">
        <v>619</v>
      </c>
      <c r="BM160" s="25" t="s">
        <v>2298</v>
      </c>
    </row>
    <row r="161" s="1" customFormat="1" ht="16.5" customHeight="1">
      <c r="B161" s="47"/>
      <c r="C161" s="299" t="s">
        <v>619</v>
      </c>
      <c r="D161" s="299" t="s">
        <v>288</v>
      </c>
      <c r="E161" s="300" t="s">
        <v>2299</v>
      </c>
      <c r="F161" s="301" t="s">
        <v>2300</v>
      </c>
      <c r="G161" s="302" t="s">
        <v>2124</v>
      </c>
      <c r="H161" s="303">
        <v>1</v>
      </c>
      <c r="I161" s="304"/>
      <c r="J161" s="305">
        <f>ROUND(I161*H161,2)</f>
        <v>0</v>
      </c>
      <c r="K161" s="301" t="s">
        <v>21</v>
      </c>
      <c r="L161" s="306"/>
      <c r="M161" s="307" t="s">
        <v>21</v>
      </c>
      <c r="N161" s="308" t="s">
        <v>47</v>
      </c>
      <c r="O161" s="48"/>
      <c r="P161" s="246">
        <f>O161*H161</f>
        <v>0</v>
      </c>
      <c r="Q161" s="246">
        <v>0</v>
      </c>
      <c r="R161" s="246">
        <f>Q161*H161</f>
        <v>0</v>
      </c>
      <c r="S161" s="246">
        <v>0</v>
      </c>
      <c r="T161" s="247">
        <f>S161*H161</f>
        <v>0</v>
      </c>
      <c r="AR161" s="25" t="s">
        <v>2141</v>
      </c>
      <c r="AT161" s="25" t="s">
        <v>288</v>
      </c>
      <c r="AU161" s="25" t="s">
        <v>83</v>
      </c>
      <c r="AY161" s="25" t="s">
        <v>171</v>
      </c>
      <c r="BE161" s="248">
        <f>IF(N161="základní",J161,0)</f>
        <v>0</v>
      </c>
      <c r="BF161" s="248">
        <f>IF(N161="snížená",J161,0)</f>
        <v>0</v>
      </c>
      <c r="BG161" s="248">
        <f>IF(N161="zákl. přenesená",J161,0)</f>
        <v>0</v>
      </c>
      <c r="BH161" s="248">
        <f>IF(N161="sníž. přenesená",J161,0)</f>
        <v>0</v>
      </c>
      <c r="BI161" s="248">
        <f>IF(N161="nulová",J161,0)</f>
        <v>0</v>
      </c>
      <c r="BJ161" s="25" t="s">
        <v>83</v>
      </c>
      <c r="BK161" s="248">
        <f>ROUND(I161*H161,2)</f>
        <v>0</v>
      </c>
      <c r="BL161" s="25" t="s">
        <v>619</v>
      </c>
      <c r="BM161" s="25" t="s">
        <v>2301</v>
      </c>
    </row>
    <row r="162" s="1" customFormat="1" ht="16.5" customHeight="1">
      <c r="B162" s="47"/>
      <c r="C162" s="299" t="s">
        <v>623</v>
      </c>
      <c r="D162" s="299" t="s">
        <v>288</v>
      </c>
      <c r="E162" s="300" t="s">
        <v>2302</v>
      </c>
      <c r="F162" s="301" t="s">
        <v>2303</v>
      </c>
      <c r="G162" s="302" t="s">
        <v>2124</v>
      </c>
      <c r="H162" s="303">
        <v>1</v>
      </c>
      <c r="I162" s="304"/>
      <c r="J162" s="305">
        <f>ROUND(I162*H162,2)</f>
        <v>0</v>
      </c>
      <c r="K162" s="301" t="s">
        <v>21</v>
      </c>
      <c r="L162" s="306"/>
      <c r="M162" s="307" t="s">
        <v>21</v>
      </c>
      <c r="N162" s="308" t="s">
        <v>47</v>
      </c>
      <c r="O162" s="48"/>
      <c r="P162" s="246">
        <f>O162*H162</f>
        <v>0</v>
      </c>
      <c r="Q162" s="246">
        <v>0</v>
      </c>
      <c r="R162" s="246">
        <f>Q162*H162</f>
        <v>0</v>
      </c>
      <c r="S162" s="246">
        <v>0</v>
      </c>
      <c r="T162" s="247">
        <f>S162*H162</f>
        <v>0</v>
      </c>
      <c r="AR162" s="25" t="s">
        <v>2141</v>
      </c>
      <c r="AT162" s="25" t="s">
        <v>288</v>
      </c>
      <c r="AU162" s="25" t="s">
        <v>83</v>
      </c>
      <c r="AY162" s="25" t="s">
        <v>171</v>
      </c>
      <c r="BE162" s="248">
        <f>IF(N162="základní",J162,0)</f>
        <v>0</v>
      </c>
      <c r="BF162" s="248">
        <f>IF(N162="snížená",J162,0)</f>
        <v>0</v>
      </c>
      <c r="BG162" s="248">
        <f>IF(N162="zákl. přenesená",J162,0)</f>
        <v>0</v>
      </c>
      <c r="BH162" s="248">
        <f>IF(N162="sníž. přenesená",J162,0)</f>
        <v>0</v>
      </c>
      <c r="BI162" s="248">
        <f>IF(N162="nulová",J162,0)</f>
        <v>0</v>
      </c>
      <c r="BJ162" s="25" t="s">
        <v>83</v>
      </c>
      <c r="BK162" s="248">
        <f>ROUND(I162*H162,2)</f>
        <v>0</v>
      </c>
      <c r="BL162" s="25" t="s">
        <v>619</v>
      </c>
      <c r="BM162" s="25" t="s">
        <v>2304</v>
      </c>
    </row>
    <row r="163" s="1" customFormat="1" ht="25.5" customHeight="1">
      <c r="B163" s="47"/>
      <c r="C163" s="299" t="s">
        <v>627</v>
      </c>
      <c r="D163" s="299" t="s">
        <v>288</v>
      </c>
      <c r="E163" s="300" t="s">
        <v>2305</v>
      </c>
      <c r="F163" s="301" t="s">
        <v>2306</v>
      </c>
      <c r="G163" s="302" t="s">
        <v>2124</v>
      </c>
      <c r="H163" s="303">
        <v>1</v>
      </c>
      <c r="I163" s="304"/>
      <c r="J163" s="305">
        <f>ROUND(I163*H163,2)</f>
        <v>0</v>
      </c>
      <c r="K163" s="301" t="s">
        <v>21</v>
      </c>
      <c r="L163" s="306"/>
      <c r="M163" s="307" t="s">
        <v>21</v>
      </c>
      <c r="N163" s="308" t="s">
        <v>47</v>
      </c>
      <c r="O163" s="48"/>
      <c r="P163" s="246">
        <f>O163*H163</f>
        <v>0</v>
      </c>
      <c r="Q163" s="246">
        <v>0</v>
      </c>
      <c r="R163" s="246">
        <f>Q163*H163</f>
        <v>0</v>
      </c>
      <c r="S163" s="246">
        <v>0</v>
      </c>
      <c r="T163" s="247">
        <f>S163*H163</f>
        <v>0</v>
      </c>
      <c r="AR163" s="25" t="s">
        <v>2141</v>
      </c>
      <c r="AT163" s="25" t="s">
        <v>288</v>
      </c>
      <c r="AU163" s="25" t="s">
        <v>83</v>
      </c>
      <c r="AY163" s="25" t="s">
        <v>171</v>
      </c>
      <c r="BE163" s="248">
        <f>IF(N163="základní",J163,0)</f>
        <v>0</v>
      </c>
      <c r="BF163" s="248">
        <f>IF(N163="snížená",J163,0)</f>
        <v>0</v>
      </c>
      <c r="BG163" s="248">
        <f>IF(N163="zákl. přenesená",J163,0)</f>
        <v>0</v>
      </c>
      <c r="BH163" s="248">
        <f>IF(N163="sníž. přenesená",J163,0)</f>
        <v>0</v>
      </c>
      <c r="BI163" s="248">
        <f>IF(N163="nulová",J163,0)</f>
        <v>0</v>
      </c>
      <c r="BJ163" s="25" t="s">
        <v>83</v>
      </c>
      <c r="BK163" s="248">
        <f>ROUND(I163*H163,2)</f>
        <v>0</v>
      </c>
      <c r="BL163" s="25" t="s">
        <v>619</v>
      </c>
      <c r="BM163" s="25" t="s">
        <v>2307</v>
      </c>
    </row>
    <row r="164" s="1" customFormat="1" ht="16.5" customHeight="1">
      <c r="B164" s="47"/>
      <c r="C164" s="299" t="s">
        <v>632</v>
      </c>
      <c r="D164" s="299" t="s">
        <v>288</v>
      </c>
      <c r="E164" s="300" t="s">
        <v>2308</v>
      </c>
      <c r="F164" s="301" t="s">
        <v>2309</v>
      </c>
      <c r="G164" s="302" t="s">
        <v>2124</v>
      </c>
      <c r="H164" s="303">
        <v>1</v>
      </c>
      <c r="I164" s="304"/>
      <c r="J164" s="305">
        <f>ROUND(I164*H164,2)</f>
        <v>0</v>
      </c>
      <c r="K164" s="301" t="s">
        <v>21</v>
      </c>
      <c r="L164" s="306"/>
      <c r="M164" s="307" t="s">
        <v>21</v>
      </c>
      <c r="N164" s="308" t="s">
        <v>47</v>
      </c>
      <c r="O164" s="48"/>
      <c r="P164" s="246">
        <f>O164*H164</f>
        <v>0</v>
      </c>
      <c r="Q164" s="246">
        <v>0</v>
      </c>
      <c r="R164" s="246">
        <f>Q164*H164</f>
        <v>0</v>
      </c>
      <c r="S164" s="246">
        <v>0</v>
      </c>
      <c r="T164" s="247">
        <f>S164*H164</f>
        <v>0</v>
      </c>
      <c r="AR164" s="25" t="s">
        <v>2141</v>
      </c>
      <c r="AT164" s="25" t="s">
        <v>288</v>
      </c>
      <c r="AU164" s="25" t="s">
        <v>83</v>
      </c>
      <c r="AY164" s="25" t="s">
        <v>171</v>
      </c>
      <c r="BE164" s="248">
        <f>IF(N164="základní",J164,0)</f>
        <v>0</v>
      </c>
      <c r="BF164" s="248">
        <f>IF(N164="snížená",J164,0)</f>
        <v>0</v>
      </c>
      <c r="BG164" s="248">
        <f>IF(N164="zákl. přenesená",J164,0)</f>
        <v>0</v>
      </c>
      <c r="BH164" s="248">
        <f>IF(N164="sníž. přenesená",J164,0)</f>
        <v>0</v>
      </c>
      <c r="BI164" s="248">
        <f>IF(N164="nulová",J164,0)</f>
        <v>0</v>
      </c>
      <c r="BJ164" s="25" t="s">
        <v>83</v>
      </c>
      <c r="BK164" s="248">
        <f>ROUND(I164*H164,2)</f>
        <v>0</v>
      </c>
      <c r="BL164" s="25" t="s">
        <v>619</v>
      </c>
      <c r="BM164" s="25" t="s">
        <v>2310</v>
      </c>
    </row>
    <row r="165" s="1" customFormat="1" ht="89.25" customHeight="1">
      <c r="B165" s="47"/>
      <c r="C165" s="299" t="s">
        <v>638</v>
      </c>
      <c r="D165" s="299" t="s">
        <v>288</v>
      </c>
      <c r="E165" s="300" t="s">
        <v>2311</v>
      </c>
      <c r="F165" s="301" t="s">
        <v>2312</v>
      </c>
      <c r="G165" s="302" t="s">
        <v>2124</v>
      </c>
      <c r="H165" s="303">
        <v>1</v>
      </c>
      <c r="I165" s="304"/>
      <c r="J165" s="305">
        <f>ROUND(I165*H165,2)</f>
        <v>0</v>
      </c>
      <c r="K165" s="301" t="s">
        <v>21</v>
      </c>
      <c r="L165" s="306"/>
      <c r="M165" s="307" t="s">
        <v>21</v>
      </c>
      <c r="N165" s="308" t="s">
        <v>47</v>
      </c>
      <c r="O165" s="48"/>
      <c r="P165" s="246">
        <f>O165*H165</f>
        <v>0</v>
      </c>
      <c r="Q165" s="246">
        <v>0</v>
      </c>
      <c r="R165" s="246">
        <f>Q165*H165</f>
        <v>0</v>
      </c>
      <c r="S165" s="246">
        <v>0</v>
      </c>
      <c r="T165" s="247">
        <f>S165*H165</f>
        <v>0</v>
      </c>
      <c r="AR165" s="25" t="s">
        <v>2141</v>
      </c>
      <c r="AT165" s="25" t="s">
        <v>288</v>
      </c>
      <c r="AU165" s="25" t="s">
        <v>83</v>
      </c>
      <c r="AY165" s="25" t="s">
        <v>171</v>
      </c>
      <c r="BE165" s="248">
        <f>IF(N165="základní",J165,0)</f>
        <v>0</v>
      </c>
      <c r="BF165" s="248">
        <f>IF(N165="snížená",J165,0)</f>
        <v>0</v>
      </c>
      <c r="BG165" s="248">
        <f>IF(N165="zákl. přenesená",J165,0)</f>
        <v>0</v>
      </c>
      <c r="BH165" s="248">
        <f>IF(N165="sníž. přenesená",J165,0)</f>
        <v>0</v>
      </c>
      <c r="BI165" s="248">
        <f>IF(N165="nulová",J165,0)</f>
        <v>0</v>
      </c>
      <c r="BJ165" s="25" t="s">
        <v>83</v>
      </c>
      <c r="BK165" s="248">
        <f>ROUND(I165*H165,2)</f>
        <v>0</v>
      </c>
      <c r="BL165" s="25" t="s">
        <v>619</v>
      </c>
      <c r="BM165" s="25" t="s">
        <v>2313</v>
      </c>
    </row>
    <row r="166" s="1" customFormat="1" ht="114.75" customHeight="1">
      <c r="B166" s="47"/>
      <c r="C166" s="299" t="s">
        <v>642</v>
      </c>
      <c r="D166" s="299" t="s">
        <v>288</v>
      </c>
      <c r="E166" s="300" t="s">
        <v>2314</v>
      </c>
      <c r="F166" s="301" t="s">
        <v>2315</v>
      </c>
      <c r="G166" s="302" t="s">
        <v>2124</v>
      </c>
      <c r="H166" s="303">
        <v>1</v>
      </c>
      <c r="I166" s="304"/>
      <c r="J166" s="305">
        <f>ROUND(I166*H166,2)</f>
        <v>0</v>
      </c>
      <c r="K166" s="301" t="s">
        <v>21</v>
      </c>
      <c r="L166" s="306"/>
      <c r="M166" s="307" t="s">
        <v>21</v>
      </c>
      <c r="N166" s="308" t="s">
        <v>47</v>
      </c>
      <c r="O166" s="48"/>
      <c r="P166" s="246">
        <f>O166*H166</f>
        <v>0</v>
      </c>
      <c r="Q166" s="246">
        <v>0</v>
      </c>
      <c r="R166" s="246">
        <f>Q166*H166</f>
        <v>0</v>
      </c>
      <c r="S166" s="246">
        <v>0</v>
      </c>
      <c r="T166" s="247">
        <f>S166*H166</f>
        <v>0</v>
      </c>
      <c r="AR166" s="25" t="s">
        <v>2141</v>
      </c>
      <c r="AT166" s="25" t="s">
        <v>288</v>
      </c>
      <c r="AU166" s="25" t="s">
        <v>83</v>
      </c>
      <c r="AY166" s="25" t="s">
        <v>171</v>
      </c>
      <c r="BE166" s="248">
        <f>IF(N166="základní",J166,0)</f>
        <v>0</v>
      </c>
      <c r="BF166" s="248">
        <f>IF(N166="snížená",J166,0)</f>
        <v>0</v>
      </c>
      <c r="BG166" s="248">
        <f>IF(N166="zákl. přenesená",J166,0)</f>
        <v>0</v>
      </c>
      <c r="BH166" s="248">
        <f>IF(N166="sníž. přenesená",J166,0)</f>
        <v>0</v>
      </c>
      <c r="BI166" s="248">
        <f>IF(N166="nulová",J166,0)</f>
        <v>0</v>
      </c>
      <c r="BJ166" s="25" t="s">
        <v>83</v>
      </c>
      <c r="BK166" s="248">
        <f>ROUND(I166*H166,2)</f>
        <v>0</v>
      </c>
      <c r="BL166" s="25" t="s">
        <v>619</v>
      </c>
      <c r="BM166" s="25" t="s">
        <v>2316</v>
      </c>
    </row>
    <row r="167" s="1" customFormat="1" ht="114.75" customHeight="1">
      <c r="B167" s="47"/>
      <c r="C167" s="299" t="s">
        <v>650</v>
      </c>
      <c r="D167" s="299" t="s">
        <v>288</v>
      </c>
      <c r="E167" s="300" t="s">
        <v>2317</v>
      </c>
      <c r="F167" s="301" t="s">
        <v>2318</v>
      </c>
      <c r="G167" s="302" t="s">
        <v>2124</v>
      </c>
      <c r="H167" s="303">
        <v>1</v>
      </c>
      <c r="I167" s="304"/>
      <c r="J167" s="305">
        <f>ROUND(I167*H167,2)</f>
        <v>0</v>
      </c>
      <c r="K167" s="301" t="s">
        <v>21</v>
      </c>
      <c r="L167" s="306"/>
      <c r="M167" s="307" t="s">
        <v>21</v>
      </c>
      <c r="N167" s="308" t="s">
        <v>47</v>
      </c>
      <c r="O167" s="48"/>
      <c r="P167" s="246">
        <f>O167*H167</f>
        <v>0</v>
      </c>
      <c r="Q167" s="246">
        <v>0</v>
      </c>
      <c r="R167" s="246">
        <f>Q167*H167</f>
        <v>0</v>
      </c>
      <c r="S167" s="246">
        <v>0</v>
      </c>
      <c r="T167" s="247">
        <f>S167*H167</f>
        <v>0</v>
      </c>
      <c r="AR167" s="25" t="s">
        <v>2141</v>
      </c>
      <c r="AT167" s="25" t="s">
        <v>288</v>
      </c>
      <c r="AU167" s="25" t="s">
        <v>83</v>
      </c>
      <c r="AY167" s="25" t="s">
        <v>171</v>
      </c>
      <c r="BE167" s="248">
        <f>IF(N167="základní",J167,0)</f>
        <v>0</v>
      </c>
      <c r="BF167" s="248">
        <f>IF(N167="snížená",J167,0)</f>
        <v>0</v>
      </c>
      <c r="BG167" s="248">
        <f>IF(N167="zákl. přenesená",J167,0)</f>
        <v>0</v>
      </c>
      <c r="BH167" s="248">
        <f>IF(N167="sníž. přenesená",J167,0)</f>
        <v>0</v>
      </c>
      <c r="BI167" s="248">
        <f>IF(N167="nulová",J167,0)</f>
        <v>0</v>
      </c>
      <c r="BJ167" s="25" t="s">
        <v>83</v>
      </c>
      <c r="BK167" s="248">
        <f>ROUND(I167*H167,2)</f>
        <v>0</v>
      </c>
      <c r="BL167" s="25" t="s">
        <v>619</v>
      </c>
      <c r="BM167" s="25" t="s">
        <v>2319</v>
      </c>
    </row>
    <row r="168" s="1" customFormat="1" ht="16.5" customHeight="1">
      <c r="B168" s="47"/>
      <c r="C168" s="299" t="s">
        <v>657</v>
      </c>
      <c r="D168" s="299" t="s">
        <v>288</v>
      </c>
      <c r="E168" s="300" t="s">
        <v>2320</v>
      </c>
      <c r="F168" s="301" t="s">
        <v>2321</v>
      </c>
      <c r="G168" s="302" t="s">
        <v>256</v>
      </c>
      <c r="H168" s="303">
        <v>50</v>
      </c>
      <c r="I168" s="304"/>
      <c r="J168" s="305">
        <f>ROUND(I168*H168,2)</f>
        <v>0</v>
      </c>
      <c r="K168" s="301" t="s">
        <v>21</v>
      </c>
      <c r="L168" s="306"/>
      <c r="M168" s="307" t="s">
        <v>21</v>
      </c>
      <c r="N168" s="308" t="s">
        <v>47</v>
      </c>
      <c r="O168" s="48"/>
      <c r="P168" s="246">
        <f>O168*H168</f>
        <v>0</v>
      </c>
      <c r="Q168" s="246">
        <v>0</v>
      </c>
      <c r="R168" s="246">
        <f>Q168*H168</f>
        <v>0</v>
      </c>
      <c r="S168" s="246">
        <v>0</v>
      </c>
      <c r="T168" s="247">
        <f>S168*H168</f>
        <v>0</v>
      </c>
      <c r="AR168" s="25" t="s">
        <v>2141</v>
      </c>
      <c r="AT168" s="25" t="s">
        <v>288</v>
      </c>
      <c r="AU168" s="25" t="s">
        <v>83</v>
      </c>
      <c r="AY168" s="25" t="s">
        <v>171</v>
      </c>
      <c r="BE168" s="248">
        <f>IF(N168="základní",J168,0)</f>
        <v>0</v>
      </c>
      <c r="BF168" s="248">
        <f>IF(N168="snížená",J168,0)</f>
        <v>0</v>
      </c>
      <c r="BG168" s="248">
        <f>IF(N168="zákl. přenesená",J168,0)</f>
        <v>0</v>
      </c>
      <c r="BH168" s="248">
        <f>IF(N168="sníž. přenesená",J168,0)</f>
        <v>0</v>
      </c>
      <c r="BI168" s="248">
        <f>IF(N168="nulová",J168,0)</f>
        <v>0</v>
      </c>
      <c r="BJ168" s="25" t="s">
        <v>83</v>
      </c>
      <c r="BK168" s="248">
        <f>ROUND(I168*H168,2)</f>
        <v>0</v>
      </c>
      <c r="BL168" s="25" t="s">
        <v>619</v>
      </c>
      <c r="BM168" s="25" t="s">
        <v>2322</v>
      </c>
    </row>
    <row r="169" s="1" customFormat="1" ht="16.5" customHeight="1">
      <c r="B169" s="47"/>
      <c r="C169" s="299" t="s">
        <v>663</v>
      </c>
      <c r="D169" s="299" t="s">
        <v>288</v>
      </c>
      <c r="E169" s="300" t="s">
        <v>2323</v>
      </c>
      <c r="F169" s="301" t="s">
        <v>2272</v>
      </c>
      <c r="G169" s="302" t="s">
        <v>256</v>
      </c>
      <c r="H169" s="303">
        <v>50</v>
      </c>
      <c r="I169" s="304"/>
      <c r="J169" s="305">
        <f>ROUND(I169*H169,2)</f>
        <v>0</v>
      </c>
      <c r="K169" s="301" t="s">
        <v>21</v>
      </c>
      <c r="L169" s="306"/>
      <c r="M169" s="307" t="s">
        <v>21</v>
      </c>
      <c r="N169" s="308" t="s">
        <v>47</v>
      </c>
      <c r="O169" s="48"/>
      <c r="P169" s="246">
        <f>O169*H169</f>
        <v>0</v>
      </c>
      <c r="Q169" s="246">
        <v>0</v>
      </c>
      <c r="R169" s="246">
        <f>Q169*H169</f>
        <v>0</v>
      </c>
      <c r="S169" s="246">
        <v>0</v>
      </c>
      <c r="T169" s="247">
        <f>S169*H169</f>
        <v>0</v>
      </c>
      <c r="AR169" s="25" t="s">
        <v>2141</v>
      </c>
      <c r="AT169" s="25" t="s">
        <v>288</v>
      </c>
      <c r="AU169" s="25" t="s">
        <v>83</v>
      </c>
      <c r="AY169" s="25" t="s">
        <v>171</v>
      </c>
      <c r="BE169" s="248">
        <f>IF(N169="základní",J169,0)</f>
        <v>0</v>
      </c>
      <c r="BF169" s="248">
        <f>IF(N169="snížená",J169,0)</f>
        <v>0</v>
      </c>
      <c r="BG169" s="248">
        <f>IF(N169="zákl. přenesená",J169,0)</f>
        <v>0</v>
      </c>
      <c r="BH169" s="248">
        <f>IF(N169="sníž. přenesená",J169,0)</f>
        <v>0</v>
      </c>
      <c r="BI169" s="248">
        <f>IF(N169="nulová",J169,0)</f>
        <v>0</v>
      </c>
      <c r="BJ169" s="25" t="s">
        <v>83</v>
      </c>
      <c r="BK169" s="248">
        <f>ROUND(I169*H169,2)</f>
        <v>0</v>
      </c>
      <c r="BL169" s="25" t="s">
        <v>619</v>
      </c>
      <c r="BM169" s="25" t="s">
        <v>2324</v>
      </c>
    </row>
    <row r="170" s="1" customFormat="1" ht="25.5" customHeight="1">
      <c r="B170" s="47"/>
      <c r="C170" s="299" t="s">
        <v>668</v>
      </c>
      <c r="D170" s="299" t="s">
        <v>288</v>
      </c>
      <c r="E170" s="300" t="s">
        <v>2325</v>
      </c>
      <c r="F170" s="301" t="s">
        <v>2326</v>
      </c>
      <c r="G170" s="302" t="s">
        <v>256</v>
      </c>
      <c r="H170" s="303">
        <v>50</v>
      </c>
      <c r="I170" s="304"/>
      <c r="J170" s="305">
        <f>ROUND(I170*H170,2)</f>
        <v>0</v>
      </c>
      <c r="K170" s="301" t="s">
        <v>21</v>
      </c>
      <c r="L170" s="306"/>
      <c r="M170" s="307" t="s">
        <v>21</v>
      </c>
      <c r="N170" s="308" t="s">
        <v>47</v>
      </c>
      <c r="O170" s="48"/>
      <c r="P170" s="246">
        <f>O170*H170</f>
        <v>0</v>
      </c>
      <c r="Q170" s="246">
        <v>0</v>
      </c>
      <c r="R170" s="246">
        <f>Q170*H170</f>
        <v>0</v>
      </c>
      <c r="S170" s="246">
        <v>0</v>
      </c>
      <c r="T170" s="247">
        <f>S170*H170</f>
        <v>0</v>
      </c>
      <c r="AR170" s="25" t="s">
        <v>2141</v>
      </c>
      <c r="AT170" s="25" t="s">
        <v>288</v>
      </c>
      <c r="AU170" s="25" t="s">
        <v>83</v>
      </c>
      <c r="AY170" s="25" t="s">
        <v>171</v>
      </c>
      <c r="BE170" s="248">
        <f>IF(N170="základní",J170,0)</f>
        <v>0</v>
      </c>
      <c r="BF170" s="248">
        <f>IF(N170="snížená",J170,0)</f>
        <v>0</v>
      </c>
      <c r="BG170" s="248">
        <f>IF(N170="zákl. přenesená",J170,0)</f>
        <v>0</v>
      </c>
      <c r="BH170" s="248">
        <f>IF(N170="sníž. přenesená",J170,0)</f>
        <v>0</v>
      </c>
      <c r="BI170" s="248">
        <f>IF(N170="nulová",J170,0)</f>
        <v>0</v>
      </c>
      <c r="BJ170" s="25" t="s">
        <v>83</v>
      </c>
      <c r="BK170" s="248">
        <f>ROUND(I170*H170,2)</f>
        <v>0</v>
      </c>
      <c r="BL170" s="25" t="s">
        <v>619</v>
      </c>
      <c r="BM170" s="25" t="s">
        <v>2327</v>
      </c>
    </row>
    <row r="171" s="1" customFormat="1" ht="25.5" customHeight="1">
      <c r="B171" s="47"/>
      <c r="C171" s="299" t="s">
        <v>673</v>
      </c>
      <c r="D171" s="299" t="s">
        <v>288</v>
      </c>
      <c r="E171" s="300" t="s">
        <v>2328</v>
      </c>
      <c r="F171" s="301" t="s">
        <v>2277</v>
      </c>
      <c r="G171" s="302" t="s">
        <v>256</v>
      </c>
      <c r="H171" s="303">
        <v>50</v>
      </c>
      <c r="I171" s="304"/>
      <c r="J171" s="305">
        <f>ROUND(I171*H171,2)</f>
        <v>0</v>
      </c>
      <c r="K171" s="301" t="s">
        <v>21</v>
      </c>
      <c r="L171" s="306"/>
      <c r="M171" s="307" t="s">
        <v>21</v>
      </c>
      <c r="N171" s="308" t="s">
        <v>47</v>
      </c>
      <c r="O171" s="48"/>
      <c r="P171" s="246">
        <f>O171*H171</f>
        <v>0</v>
      </c>
      <c r="Q171" s="246">
        <v>0</v>
      </c>
      <c r="R171" s="246">
        <f>Q171*H171</f>
        <v>0</v>
      </c>
      <c r="S171" s="246">
        <v>0</v>
      </c>
      <c r="T171" s="247">
        <f>S171*H171</f>
        <v>0</v>
      </c>
      <c r="AR171" s="25" t="s">
        <v>2141</v>
      </c>
      <c r="AT171" s="25" t="s">
        <v>288</v>
      </c>
      <c r="AU171" s="25" t="s">
        <v>83</v>
      </c>
      <c r="AY171" s="25" t="s">
        <v>171</v>
      </c>
      <c r="BE171" s="248">
        <f>IF(N171="základní",J171,0)</f>
        <v>0</v>
      </c>
      <c r="BF171" s="248">
        <f>IF(N171="snížená",J171,0)</f>
        <v>0</v>
      </c>
      <c r="BG171" s="248">
        <f>IF(N171="zákl. přenesená",J171,0)</f>
        <v>0</v>
      </c>
      <c r="BH171" s="248">
        <f>IF(N171="sníž. přenesená",J171,0)</f>
        <v>0</v>
      </c>
      <c r="BI171" s="248">
        <f>IF(N171="nulová",J171,0)</f>
        <v>0</v>
      </c>
      <c r="BJ171" s="25" t="s">
        <v>83</v>
      </c>
      <c r="BK171" s="248">
        <f>ROUND(I171*H171,2)</f>
        <v>0</v>
      </c>
      <c r="BL171" s="25" t="s">
        <v>619</v>
      </c>
      <c r="BM171" s="25" t="s">
        <v>2329</v>
      </c>
    </row>
    <row r="172" s="1" customFormat="1" ht="16.5" customHeight="1">
      <c r="B172" s="47"/>
      <c r="C172" s="299" t="s">
        <v>677</v>
      </c>
      <c r="D172" s="299" t="s">
        <v>288</v>
      </c>
      <c r="E172" s="300" t="s">
        <v>2330</v>
      </c>
      <c r="F172" s="301" t="s">
        <v>2280</v>
      </c>
      <c r="G172" s="302" t="s">
        <v>2124</v>
      </c>
      <c r="H172" s="303">
        <v>6</v>
      </c>
      <c r="I172" s="304"/>
      <c r="J172" s="305">
        <f>ROUND(I172*H172,2)</f>
        <v>0</v>
      </c>
      <c r="K172" s="301" t="s">
        <v>21</v>
      </c>
      <c r="L172" s="306"/>
      <c r="M172" s="307" t="s">
        <v>21</v>
      </c>
      <c r="N172" s="308" t="s">
        <v>47</v>
      </c>
      <c r="O172" s="48"/>
      <c r="P172" s="246">
        <f>O172*H172</f>
        <v>0</v>
      </c>
      <c r="Q172" s="246">
        <v>0</v>
      </c>
      <c r="R172" s="246">
        <f>Q172*H172</f>
        <v>0</v>
      </c>
      <c r="S172" s="246">
        <v>0</v>
      </c>
      <c r="T172" s="247">
        <f>S172*H172</f>
        <v>0</v>
      </c>
      <c r="AR172" s="25" t="s">
        <v>2141</v>
      </c>
      <c r="AT172" s="25" t="s">
        <v>288</v>
      </c>
      <c r="AU172" s="25" t="s">
        <v>83</v>
      </c>
      <c r="AY172" s="25" t="s">
        <v>171</v>
      </c>
      <c r="BE172" s="248">
        <f>IF(N172="základní",J172,0)</f>
        <v>0</v>
      </c>
      <c r="BF172" s="248">
        <f>IF(N172="snížená",J172,0)</f>
        <v>0</v>
      </c>
      <c r="BG172" s="248">
        <f>IF(N172="zákl. přenesená",J172,0)</f>
        <v>0</v>
      </c>
      <c r="BH172" s="248">
        <f>IF(N172="sníž. přenesená",J172,0)</f>
        <v>0</v>
      </c>
      <c r="BI172" s="248">
        <f>IF(N172="nulová",J172,0)</f>
        <v>0</v>
      </c>
      <c r="BJ172" s="25" t="s">
        <v>83</v>
      </c>
      <c r="BK172" s="248">
        <f>ROUND(I172*H172,2)</f>
        <v>0</v>
      </c>
      <c r="BL172" s="25" t="s">
        <v>619</v>
      </c>
      <c r="BM172" s="25" t="s">
        <v>2331</v>
      </c>
    </row>
    <row r="173" s="1" customFormat="1" ht="38.25" customHeight="1">
      <c r="B173" s="47"/>
      <c r="C173" s="299" t="s">
        <v>681</v>
      </c>
      <c r="D173" s="299" t="s">
        <v>288</v>
      </c>
      <c r="E173" s="300" t="s">
        <v>2332</v>
      </c>
      <c r="F173" s="301" t="s">
        <v>2258</v>
      </c>
      <c r="G173" s="302" t="s">
        <v>177</v>
      </c>
      <c r="H173" s="303">
        <v>1</v>
      </c>
      <c r="I173" s="304"/>
      <c r="J173" s="305">
        <f>ROUND(I173*H173,2)</f>
        <v>0</v>
      </c>
      <c r="K173" s="301" t="s">
        <v>21</v>
      </c>
      <c r="L173" s="306"/>
      <c r="M173" s="307" t="s">
        <v>21</v>
      </c>
      <c r="N173" s="308" t="s">
        <v>47</v>
      </c>
      <c r="O173" s="48"/>
      <c r="P173" s="246">
        <f>O173*H173</f>
        <v>0</v>
      </c>
      <c r="Q173" s="246">
        <v>0</v>
      </c>
      <c r="R173" s="246">
        <f>Q173*H173</f>
        <v>0</v>
      </c>
      <c r="S173" s="246">
        <v>0</v>
      </c>
      <c r="T173" s="247">
        <f>S173*H173</f>
        <v>0</v>
      </c>
      <c r="AR173" s="25" t="s">
        <v>2141</v>
      </c>
      <c r="AT173" s="25" t="s">
        <v>288</v>
      </c>
      <c r="AU173" s="25" t="s">
        <v>83</v>
      </c>
      <c r="AY173" s="25" t="s">
        <v>171</v>
      </c>
      <c r="BE173" s="248">
        <f>IF(N173="základní",J173,0)</f>
        <v>0</v>
      </c>
      <c r="BF173" s="248">
        <f>IF(N173="snížená",J173,0)</f>
        <v>0</v>
      </c>
      <c r="BG173" s="248">
        <f>IF(N173="zákl. přenesená",J173,0)</f>
        <v>0</v>
      </c>
      <c r="BH173" s="248">
        <f>IF(N173="sníž. přenesená",J173,0)</f>
        <v>0</v>
      </c>
      <c r="BI173" s="248">
        <f>IF(N173="nulová",J173,0)</f>
        <v>0</v>
      </c>
      <c r="BJ173" s="25" t="s">
        <v>83</v>
      </c>
      <c r="BK173" s="248">
        <f>ROUND(I173*H173,2)</f>
        <v>0</v>
      </c>
      <c r="BL173" s="25" t="s">
        <v>619</v>
      </c>
      <c r="BM173" s="25" t="s">
        <v>2333</v>
      </c>
    </row>
    <row r="174" s="1" customFormat="1" ht="16.5" customHeight="1">
      <c r="B174" s="47"/>
      <c r="C174" s="299" t="s">
        <v>685</v>
      </c>
      <c r="D174" s="299" t="s">
        <v>288</v>
      </c>
      <c r="E174" s="300" t="s">
        <v>2334</v>
      </c>
      <c r="F174" s="301" t="s">
        <v>2285</v>
      </c>
      <c r="G174" s="302" t="s">
        <v>814</v>
      </c>
      <c r="H174" s="303">
        <v>2.5</v>
      </c>
      <c r="I174" s="304"/>
      <c r="J174" s="305">
        <f>ROUND(I174*H174,2)</f>
        <v>0</v>
      </c>
      <c r="K174" s="301" t="s">
        <v>21</v>
      </c>
      <c r="L174" s="306"/>
      <c r="M174" s="307" t="s">
        <v>21</v>
      </c>
      <c r="N174" s="308" t="s">
        <v>47</v>
      </c>
      <c r="O174" s="48"/>
      <c r="P174" s="246">
        <f>O174*H174</f>
        <v>0</v>
      </c>
      <c r="Q174" s="246">
        <v>0</v>
      </c>
      <c r="R174" s="246">
        <f>Q174*H174</f>
        <v>0</v>
      </c>
      <c r="S174" s="246">
        <v>0</v>
      </c>
      <c r="T174" s="247">
        <f>S174*H174</f>
        <v>0</v>
      </c>
      <c r="AR174" s="25" t="s">
        <v>2141</v>
      </c>
      <c r="AT174" s="25" t="s">
        <v>288</v>
      </c>
      <c r="AU174" s="25" t="s">
        <v>83</v>
      </c>
      <c r="AY174" s="25" t="s">
        <v>171</v>
      </c>
      <c r="BE174" s="248">
        <f>IF(N174="základní",J174,0)</f>
        <v>0</v>
      </c>
      <c r="BF174" s="248">
        <f>IF(N174="snížená",J174,0)</f>
        <v>0</v>
      </c>
      <c r="BG174" s="248">
        <f>IF(N174="zákl. přenesená",J174,0)</f>
        <v>0</v>
      </c>
      <c r="BH174" s="248">
        <f>IF(N174="sníž. přenesená",J174,0)</f>
        <v>0</v>
      </c>
      <c r="BI174" s="248">
        <f>IF(N174="nulová",J174,0)</f>
        <v>0</v>
      </c>
      <c r="BJ174" s="25" t="s">
        <v>83</v>
      </c>
      <c r="BK174" s="248">
        <f>ROUND(I174*H174,2)</f>
        <v>0</v>
      </c>
      <c r="BL174" s="25" t="s">
        <v>619</v>
      </c>
      <c r="BM174" s="25" t="s">
        <v>2335</v>
      </c>
    </row>
    <row r="175" s="11" customFormat="1" ht="37.44001" customHeight="1">
      <c r="B175" s="221"/>
      <c r="C175" s="222"/>
      <c r="D175" s="223" t="s">
        <v>75</v>
      </c>
      <c r="E175" s="224" t="s">
        <v>2336</v>
      </c>
      <c r="F175" s="224" t="s">
        <v>2337</v>
      </c>
      <c r="G175" s="222"/>
      <c r="H175" s="222"/>
      <c r="I175" s="225"/>
      <c r="J175" s="226">
        <f>BK175</f>
        <v>0</v>
      </c>
      <c r="K175" s="222"/>
      <c r="L175" s="227"/>
      <c r="M175" s="228"/>
      <c r="N175" s="229"/>
      <c r="O175" s="229"/>
      <c r="P175" s="230">
        <f>SUM(P176:P177)</f>
        <v>0</v>
      </c>
      <c r="Q175" s="229"/>
      <c r="R175" s="230">
        <f>SUM(R176:R177)</f>
        <v>0</v>
      </c>
      <c r="S175" s="229"/>
      <c r="T175" s="231">
        <f>SUM(T176:T177)</f>
        <v>0</v>
      </c>
      <c r="AR175" s="232" t="s">
        <v>83</v>
      </c>
      <c r="AT175" s="233" t="s">
        <v>75</v>
      </c>
      <c r="AU175" s="233" t="s">
        <v>76</v>
      </c>
      <c r="AY175" s="232" t="s">
        <v>171</v>
      </c>
      <c r="BK175" s="234">
        <f>SUM(BK176:BK177)</f>
        <v>0</v>
      </c>
    </row>
    <row r="176" s="1" customFormat="1" ht="25.5" customHeight="1">
      <c r="B176" s="47"/>
      <c r="C176" s="299" t="s">
        <v>691</v>
      </c>
      <c r="D176" s="299" t="s">
        <v>288</v>
      </c>
      <c r="E176" s="300" t="s">
        <v>2338</v>
      </c>
      <c r="F176" s="301" t="s">
        <v>2339</v>
      </c>
      <c r="G176" s="302" t="s">
        <v>814</v>
      </c>
      <c r="H176" s="303">
        <v>150</v>
      </c>
      <c r="I176" s="304"/>
      <c r="J176" s="305">
        <f>ROUND(I176*H176,2)</f>
        <v>0</v>
      </c>
      <c r="K176" s="301" t="s">
        <v>21</v>
      </c>
      <c r="L176" s="306"/>
      <c r="M176" s="307" t="s">
        <v>21</v>
      </c>
      <c r="N176" s="308" t="s">
        <v>47</v>
      </c>
      <c r="O176" s="48"/>
      <c r="P176" s="246">
        <f>O176*H176</f>
        <v>0</v>
      </c>
      <c r="Q176" s="246">
        <v>0</v>
      </c>
      <c r="R176" s="246">
        <f>Q176*H176</f>
        <v>0</v>
      </c>
      <c r="S176" s="246">
        <v>0</v>
      </c>
      <c r="T176" s="247">
        <f>S176*H176</f>
        <v>0</v>
      </c>
      <c r="AR176" s="25" t="s">
        <v>2141</v>
      </c>
      <c r="AT176" s="25" t="s">
        <v>288</v>
      </c>
      <c r="AU176" s="25" t="s">
        <v>83</v>
      </c>
      <c r="AY176" s="25" t="s">
        <v>171</v>
      </c>
      <c r="BE176" s="248">
        <f>IF(N176="základní",J176,0)</f>
        <v>0</v>
      </c>
      <c r="BF176" s="248">
        <f>IF(N176="snížená",J176,0)</f>
        <v>0</v>
      </c>
      <c r="BG176" s="248">
        <f>IF(N176="zákl. přenesená",J176,0)</f>
        <v>0</v>
      </c>
      <c r="BH176" s="248">
        <f>IF(N176="sníž. přenesená",J176,0)</f>
        <v>0</v>
      </c>
      <c r="BI176" s="248">
        <f>IF(N176="nulová",J176,0)</f>
        <v>0</v>
      </c>
      <c r="BJ176" s="25" t="s">
        <v>83</v>
      </c>
      <c r="BK176" s="248">
        <f>ROUND(I176*H176,2)</f>
        <v>0</v>
      </c>
      <c r="BL176" s="25" t="s">
        <v>619</v>
      </c>
      <c r="BM176" s="25" t="s">
        <v>2340</v>
      </c>
    </row>
    <row r="177" s="1" customFormat="1" ht="16.5" customHeight="1">
      <c r="B177" s="47"/>
      <c r="C177" s="299" t="s">
        <v>698</v>
      </c>
      <c r="D177" s="299" t="s">
        <v>288</v>
      </c>
      <c r="E177" s="300" t="s">
        <v>2341</v>
      </c>
      <c r="F177" s="301" t="s">
        <v>2342</v>
      </c>
      <c r="G177" s="302" t="s">
        <v>2124</v>
      </c>
      <c r="H177" s="303">
        <v>20</v>
      </c>
      <c r="I177" s="304"/>
      <c r="J177" s="305">
        <f>ROUND(I177*H177,2)</f>
        <v>0</v>
      </c>
      <c r="K177" s="301" t="s">
        <v>21</v>
      </c>
      <c r="L177" s="306"/>
      <c r="M177" s="307" t="s">
        <v>21</v>
      </c>
      <c r="N177" s="313" t="s">
        <v>47</v>
      </c>
      <c r="O177" s="253"/>
      <c r="P177" s="314">
        <f>O177*H177</f>
        <v>0</v>
      </c>
      <c r="Q177" s="314">
        <v>0</v>
      </c>
      <c r="R177" s="314">
        <f>Q177*H177</f>
        <v>0</v>
      </c>
      <c r="S177" s="314">
        <v>0</v>
      </c>
      <c r="T177" s="315">
        <f>S177*H177</f>
        <v>0</v>
      </c>
      <c r="AR177" s="25" t="s">
        <v>2141</v>
      </c>
      <c r="AT177" s="25" t="s">
        <v>288</v>
      </c>
      <c r="AU177" s="25" t="s">
        <v>83</v>
      </c>
      <c r="AY177" s="25" t="s">
        <v>171</v>
      </c>
      <c r="BE177" s="248">
        <f>IF(N177="základní",J177,0)</f>
        <v>0</v>
      </c>
      <c r="BF177" s="248">
        <f>IF(N177="snížená",J177,0)</f>
        <v>0</v>
      </c>
      <c r="BG177" s="248">
        <f>IF(N177="zákl. přenesená",J177,0)</f>
        <v>0</v>
      </c>
      <c r="BH177" s="248">
        <f>IF(N177="sníž. přenesená",J177,0)</f>
        <v>0</v>
      </c>
      <c r="BI177" s="248">
        <f>IF(N177="nulová",J177,0)</f>
        <v>0</v>
      </c>
      <c r="BJ177" s="25" t="s">
        <v>83</v>
      </c>
      <c r="BK177" s="248">
        <f>ROUND(I177*H177,2)</f>
        <v>0</v>
      </c>
      <c r="BL177" s="25" t="s">
        <v>619</v>
      </c>
      <c r="BM177" s="25" t="s">
        <v>2343</v>
      </c>
    </row>
    <row r="178" s="1" customFormat="1" ht="6.96" customHeight="1">
      <c r="B178" s="68"/>
      <c r="C178" s="69"/>
      <c r="D178" s="69"/>
      <c r="E178" s="69"/>
      <c r="F178" s="69"/>
      <c r="G178" s="69"/>
      <c r="H178" s="69"/>
      <c r="I178" s="180"/>
      <c r="J178" s="69"/>
      <c r="K178" s="69"/>
      <c r="L178" s="73"/>
    </row>
  </sheetData>
  <sheetProtection sheet="1" autoFilter="0" formatColumns="0" formatRows="0" objects="1" scenarios="1" spinCount="100000" saltValue="oHxlQgs+O52UeFIUzWk1QdxMOQxTj+bxWrjcDT/hBrHn/+Omsc6WPcmdl/q43fXucjLf/BO+0cITy2jpx7uWgQ==" hashValue="GanXZG/zXUY2tV7mtbp4QcGdUfTZ8w5Byq+0pQyyKzdi7vxyMpsrypTXcr7Kjfs4BaJ3GcCGuZ104+rSQQzB6g==" algorithmName="SHA-512" password="CC35"/>
  <autoFilter ref="C92:K177"/>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106</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2344</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ROUND(J93,2)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ROUND(SUM(BE93:BE133), 2)</f>
        <v>0</v>
      </c>
      <c r="G34" s="48"/>
      <c r="H34" s="48"/>
      <c r="I34" s="172">
        <v>0.20999999999999999</v>
      </c>
      <c r="J34" s="171">
        <f>ROUND(ROUND((SUM(BE93:BE133)), 2)*I34, 2)</f>
        <v>0</v>
      </c>
      <c r="K34" s="52"/>
    </row>
    <row r="35" s="1" customFormat="1" ht="14.4" customHeight="1">
      <c r="B35" s="47"/>
      <c r="C35" s="48"/>
      <c r="D35" s="48"/>
      <c r="E35" s="56" t="s">
        <v>48</v>
      </c>
      <c r="F35" s="171">
        <f>ROUND(SUM(BF93:BF133), 2)</f>
        <v>0</v>
      </c>
      <c r="G35" s="48"/>
      <c r="H35" s="48"/>
      <c r="I35" s="172">
        <v>0.14999999999999999</v>
      </c>
      <c r="J35" s="171">
        <f>ROUND(ROUND((SUM(BF93:BF133)), 2)*I35, 2)</f>
        <v>0</v>
      </c>
      <c r="K35" s="52"/>
    </row>
    <row r="36" hidden="1" s="1" customFormat="1" ht="14.4" customHeight="1">
      <c r="B36" s="47"/>
      <c r="C36" s="48"/>
      <c r="D36" s="48"/>
      <c r="E36" s="56" t="s">
        <v>49</v>
      </c>
      <c r="F36" s="171">
        <f>ROUND(SUM(BG93:BG133), 2)</f>
        <v>0</v>
      </c>
      <c r="G36" s="48"/>
      <c r="H36" s="48"/>
      <c r="I36" s="172">
        <v>0.20999999999999999</v>
      </c>
      <c r="J36" s="171">
        <v>0</v>
      </c>
      <c r="K36" s="52"/>
    </row>
    <row r="37" hidden="1" s="1" customFormat="1" ht="14.4" customHeight="1">
      <c r="B37" s="47"/>
      <c r="C37" s="48"/>
      <c r="D37" s="48"/>
      <c r="E37" s="56" t="s">
        <v>50</v>
      </c>
      <c r="F37" s="171">
        <f>ROUND(SUM(BH93:BH133), 2)</f>
        <v>0</v>
      </c>
      <c r="G37" s="48"/>
      <c r="H37" s="48"/>
      <c r="I37" s="172">
        <v>0.14999999999999999</v>
      </c>
      <c r="J37" s="171">
        <v>0</v>
      </c>
      <c r="K37" s="52"/>
    </row>
    <row r="38" hidden="1" s="1" customFormat="1" ht="14.4" customHeight="1">
      <c r="B38" s="47"/>
      <c r="C38" s="48"/>
      <c r="D38" s="48"/>
      <c r="E38" s="56" t="s">
        <v>51</v>
      </c>
      <c r="F38" s="171">
        <f>ROUND(SUM(BI93:BI133),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D.1.4.2 - Zařízení pro vytápění</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J93</f>
        <v>0</v>
      </c>
      <c r="K64" s="52"/>
      <c r="AU64" s="25" t="s">
        <v>148</v>
      </c>
    </row>
    <row r="65" s="8" customFormat="1" ht="24.96" customHeight="1">
      <c r="B65" s="191"/>
      <c r="C65" s="192"/>
      <c r="D65" s="193" t="s">
        <v>2097</v>
      </c>
      <c r="E65" s="194"/>
      <c r="F65" s="194"/>
      <c r="G65" s="194"/>
      <c r="H65" s="194"/>
      <c r="I65" s="195"/>
      <c r="J65" s="196">
        <f>J94</f>
        <v>0</v>
      </c>
      <c r="K65" s="197"/>
    </row>
    <row r="66" s="8" customFormat="1" ht="24.96" customHeight="1">
      <c r="B66" s="191"/>
      <c r="C66" s="192"/>
      <c r="D66" s="193" t="s">
        <v>2098</v>
      </c>
      <c r="E66" s="194"/>
      <c r="F66" s="194"/>
      <c r="G66" s="194"/>
      <c r="H66" s="194"/>
      <c r="I66" s="195"/>
      <c r="J66" s="196">
        <f>J97</f>
        <v>0</v>
      </c>
      <c r="K66" s="197"/>
    </row>
    <row r="67" s="8" customFormat="1" ht="24.96" customHeight="1">
      <c r="B67" s="191"/>
      <c r="C67" s="192"/>
      <c r="D67" s="193" t="s">
        <v>2099</v>
      </c>
      <c r="E67" s="194"/>
      <c r="F67" s="194"/>
      <c r="G67" s="194"/>
      <c r="H67" s="194"/>
      <c r="I67" s="195"/>
      <c r="J67" s="196">
        <f>J103</f>
        <v>0</v>
      </c>
      <c r="K67" s="197"/>
    </row>
    <row r="68" s="8" customFormat="1" ht="24.96" customHeight="1">
      <c r="B68" s="191"/>
      <c r="C68" s="192"/>
      <c r="D68" s="193" t="s">
        <v>2345</v>
      </c>
      <c r="E68" s="194"/>
      <c r="F68" s="194"/>
      <c r="G68" s="194"/>
      <c r="H68" s="194"/>
      <c r="I68" s="195"/>
      <c r="J68" s="196">
        <f>J106</f>
        <v>0</v>
      </c>
      <c r="K68" s="197"/>
    </row>
    <row r="69" s="8" customFormat="1" ht="24.96" customHeight="1">
      <c r="B69" s="191"/>
      <c r="C69" s="192"/>
      <c r="D69" s="193" t="s">
        <v>2346</v>
      </c>
      <c r="E69" s="194"/>
      <c r="F69" s="194"/>
      <c r="G69" s="194"/>
      <c r="H69" s="194"/>
      <c r="I69" s="195"/>
      <c r="J69" s="196">
        <f>J122</f>
        <v>0</v>
      </c>
      <c r="K69" s="197"/>
    </row>
    <row r="70" s="1" customFormat="1" ht="21.84" customHeight="1">
      <c r="B70" s="47"/>
      <c r="C70" s="48"/>
      <c r="D70" s="48"/>
      <c r="E70" s="48"/>
      <c r="F70" s="48"/>
      <c r="G70" s="48"/>
      <c r="H70" s="48"/>
      <c r="I70" s="158"/>
      <c r="J70" s="48"/>
      <c r="K70" s="52"/>
    </row>
    <row r="71" s="1" customFormat="1" ht="6.96" customHeight="1">
      <c r="B71" s="68"/>
      <c r="C71" s="69"/>
      <c r="D71" s="69"/>
      <c r="E71" s="69"/>
      <c r="F71" s="69"/>
      <c r="G71" s="69"/>
      <c r="H71" s="69"/>
      <c r="I71" s="180"/>
      <c r="J71" s="69"/>
      <c r="K71" s="70"/>
    </row>
    <row r="75" s="1" customFormat="1" ht="6.96" customHeight="1">
      <c r="B75" s="71"/>
      <c r="C75" s="72"/>
      <c r="D75" s="72"/>
      <c r="E75" s="72"/>
      <c r="F75" s="72"/>
      <c r="G75" s="72"/>
      <c r="H75" s="72"/>
      <c r="I75" s="183"/>
      <c r="J75" s="72"/>
      <c r="K75" s="72"/>
      <c r="L75" s="73"/>
    </row>
    <row r="76" s="1" customFormat="1" ht="36.96" customHeight="1">
      <c r="B76" s="47"/>
      <c r="C76" s="74" t="s">
        <v>154</v>
      </c>
      <c r="D76" s="75"/>
      <c r="E76" s="75"/>
      <c r="F76" s="75"/>
      <c r="G76" s="75"/>
      <c r="H76" s="75"/>
      <c r="I76" s="205"/>
      <c r="J76" s="75"/>
      <c r="K76" s="75"/>
      <c r="L76" s="73"/>
    </row>
    <row r="77" s="1" customFormat="1" ht="6.96" customHeight="1">
      <c r="B77" s="47"/>
      <c r="C77" s="75"/>
      <c r="D77" s="75"/>
      <c r="E77" s="75"/>
      <c r="F77" s="75"/>
      <c r="G77" s="75"/>
      <c r="H77" s="75"/>
      <c r="I77" s="205"/>
      <c r="J77" s="75"/>
      <c r="K77" s="75"/>
      <c r="L77" s="73"/>
    </row>
    <row r="78" s="1" customFormat="1" ht="14.4" customHeight="1">
      <c r="B78" s="47"/>
      <c r="C78" s="77" t="s">
        <v>18</v>
      </c>
      <c r="D78" s="75"/>
      <c r="E78" s="75"/>
      <c r="F78" s="75"/>
      <c r="G78" s="75"/>
      <c r="H78" s="75"/>
      <c r="I78" s="205"/>
      <c r="J78" s="75"/>
      <c r="K78" s="75"/>
      <c r="L78" s="73"/>
    </row>
    <row r="79" s="1" customFormat="1" ht="16.5" customHeight="1">
      <c r="B79" s="47"/>
      <c r="C79" s="75"/>
      <c r="D79" s="75"/>
      <c r="E79" s="206" t="str">
        <f>E7</f>
        <v>Nové pracoviště magnetické rezonance, Krajská zdravotní, a.s. - Nemocnice Most - projektové práce IV</v>
      </c>
      <c r="F79" s="77"/>
      <c r="G79" s="77"/>
      <c r="H79" s="77"/>
      <c r="I79" s="205"/>
      <c r="J79" s="75"/>
      <c r="K79" s="75"/>
      <c r="L79" s="73"/>
    </row>
    <row r="80">
      <c r="B80" s="29"/>
      <c r="C80" s="77" t="s">
        <v>140</v>
      </c>
      <c r="D80" s="207"/>
      <c r="E80" s="207"/>
      <c r="F80" s="207"/>
      <c r="G80" s="207"/>
      <c r="H80" s="207"/>
      <c r="I80" s="150"/>
      <c r="J80" s="207"/>
      <c r="K80" s="207"/>
      <c r="L80" s="208"/>
    </row>
    <row r="81" ht="16.5" customHeight="1">
      <c r="B81" s="29"/>
      <c r="C81" s="207"/>
      <c r="D81" s="207"/>
      <c r="E81" s="206" t="s">
        <v>141</v>
      </c>
      <c r="F81" s="207"/>
      <c r="G81" s="207"/>
      <c r="H81" s="207"/>
      <c r="I81" s="150"/>
      <c r="J81" s="207"/>
      <c r="K81" s="207"/>
      <c r="L81" s="208"/>
    </row>
    <row r="82">
      <c r="B82" s="29"/>
      <c r="C82" s="77" t="s">
        <v>142</v>
      </c>
      <c r="D82" s="207"/>
      <c r="E82" s="207"/>
      <c r="F82" s="207"/>
      <c r="G82" s="207"/>
      <c r="H82" s="207"/>
      <c r="I82" s="150"/>
      <c r="J82" s="207"/>
      <c r="K82" s="207"/>
      <c r="L82" s="208"/>
    </row>
    <row r="83" s="1" customFormat="1" ht="16.5" customHeight="1">
      <c r="B83" s="47"/>
      <c r="C83" s="75"/>
      <c r="D83" s="75"/>
      <c r="E83" s="255" t="s">
        <v>209</v>
      </c>
      <c r="F83" s="75"/>
      <c r="G83" s="75"/>
      <c r="H83" s="75"/>
      <c r="I83" s="205"/>
      <c r="J83" s="75"/>
      <c r="K83" s="75"/>
      <c r="L83" s="73"/>
    </row>
    <row r="84" s="1" customFormat="1" ht="14.4" customHeight="1">
      <c r="B84" s="47"/>
      <c r="C84" s="77" t="s">
        <v>210</v>
      </c>
      <c r="D84" s="75"/>
      <c r="E84" s="75"/>
      <c r="F84" s="75"/>
      <c r="G84" s="75"/>
      <c r="H84" s="75"/>
      <c r="I84" s="205"/>
      <c r="J84" s="75"/>
      <c r="K84" s="75"/>
      <c r="L84" s="73"/>
    </row>
    <row r="85" s="1" customFormat="1" ht="17.25" customHeight="1">
      <c r="B85" s="47"/>
      <c r="C85" s="75"/>
      <c r="D85" s="75"/>
      <c r="E85" s="83" t="str">
        <f>E13</f>
        <v>D.1.4.2 - Zařízení pro vytápění</v>
      </c>
      <c r="F85" s="75"/>
      <c r="G85" s="75"/>
      <c r="H85" s="75"/>
      <c r="I85" s="205"/>
      <c r="J85" s="75"/>
      <c r="K85" s="75"/>
      <c r="L85" s="73"/>
    </row>
    <row r="86" s="1" customFormat="1" ht="6.96" customHeight="1">
      <c r="B86" s="47"/>
      <c r="C86" s="75"/>
      <c r="D86" s="75"/>
      <c r="E86" s="75"/>
      <c r="F86" s="75"/>
      <c r="G86" s="75"/>
      <c r="H86" s="75"/>
      <c r="I86" s="205"/>
      <c r="J86" s="75"/>
      <c r="K86" s="75"/>
      <c r="L86" s="73"/>
    </row>
    <row r="87" s="1" customFormat="1" ht="18" customHeight="1">
      <c r="B87" s="47"/>
      <c r="C87" s="77" t="s">
        <v>23</v>
      </c>
      <c r="D87" s="75"/>
      <c r="E87" s="75"/>
      <c r="F87" s="209" t="str">
        <f>F16</f>
        <v>J.E. Purkyně 270/5, Most</v>
      </c>
      <c r="G87" s="75"/>
      <c r="H87" s="75"/>
      <c r="I87" s="210" t="s">
        <v>25</v>
      </c>
      <c r="J87" s="86" t="str">
        <f>IF(J16="","",J16)</f>
        <v>15. 5. 2019</v>
      </c>
      <c r="K87" s="75"/>
      <c r="L87" s="73"/>
    </row>
    <row r="88" s="1" customFormat="1" ht="6.96" customHeight="1">
      <c r="B88" s="47"/>
      <c r="C88" s="75"/>
      <c r="D88" s="75"/>
      <c r="E88" s="75"/>
      <c r="F88" s="75"/>
      <c r="G88" s="75"/>
      <c r="H88" s="75"/>
      <c r="I88" s="205"/>
      <c r="J88" s="75"/>
      <c r="K88" s="75"/>
      <c r="L88" s="73"/>
    </row>
    <row r="89" s="1" customFormat="1">
      <c r="B89" s="47"/>
      <c r="C89" s="77" t="s">
        <v>27</v>
      </c>
      <c r="D89" s="75"/>
      <c r="E89" s="75"/>
      <c r="F89" s="209" t="str">
        <f>E19</f>
        <v>Krajská zdravotní, a.s.</v>
      </c>
      <c r="G89" s="75"/>
      <c r="H89" s="75"/>
      <c r="I89" s="210" t="s">
        <v>35</v>
      </c>
      <c r="J89" s="209" t="str">
        <f>E25</f>
        <v>SPECTA, s.r.o.</v>
      </c>
      <c r="K89" s="75"/>
      <c r="L89" s="73"/>
    </row>
    <row r="90" s="1" customFormat="1" ht="14.4" customHeight="1">
      <c r="B90" s="47"/>
      <c r="C90" s="77" t="s">
        <v>33</v>
      </c>
      <c r="D90" s="75"/>
      <c r="E90" s="75"/>
      <c r="F90" s="209" t="str">
        <f>IF(E22="","",E22)</f>
        <v/>
      </c>
      <c r="G90" s="75"/>
      <c r="H90" s="75"/>
      <c r="I90" s="205"/>
      <c r="J90" s="75"/>
      <c r="K90" s="75"/>
      <c r="L90" s="73"/>
    </row>
    <row r="91" s="1" customFormat="1" ht="10.32" customHeight="1">
      <c r="B91" s="47"/>
      <c r="C91" s="75"/>
      <c r="D91" s="75"/>
      <c r="E91" s="75"/>
      <c r="F91" s="75"/>
      <c r="G91" s="75"/>
      <c r="H91" s="75"/>
      <c r="I91" s="205"/>
      <c r="J91" s="75"/>
      <c r="K91" s="75"/>
      <c r="L91" s="73"/>
    </row>
    <row r="92" s="10" customFormat="1" ht="29.28" customHeight="1">
      <c r="B92" s="211"/>
      <c r="C92" s="212" t="s">
        <v>155</v>
      </c>
      <c r="D92" s="213" t="s">
        <v>61</v>
      </c>
      <c r="E92" s="213" t="s">
        <v>57</v>
      </c>
      <c r="F92" s="213" t="s">
        <v>156</v>
      </c>
      <c r="G92" s="213" t="s">
        <v>157</v>
      </c>
      <c r="H92" s="213" t="s">
        <v>158</v>
      </c>
      <c r="I92" s="214" t="s">
        <v>159</v>
      </c>
      <c r="J92" s="213" t="s">
        <v>146</v>
      </c>
      <c r="K92" s="215" t="s">
        <v>160</v>
      </c>
      <c r="L92" s="216"/>
      <c r="M92" s="103" t="s">
        <v>161</v>
      </c>
      <c r="N92" s="104" t="s">
        <v>46</v>
      </c>
      <c r="O92" s="104" t="s">
        <v>162</v>
      </c>
      <c r="P92" s="104" t="s">
        <v>163</v>
      </c>
      <c r="Q92" s="104" t="s">
        <v>164</v>
      </c>
      <c r="R92" s="104" t="s">
        <v>165</v>
      </c>
      <c r="S92" s="104" t="s">
        <v>166</v>
      </c>
      <c r="T92" s="105" t="s">
        <v>167</v>
      </c>
    </row>
    <row r="93" s="1" customFormat="1" ht="29.28" customHeight="1">
      <c r="B93" s="47"/>
      <c r="C93" s="109" t="s">
        <v>147</v>
      </c>
      <c r="D93" s="75"/>
      <c r="E93" s="75"/>
      <c r="F93" s="75"/>
      <c r="G93" s="75"/>
      <c r="H93" s="75"/>
      <c r="I93" s="205"/>
      <c r="J93" s="217">
        <f>BK93</f>
        <v>0</v>
      </c>
      <c r="K93" s="75"/>
      <c r="L93" s="73"/>
      <c r="M93" s="106"/>
      <c r="N93" s="107"/>
      <c r="O93" s="107"/>
      <c r="P93" s="218">
        <f>P94+P97+P103+P106+P122</f>
        <v>0</v>
      </c>
      <c r="Q93" s="107"/>
      <c r="R93" s="218">
        <f>R94+R97+R103+R106+R122</f>
        <v>0</v>
      </c>
      <c r="S93" s="107"/>
      <c r="T93" s="219">
        <f>T94+T97+T103+T106+T122</f>
        <v>0</v>
      </c>
      <c r="AT93" s="25" t="s">
        <v>75</v>
      </c>
      <c r="AU93" s="25" t="s">
        <v>148</v>
      </c>
      <c r="BK93" s="220">
        <f>BK94+BK97+BK103+BK106+BK122</f>
        <v>0</v>
      </c>
    </row>
    <row r="94" s="11" customFormat="1" ht="37.44001" customHeight="1">
      <c r="B94" s="221"/>
      <c r="C94" s="222"/>
      <c r="D94" s="223" t="s">
        <v>75</v>
      </c>
      <c r="E94" s="224" t="s">
        <v>2102</v>
      </c>
      <c r="F94" s="224" t="s">
        <v>2103</v>
      </c>
      <c r="G94" s="222"/>
      <c r="H94" s="222"/>
      <c r="I94" s="225"/>
      <c r="J94" s="226">
        <f>BK94</f>
        <v>0</v>
      </c>
      <c r="K94" s="222"/>
      <c r="L94" s="227"/>
      <c r="M94" s="228"/>
      <c r="N94" s="229"/>
      <c r="O94" s="229"/>
      <c r="P94" s="230">
        <f>SUM(P95:P96)</f>
        <v>0</v>
      </c>
      <c r="Q94" s="229"/>
      <c r="R94" s="230">
        <f>SUM(R95:R96)</f>
        <v>0</v>
      </c>
      <c r="S94" s="229"/>
      <c r="T94" s="231">
        <f>SUM(T95:T96)</f>
        <v>0</v>
      </c>
      <c r="AR94" s="232" t="s">
        <v>83</v>
      </c>
      <c r="AT94" s="233" t="s">
        <v>75</v>
      </c>
      <c r="AU94" s="233" t="s">
        <v>76</v>
      </c>
      <c r="AY94" s="232" t="s">
        <v>171</v>
      </c>
      <c r="BK94" s="234">
        <f>SUM(BK95:BK96)</f>
        <v>0</v>
      </c>
    </row>
    <row r="95" s="1" customFormat="1" ht="16.5" customHeight="1">
      <c r="B95" s="47"/>
      <c r="C95" s="237" t="s">
        <v>83</v>
      </c>
      <c r="D95" s="237" t="s">
        <v>174</v>
      </c>
      <c r="E95" s="238" t="s">
        <v>2104</v>
      </c>
      <c r="F95" s="239" t="s">
        <v>2347</v>
      </c>
      <c r="G95" s="240" t="s">
        <v>2106</v>
      </c>
      <c r="H95" s="241">
        <v>100</v>
      </c>
      <c r="I95" s="242"/>
      <c r="J95" s="243">
        <f>ROUND(I95*H95,2)</f>
        <v>0</v>
      </c>
      <c r="K95" s="239" t="s">
        <v>21</v>
      </c>
      <c r="L95" s="73"/>
      <c r="M95" s="244" t="s">
        <v>21</v>
      </c>
      <c r="N95" s="245" t="s">
        <v>47</v>
      </c>
      <c r="O95" s="48"/>
      <c r="P95" s="246">
        <f>O95*H95</f>
        <v>0</v>
      </c>
      <c r="Q95" s="246">
        <v>0</v>
      </c>
      <c r="R95" s="246">
        <f>Q95*H95</f>
        <v>0</v>
      </c>
      <c r="S95" s="246">
        <v>0</v>
      </c>
      <c r="T95" s="247">
        <f>S95*H95</f>
        <v>0</v>
      </c>
      <c r="AR95" s="25" t="s">
        <v>619</v>
      </c>
      <c r="AT95" s="25" t="s">
        <v>174</v>
      </c>
      <c r="AU95" s="25" t="s">
        <v>83</v>
      </c>
      <c r="AY95" s="25" t="s">
        <v>171</v>
      </c>
      <c r="BE95" s="248">
        <f>IF(N95="základní",J95,0)</f>
        <v>0</v>
      </c>
      <c r="BF95" s="248">
        <f>IF(N95="snížená",J95,0)</f>
        <v>0</v>
      </c>
      <c r="BG95" s="248">
        <f>IF(N95="zákl. přenesená",J95,0)</f>
        <v>0</v>
      </c>
      <c r="BH95" s="248">
        <f>IF(N95="sníž. přenesená",J95,0)</f>
        <v>0</v>
      </c>
      <c r="BI95" s="248">
        <f>IF(N95="nulová",J95,0)</f>
        <v>0</v>
      </c>
      <c r="BJ95" s="25" t="s">
        <v>83</v>
      </c>
      <c r="BK95" s="248">
        <f>ROUND(I95*H95,2)</f>
        <v>0</v>
      </c>
      <c r="BL95" s="25" t="s">
        <v>619</v>
      </c>
      <c r="BM95" s="25" t="s">
        <v>2348</v>
      </c>
    </row>
    <row r="96" s="1" customFormat="1" ht="16.5" customHeight="1">
      <c r="B96" s="47"/>
      <c r="C96" s="237" t="s">
        <v>85</v>
      </c>
      <c r="D96" s="237" t="s">
        <v>174</v>
      </c>
      <c r="E96" s="238" t="s">
        <v>2108</v>
      </c>
      <c r="F96" s="239" t="s">
        <v>2349</v>
      </c>
      <c r="G96" s="240" t="s">
        <v>2106</v>
      </c>
      <c r="H96" s="241">
        <v>25</v>
      </c>
      <c r="I96" s="242"/>
      <c r="J96" s="243">
        <f>ROUND(I96*H96,2)</f>
        <v>0</v>
      </c>
      <c r="K96" s="239" t="s">
        <v>21</v>
      </c>
      <c r="L96" s="73"/>
      <c r="M96" s="244" t="s">
        <v>21</v>
      </c>
      <c r="N96" s="245" t="s">
        <v>47</v>
      </c>
      <c r="O96" s="48"/>
      <c r="P96" s="246">
        <f>O96*H96</f>
        <v>0</v>
      </c>
      <c r="Q96" s="246">
        <v>0</v>
      </c>
      <c r="R96" s="246">
        <f>Q96*H96</f>
        <v>0</v>
      </c>
      <c r="S96" s="246">
        <v>0</v>
      </c>
      <c r="T96" s="247">
        <f>S96*H96</f>
        <v>0</v>
      </c>
      <c r="AR96" s="25" t="s">
        <v>619</v>
      </c>
      <c r="AT96" s="25" t="s">
        <v>174</v>
      </c>
      <c r="AU96" s="25" t="s">
        <v>83</v>
      </c>
      <c r="AY96" s="25" t="s">
        <v>171</v>
      </c>
      <c r="BE96" s="248">
        <f>IF(N96="základní",J96,0)</f>
        <v>0</v>
      </c>
      <c r="BF96" s="248">
        <f>IF(N96="snížená",J96,0)</f>
        <v>0</v>
      </c>
      <c r="BG96" s="248">
        <f>IF(N96="zákl. přenesená",J96,0)</f>
        <v>0</v>
      </c>
      <c r="BH96" s="248">
        <f>IF(N96="sníž. přenesená",J96,0)</f>
        <v>0</v>
      </c>
      <c r="BI96" s="248">
        <f>IF(N96="nulová",J96,0)</f>
        <v>0</v>
      </c>
      <c r="BJ96" s="25" t="s">
        <v>83</v>
      </c>
      <c r="BK96" s="248">
        <f>ROUND(I96*H96,2)</f>
        <v>0</v>
      </c>
      <c r="BL96" s="25" t="s">
        <v>619</v>
      </c>
      <c r="BM96" s="25" t="s">
        <v>2350</v>
      </c>
    </row>
    <row r="97" s="11" customFormat="1" ht="37.44001" customHeight="1">
      <c r="B97" s="221"/>
      <c r="C97" s="222"/>
      <c r="D97" s="223" t="s">
        <v>75</v>
      </c>
      <c r="E97" s="224" t="s">
        <v>2111</v>
      </c>
      <c r="F97" s="224" t="s">
        <v>2112</v>
      </c>
      <c r="G97" s="222"/>
      <c r="H97" s="222"/>
      <c r="I97" s="225"/>
      <c r="J97" s="226">
        <f>BK97</f>
        <v>0</v>
      </c>
      <c r="K97" s="222"/>
      <c r="L97" s="227"/>
      <c r="M97" s="228"/>
      <c r="N97" s="229"/>
      <c r="O97" s="229"/>
      <c r="P97" s="230">
        <f>SUM(P98:P102)</f>
        <v>0</v>
      </c>
      <c r="Q97" s="229"/>
      <c r="R97" s="230">
        <f>SUM(R98:R102)</f>
        <v>0</v>
      </c>
      <c r="S97" s="229"/>
      <c r="T97" s="231">
        <f>SUM(T98:T102)</f>
        <v>0</v>
      </c>
      <c r="AR97" s="232" t="s">
        <v>83</v>
      </c>
      <c r="AT97" s="233" t="s">
        <v>75</v>
      </c>
      <c r="AU97" s="233" t="s">
        <v>76</v>
      </c>
      <c r="AY97" s="232" t="s">
        <v>171</v>
      </c>
      <c r="BK97" s="234">
        <f>SUM(BK98:BK102)</f>
        <v>0</v>
      </c>
    </row>
    <row r="98" s="1" customFormat="1" ht="16.5" customHeight="1">
      <c r="B98" s="47"/>
      <c r="C98" s="237" t="s">
        <v>96</v>
      </c>
      <c r="D98" s="237" t="s">
        <v>174</v>
      </c>
      <c r="E98" s="238" t="s">
        <v>2113</v>
      </c>
      <c r="F98" s="239" t="s">
        <v>2351</v>
      </c>
      <c r="G98" s="240" t="s">
        <v>2106</v>
      </c>
      <c r="H98" s="241">
        <v>40</v>
      </c>
      <c r="I98" s="242"/>
      <c r="J98" s="243">
        <f>ROUND(I98*H98,2)</f>
        <v>0</v>
      </c>
      <c r="K98" s="239" t="s">
        <v>21</v>
      </c>
      <c r="L98" s="73"/>
      <c r="M98" s="244" t="s">
        <v>21</v>
      </c>
      <c r="N98" s="245" t="s">
        <v>47</v>
      </c>
      <c r="O98" s="48"/>
      <c r="P98" s="246">
        <f>O98*H98</f>
        <v>0</v>
      </c>
      <c r="Q98" s="246">
        <v>0</v>
      </c>
      <c r="R98" s="246">
        <f>Q98*H98</f>
        <v>0</v>
      </c>
      <c r="S98" s="246">
        <v>0</v>
      </c>
      <c r="T98" s="247">
        <f>S98*H98</f>
        <v>0</v>
      </c>
      <c r="AR98" s="25" t="s">
        <v>619</v>
      </c>
      <c r="AT98" s="25" t="s">
        <v>174</v>
      </c>
      <c r="AU98" s="25" t="s">
        <v>83</v>
      </c>
      <c r="AY98" s="25" t="s">
        <v>171</v>
      </c>
      <c r="BE98" s="248">
        <f>IF(N98="základní",J98,0)</f>
        <v>0</v>
      </c>
      <c r="BF98" s="248">
        <f>IF(N98="snížená",J98,0)</f>
        <v>0</v>
      </c>
      <c r="BG98" s="248">
        <f>IF(N98="zákl. přenesená",J98,0)</f>
        <v>0</v>
      </c>
      <c r="BH98" s="248">
        <f>IF(N98="sníž. přenesená",J98,0)</f>
        <v>0</v>
      </c>
      <c r="BI98" s="248">
        <f>IF(N98="nulová",J98,0)</f>
        <v>0</v>
      </c>
      <c r="BJ98" s="25" t="s">
        <v>83</v>
      </c>
      <c r="BK98" s="248">
        <f>ROUND(I98*H98,2)</f>
        <v>0</v>
      </c>
      <c r="BL98" s="25" t="s">
        <v>619</v>
      </c>
      <c r="BM98" s="25" t="s">
        <v>2352</v>
      </c>
    </row>
    <row r="99" s="1" customFormat="1" ht="16.5" customHeight="1">
      <c r="B99" s="47"/>
      <c r="C99" s="237" t="s">
        <v>194</v>
      </c>
      <c r="D99" s="237" t="s">
        <v>174</v>
      </c>
      <c r="E99" s="238" t="s">
        <v>2116</v>
      </c>
      <c r="F99" s="239" t="s">
        <v>2353</v>
      </c>
      <c r="G99" s="240" t="s">
        <v>2106</v>
      </c>
      <c r="H99" s="241">
        <v>20</v>
      </c>
      <c r="I99" s="242"/>
      <c r="J99" s="243">
        <f>ROUND(I99*H99,2)</f>
        <v>0</v>
      </c>
      <c r="K99" s="239" t="s">
        <v>21</v>
      </c>
      <c r="L99" s="73"/>
      <c r="M99" s="244" t="s">
        <v>21</v>
      </c>
      <c r="N99" s="245" t="s">
        <v>47</v>
      </c>
      <c r="O99" s="48"/>
      <c r="P99" s="246">
        <f>O99*H99</f>
        <v>0</v>
      </c>
      <c r="Q99" s="246">
        <v>0</v>
      </c>
      <c r="R99" s="246">
        <f>Q99*H99</f>
        <v>0</v>
      </c>
      <c r="S99" s="246">
        <v>0</v>
      </c>
      <c r="T99" s="247">
        <f>S99*H99</f>
        <v>0</v>
      </c>
      <c r="AR99" s="25" t="s">
        <v>619</v>
      </c>
      <c r="AT99" s="25" t="s">
        <v>174</v>
      </c>
      <c r="AU99" s="25" t="s">
        <v>83</v>
      </c>
      <c r="AY99" s="25" t="s">
        <v>171</v>
      </c>
      <c r="BE99" s="248">
        <f>IF(N99="základní",J99,0)</f>
        <v>0</v>
      </c>
      <c r="BF99" s="248">
        <f>IF(N99="snížená",J99,0)</f>
        <v>0</v>
      </c>
      <c r="BG99" s="248">
        <f>IF(N99="zákl. přenesená",J99,0)</f>
        <v>0</v>
      </c>
      <c r="BH99" s="248">
        <f>IF(N99="sníž. přenesená",J99,0)</f>
        <v>0</v>
      </c>
      <c r="BI99" s="248">
        <f>IF(N99="nulová",J99,0)</f>
        <v>0</v>
      </c>
      <c r="BJ99" s="25" t="s">
        <v>83</v>
      </c>
      <c r="BK99" s="248">
        <f>ROUND(I99*H99,2)</f>
        <v>0</v>
      </c>
      <c r="BL99" s="25" t="s">
        <v>619</v>
      </c>
      <c r="BM99" s="25" t="s">
        <v>2354</v>
      </c>
    </row>
    <row r="100" s="1" customFormat="1" ht="16.5" customHeight="1">
      <c r="B100" s="47"/>
      <c r="C100" s="237" t="s">
        <v>170</v>
      </c>
      <c r="D100" s="237" t="s">
        <v>174</v>
      </c>
      <c r="E100" s="238" t="s">
        <v>2119</v>
      </c>
      <c r="F100" s="239" t="s">
        <v>2120</v>
      </c>
      <c r="G100" s="240" t="s">
        <v>2106</v>
      </c>
      <c r="H100" s="241">
        <v>4</v>
      </c>
      <c r="I100" s="242"/>
      <c r="J100" s="243">
        <f>ROUND(I100*H100,2)</f>
        <v>0</v>
      </c>
      <c r="K100" s="239" t="s">
        <v>21</v>
      </c>
      <c r="L100" s="73"/>
      <c r="M100" s="244" t="s">
        <v>21</v>
      </c>
      <c r="N100" s="245" t="s">
        <v>47</v>
      </c>
      <c r="O100" s="48"/>
      <c r="P100" s="246">
        <f>O100*H100</f>
        <v>0</v>
      </c>
      <c r="Q100" s="246">
        <v>0</v>
      </c>
      <c r="R100" s="246">
        <f>Q100*H100</f>
        <v>0</v>
      </c>
      <c r="S100" s="246">
        <v>0</v>
      </c>
      <c r="T100" s="247">
        <f>S100*H100</f>
        <v>0</v>
      </c>
      <c r="AR100" s="25" t="s">
        <v>619</v>
      </c>
      <c r="AT100" s="25" t="s">
        <v>174</v>
      </c>
      <c r="AU100" s="25" t="s">
        <v>83</v>
      </c>
      <c r="AY100" s="25" t="s">
        <v>171</v>
      </c>
      <c r="BE100" s="248">
        <f>IF(N100="základní",J100,0)</f>
        <v>0</v>
      </c>
      <c r="BF100" s="248">
        <f>IF(N100="snížená",J100,0)</f>
        <v>0</v>
      </c>
      <c r="BG100" s="248">
        <f>IF(N100="zákl. přenesená",J100,0)</f>
        <v>0</v>
      </c>
      <c r="BH100" s="248">
        <f>IF(N100="sníž. přenesená",J100,0)</f>
        <v>0</v>
      </c>
      <c r="BI100" s="248">
        <f>IF(N100="nulová",J100,0)</f>
        <v>0</v>
      </c>
      <c r="BJ100" s="25" t="s">
        <v>83</v>
      </c>
      <c r="BK100" s="248">
        <f>ROUND(I100*H100,2)</f>
        <v>0</v>
      </c>
      <c r="BL100" s="25" t="s">
        <v>619</v>
      </c>
      <c r="BM100" s="25" t="s">
        <v>2355</v>
      </c>
    </row>
    <row r="101" s="1" customFormat="1" ht="16.5" customHeight="1">
      <c r="B101" s="47"/>
      <c r="C101" s="237" t="s">
        <v>204</v>
      </c>
      <c r="D101" s="237" t="s">
        <v>174</v>
      </c>
      <c r="E101" s="238" t="s">
        <v>2122</v>
      </c>
      <c r="F101" s="239" t="s">
        <v>2123</v>
      </c>
      <c r="G101" s="240" t="s">
        <v>2124</v>
      </c>
      <c r="H101" s="241">
        <v>1</v>
      </c>
      <c r="I101" s="242"/>
      <c r="J101" s="243">
        <f>ROUND(I101*H101,2)</f>
        <v>0</v>
      </c>
      <c r="K101" s="239" t="s">
        <v>21</v>
      </c>
      <c r="L101" s="73"/>
      <c r="M101" s="244" t="s">
        <v>21</v>
      </c>
      <c r="N101" s="245" t="s">
        <v>47</v>
      </c>
      <c r="O101" s="48"/>
      <c r="P101" s="246">
        <f>O101*H101</f>
        <v>0</v>
      </c>
      <c r="Q101" s="246">
        <v>0</v>
      </c>
      <c r="R101" s="246">
        <f>Q101*H101</f>
        <v>0</v>
      </c>
      <c r="S101" s="246">
        <v>0</v>
      </c>
      <c r="T101" s="247">
        <f>S101*H101</f>
        <v>0</v>
      </c>
      <c r="AR101" s="25" t="s">
        <v>619</v>
      </c>
      <c r="AT101" s="25" t="s">
        <v>174</v>
      </c>
      <c r="AU101" s="25" t="s">
        <v>83</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619</v>
      </c>
      <c r="BM101" s="25" t="s">
        <v>2356</v>
      </c>
    </row>
    <row r="102" s="1" customFormat="1" ht="16.5" customHeight="1">
      <c r="B102" s="47"/>
      <c r="C102" s="237" t="s">
        <v>266</v>
      </c>
      <c r="D102" s="237" t="s">
        <v>174</v>
      </c>
      <c r="E102" s="238" t="s">
        <v>2126</v>
      </c>
      <c r="F102" s="239" t="s">
        <v>2127</v>
      </c>
      <c r="G102" s="240" t="s">
        <v>2124</v>
      </c>
      <c r="H102" s="241">
        <v>1</v>
      </c>
      <c r="I102" s="242"/>
      <c r="J102" s="243">
        <f>ROUND(I102*H102,2)</f>
        <v>0</v>
      </c>
      <c r="K102" s="239" t="s">
        <v>21</v>
      </c>
      <c r="L102" s="73"/>
      <c r="M102" s="244" t="s">
        <v>21</v>
      </c>
      <c r="N102" s="245" t="s">
        <v>47</v>
      </c>
      <c r="O102" s="48"/>
      <c r="P102" s="246">
        <f>O102*H102</f>
        <v>0</v>
      </c>
      <c r="Q102" s="246">
        <v>0</v>
      </c>
      <c r="R102" s="246">
        <f>Q102*H102</f>
        <v>0</v>
      </c>
      <c r="S102" s="246">
        <v>0</v>
      </c>
      <c r="T102" s="247">
        <f>S102*H102</f>
        <v>0</v>
      </c>
      <c r="AR102" s="25" t="s">
        <v>619</v>
      </c>
      <c r="AT102" s="25" t="s">
        <v>174</v>
      </c>
      <c r="AU102" s="25" t="s">
        <v>83</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619</v>
      </c>
      <c r="BM102" s="25" t="s">
        <v>2357</v>
      </c>
    </row>
    <row r="103" s="11" customFormat="1" ht="37.44001" customHeight="1">
      <c r="B103" s="221"/>
      <c r="C103" s="222"/>
      <c r="D103" s="223" t="s">
        <v>75</v>
      </c>
      <c r="E103" s="224" t="s">
        <v>2129</v>
      </c>
      <c r="F103" s="224" t="s">
        <v>2130</v>
      </c>
      <c r="G103" s="222"/>
      <c r="H103" s="222"/>
      <c r="I103" s="225"/>
      <c r="J103" s="226">
        <f>BK103</f>
        <v>0</v>
      </c>
      <c r="K103" s="222"/>
      <c r="L103" s="227"/>
      <c r="M103" s="228"/>
      <c r="N103" s="229"/>
      <c r="O103" s="229"/>
      <c r="P103" s="230">
        <f>SUM(P104:P105)</f>
        <v>0</v>
      </c>
      <c r="Q103" s="229"/>
      <c r="R103" s="230">
        <f>SUM(R104:R105)</f>
        <v>0</v>
      </c>
      <c r="S103" s="229"/>
      <c r="T103" s="231">
        <f>SUM(T104:T105)</f>
        <v>0</v>
      </c>
      <c r="AR103" s="232" t="s">
        <v>83</v>
      </c>
      <c r="AT103" s="233" t="s">
        <v>75</v>
      </c>
      <c r="AU103" s="233" t="s">
        <v>76</v>
      </c>
      <c r="AY103" s="232" t="s">
        <v>171</v>
      </c>
      <c r="BK103" s="234">
        <f>SUM(BK104:BK105)</f>
        <v>0</v>
      </c>
    </row>
    <row r="104" s="1" customFormat="1" ht="25.5" customHeight="1">
      <c r="B104" s="47"/>
      <c r="C104" s="237" t="s">
        <v>271</v>
      </c>
      <c r="D104" s="237" t="s">
        <v>174</v>
      </c>
      <c r="E104" s="238" t="s">
        <v>2131</v>
      </c>
      <c r="F104" s="239" t="s">
        <v>2358</v>
      </c>
      <c r="G104" s="240" t="s">
        <v>2106</v>
      </c>
      <c r="H104" s="241">
        <v>8</v>
      </c>
      <c r="I104" s="242"/>
      <c r="J104" s="243">
        <f>ROUND(I104*H104,2)</f>
        <v>0</v>
      </c>
      <c r="K104" s="239" t="s">
        <v>21</v>
      </c>
      <c r="L104" s="73"/>
      <c r="M104" s="244" t="s">
        <v>21</v>
      </c>
      <c r="N104" s="245" t="s">
        <v>47</v>
      </c>
      <c r="O104" s="48"/>
      <c r="P104" s="246">
        <f>O104*H104</f>
        <v>0</v>
      </c>
      <c r="Q104" s="246">
        <v>0</v>
      </c>
      <c r="R104" s="246">
        <f>Q104*H104</f>
        <v>0</v>
      </c>
      <c r="S104" s="246">
        <v>0</v>
      </c>
      <c r="T104" s="247">
        <f>S104*H104</f>
        <v>0</v>
      </c>
      <c r="AR104" s="25" t="s">
        <v>619</v>
      </c>
      <c r="AT104" s="25" t="s">
        <v>174</v>
      </c>
      <c r="AU104" s="25" t="s">
        <v>83</v>
      </c>
      <c r="AY104" s="25" t="s">
        <v>171</v>
      </c>
      <c r="BE104" s="248">
        <f>IF(N104="základní",J104,0)</f>
        <v>0</v>
      </c>
      <c r="BF104" s="248">
        <f>IF(N104="snížená",J104,0)</f>
        <v>0</v>
      </c>
      <c r="BG104" s="248">
        <f>IF(N104="zákl. přenesená",J104,0)</f>
        <v>0</v>
      </c>
      <c r="BH104" s="248">
        <f>IF(N104="sníž. přenesená",J104,0)</f>
        <v>0</v>
      </c>
      <c r="BI104" s="248">
        <f>IF(N104="nulová",J104,0)</f>
        <v>0</v>
      </c>
      <c r="BJ104" s="25" t="s">
        <v>83</v>
      </c>
      <c r="BK104" s="248">
        <f>ROUND(I104*H104,2)</f>
        <v>0</v>
      </c>
      <c r="BL104" s="25" t="s">
        <v>619</v>
      </c>
      <c r="BM104" s="25" t="s">
        <v>2359</v>
      </c>
    </row>
    <row r="105" s="1" customFormat="1" ht="16.5" customHeight="1">
      <c r="B105" s="47"/>
      <c r="C105" s="237" t="s">
        <v>276</v>
      </c>
      <c r="D105" s="237" t="s">
        <v>174</v>
      </c>
      <c r="E105" s="238" t="s">
        <v>2134</v>
      </c>
      <c r="F105" s="239" t="s">
        <v>2360</v>
      </c>
      <c r="G105" s="240" t="s">
        <v>235</v>
      </c>
      <c r="H105" s="241">
        <v>65</v>
      </c>
      <c r="I105" s="242"/>
      <c r="J105" s="243">
        <f>ROUND(I105*H105,2)</f>
        <v>0</v>
      </c>
      <c r="K105" s="239" t="s">
        <v>21</v>
      </c>
      <c r="L105" s="73"/>
      <c r="M105" s="244" t="s">
        <v>21</v>
      </c>
      <c r="N105" s="245" t="s">
        <v>47</v>
      </c>
      <c r="O105" s="48"/>
      <c r="P105" s="246">
        <f>O105*H105</f>
        <v>0</v>
      </c>
      <c r="Q105" s="246">
        <v>0</v>
      </c>
      <c r="R105" s="246">
        <f>Q105*H105</f>
        <v>0</v>
      </c>
      <c r="S105" s="246">
        <v>0</v>
      </c>
      <c r="T105" s="247">
        <f>S105*H105</f>
        <v>0</v>
      </c>
      <c r="AR105" s="25" t="s">
        <v>619</v>
      </c>
      <c r="AT105" s="25" t="s">
        <v>174</v>
      </c>
      <c r="AU105" s="25" t="s">
        <v>83</v>
      </c>
      <c r="AY105" s="25" t="s">
        <v>171</v>
      </c>
      <c r="BE105" s="248">
        <f>IF(N105="základní",J105,0)</f>
        <v>0</v>
      </c>
      <c r="BF105" s="248">
        <f>IF(N105="snížená",J105,0)</f>
        <v>0</v>
      </c>
      <c r="BG105" s="248">
        <f>IF(N105="zákl. přenesená",J105,0)</f>
        <v>0</v>
      </c>
      <c r="BH105" s="248">
        <f>IF(N105="sníž. přenesená",J105,0)</f>
        <v>0</v>
      </c>
      <c r="BI105" s="248">
        <f>IF(N105="nulová",J105,0)</f>
        <v>0</v>
      </c>
      <c r="BJ105" s="25" t="s">
        <v>83</v>
      </c>
      <c r="BK105" s="248">
        <f>ROUND(I105*H105,2)</f>
        <v>0</v>
      </c>
      <c r="BL105" s="25" t="s">
        <v>619</v>
      </c>
      <c r="BM105" s="25" t="s">
        <v>2361</v>
      </c>
    </row>
    <row r="106" s="11" customFormat="1" ht="37.44001" customHeight="1">
      <c r="B106" s="221"/>
      <c r="C106" s="222"/>
      <c r="D106" s="223" t="s">
        <v>75</v>
      </c>
      <c r="E106" s="224" t="s">
        <v>2362</v>
      </c>
      <c r="F106" s="224" t="s">
        <v>2363</v>
      </c>
      <c r="G106" s="222"/>
      <c r="H106" s="222"/>
      <c r="I106" s="225"/>
      <c r="J106" s="226">
        <f>BK106</f>
        <v>0</v>
      </c>
      <c r="K106" s="222"/>
      <c r="L106" s="227"/>
      <c r="M106" s="228"/>
      <c r="N106" s="229"/>
      <c r="O106" s="229"/>
      <c r="P106" s="230">
        <f>SUM(P107:P121)</f>
        <v>0</v>
      </c>
      <c r="Q106" s="229"/>
      <c r="R106" s="230">
        <f>SUM(R107:R121)</f>
        <v>0</v>
      </c>
      <c r="S106" s="229"/>
      <c r="T106" s="231">
        <f>SUM(T107:T121)</f>
        <v>0</v>
      </c>
      <c r="AR106" s="232" t="s">
        <v>83</v>
      </c>
      <c r="AT106" s="233" t="s">
        <v>75</v>
      </c>
      <c r="AU106" s="233" t="s">
        <v>76</v>
      </c>
      <c r="AY106" s="232" t="s">
        <v>171</v>
      </c>
      <c r="BK106" s="234">
        <f>SUM(BK107:BK121)</f>
        <v>0</v>
      </c>
    </row>
    <row r="107" s="1" customFormat="1" ht="38.25" customHeight="1">
      <c r="B107" s="47"/>
      <c r="C107" s="299" t="s">
        <v>282</v>
      </c>
      <c r="D107" s="299" t="s">
        <v>288</v>
      </c>
      <c r="E107" s="300" t="s">
        <v>2364</v>
      </c>
      <c r="F107" s="301" t="s">
        <v>2365</v>
      </c>
      <c r="G107" s="302" t="s">
        <v>177</v>
      </c>
      <c r="H107" s="303">
        <v>1</v>
      </c>
      <c r="I107" s="304"/>
      <c r="J107" s="305">
        <f>ROUND(I107*H107,2)</f>
        <v>0</v>
      </c>
      <c r="K107" s="301" t="s">
        <v>21</v>
      </c>
      <c r="L107" s="306"/>
      <c r="M107" s="307" t="s">
        <v>21</v>
      </c>
      <c r="N107" s="308" t="s">
        <v>47</v>
      </c>
      <c r="O107" s="48"/>
      <c r="P107" s="246">
        <f>O107*H107</f>
        <v>0</v>
      </c>
      <c r="Q107" s="246">
        <v>0</v>
      </c>
      <c r="R107" s="246">
        <f>Q107*H107</f>
        <v>0</v>
      </c>
      <c r="S107" s="246">
        <v>0</v>
      </c>
      <c r="T107" s="247">
        <f>S107*H107</f>
        <v>0</v>
      </c>
      <c r="AR107" s="25" t="s">
        <v>2141</v>
      </c>
      <c r="AT107" s="25" t="s">
        <v>288</v>
      </c>
      <c r="AU107" s="25" t="s">
        <v>83</v>
      </c>
      <c r="AY107" s="25" t="s">
        <v>171</v>
      </c>
      <c r="BE107" s="248">
        <f>IF(N107="základní",J107,0)</f>
        <v>0</v>
      </c>
      <c r="BF107" s="248">
        <f>IF(N107="snížená",J107,0)</f>
        <v>0</v>
      </c>
      <c r="BG107" s="248">
        <f>IF(N107="zákl. přenesená",J107,0)</f>
        <v>0</v>
      </c>
      <c r="BH107" s="248">
        <f>IF(N107="sníž. přenesená",J107,0)</f>
        <v>0</v>
      </c>
      <c r="BI107" s="248">
        <f>IF(N107="nulová",J107,0)</f>
        <v>0</v>
      </c>
      <c r="BJ107" s="25" t="s">
        <v>83</v>
      </c>
      <c r="BK107" s="248">
        <f>ROUND(I107*H107,2)</f>
        <v>0</v>
      </c>
      <c r="BL107" s="25" t="s">
        <v>619</v>
      </c>
      <c r="BM107" s="25" t="s">
        <v>2366</v>
      </c>
    </row>
    <row r="108" s="1" customFormat="1" ht="16.5" customHeight="1">
      <c r="B108" s="47"/>
      <c r="C108" s="299" t="s">
        <v>287</v>
      </c>
      <c r="D108" s="299" t="s">
        <v>288</v>
      </c>
      <c r="E108" s="300" t="s">
        <v>2367</v>
      </c>
      <c r="F108" s="301" t="s">
        <v>2368</v>
      </c>
      <c r="G108" s="302" t="s">
        <v>2124</v>
      </c>
      <c r="H108" s="303">
        <v>2</v>
      </c>
      <c r="I108" s="304"/>
      <c r="J108" s="305">
        <f>ROUND(I108*H108,2)</f>
        <v>0</v>
      </c>
      <c r="K108" s="301" t="s">
        <v>21</v>
      </c>
      <c r="L108" s="306"/>
      <c r="M108" s="307" t="s">
        <v>21</v>
      </c>
      <c r="N108" s="308" t="s">
        <v>47</v>
      </c>
      <c r="O108" s="48"/>
      <c r="P108" s="246">
        <f>O108*H108</f>
        <v>0</v>
      </c>
      <c r="Q108" s="246">
        <v>0</v>
      </c>
      <c r="R108" s="246">
        <f>Q108*H108</f>
        <v>0</v>
      </c>
      <c r="S108" s="246">
        <v>0</v>
      </c>
      <c r="T108" s="247">
        <f>S108*H108</f>
        <v>0</v>
      </c>
      <c r="AR108" s="25" t="s">
        <v>2141</v>
      </c>
      <c r="AT108" s="25" t="s">
        <v>288</v>
      </c>
      <c r="AU108" s="25" t="s">
        <v>83</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619</v>
      </c>
      <c r="BM108" s="25" t="s">
        <v>2369</v>
      </c>
    </row>
    <row r="109" s="1" customFormat="1" ht="16.5" customHeight="1">
      <c r="B109" s="47"/>
      <c r="C109" s="299" t="s">
        <v>295</v>
      </c>
      <c r="D109" s="299" t="s">
        <v>288</v>
      </c>
      <c r="E109" s="300" t="s">
        <v>2370</v>
      </c>
      <c r="F109" s="301" t="s">
        <v>2371</v>
      </c>
      <c r="G109" s="302" t="s">
        <v>2124</v>
      </c>
      <c r="H109" s="303">
        <v>1</v>
      </c>
      <c r="I109" s="304"/>
      <c r="J109" s="305">
        <f>ROUND(I109*H109,2)</f>
        <v>0</v>
      </c>
      <c r="K109" s="301" t="s">
        <v>21</v>
      </c>
      <c r="L109" s="306"/>
      <c r="M109" s="307" t="s">
        <v>21</v>
      </c>
      <c r="N109" s="308" t="s">
        <v>47</v>
      </c>
      <c r="O109" s="48"/>
      <c r="P109" s="246">
        <f>O109*H109</f>
        <v>0</v>
      </c>
      <c r="Q109" s="246">
        <v>0</v>
      </c>
      <c r="R109" s="246">
        <f>Q109*H109</f>
        <v>0</v>
      </c>
      <c r="S109" s="246">
        <v>0</v>
      </c>
      <c r="T109" s="247">
        <f>S109*H109</f>
        <v>0</v>
      </c>
      <c r="AR109" s="25" t="s">
        <v>2141</v>
      </c>
      <c r="AT109" s="25" t="s">
        <v>288</v>
      </c>
      <c r="AU109" s="25" t="s">
        <v>83</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619</v>
      </c>
      <c r="BM109" s="25" t="s">
        <v>2372</v>
      </c>
    </row>
    <row r="110" s="1" customFormat="1" ht="16.5" customHeight="1">
      <c r="B110" s="47"/>
      <c r="C110" s="299" t="s">
        <v>299</v>
      </c>
      <c r="D110" s="299" t="s">
        <v>288</v>
      </c>
      <c r="E110" s="300" t="s">
        <v>2373</v>
      </c>
      <c r="F110" s="301" t="s">
        <v>2374</v>
      </c>
      <c r="G110" s="302" t="s">
        <v>2124</v>
      </c>
      <c r="H110" s="303">
        <v>2</v>
      </c>
      <c r="I110" s="304"/>
      <c r="J110" s="305">
        <f>ROUND(I110*H110,2)</f>
        <v>0</v>
      </c>
      <c r="K110" s="301" t="s">
        <v>21</v>
      </c>
      <c r="L110" s="306"/>
      <c r="M110" s="307" t="s">
        <v>21</v>
      </c>
      <c r="N110" s="308" t="s">
        <v>47</v>
      </c>
      <c r="O110" s="48"/>
      <c r="P110" s="246">
        <f>O110*H110</f>
        <v>0</v>
      </c>
      <c r="Q110" s="246">
        <v>0</v>
      </c>
      <c r="R110" s="246">
        <f>Q110*H110</f>
        <v>0</v>
      </c>
      <c r="S110" s="246">
        <v>0</v>
      </c>
      <c r="T110" s="247">
        <f>S110*H110</f>
        <v>0</v>
      </c>
      <c r="AR110" s="25" t="s">
        <v>2141</v>
      </c>
      <c r="AT110" s="25" t="s">
        <v>288</v>
      </c>
      <c r="AU110" s="25" t="s">
        <v>83</v>
      </c>
      <c r="AY110" s="25" t="s">
        <v>171</v>
      </c>
      <c r="BE110" s="248">
        <f>IF(N110="základní",J110,0)</f>
        <v>0</v>
      </c>
      <c r="BF110" s="248">
        <f>IF(N110="snížená",J110,0)</f>
        <v>0</v>
      </c>
      <c r="BG110" s="248">
        <f>IF(N110="zákl. přenesená",J110,0)</f>
        <v>0</v>
      </c>
      <c r="BH110" s="248">
        <f>IF(N110="sníž. přenesená",J110,0)</f>
        <v>0</v>
      </c>
      <c r="BI110" s="248">
        <f>IF(N110="nulová",J110,0)</f>
        <v>0</v>
      </c>
      <c r="BJ110" s="25" t="s">
        <v>83</v>
      </c>
      <c r="BK110" s="248">
        <f>ROUND(I110*H110,2)</f>
        <v>0</v>
      </c>
      <c r="BL110" s="25" t="s">
        <v>619</v>
      </c>
      <c r="BM110" s="25" t="s">
        <v>2375</v>
      </c>
    </row>
    <row r="111" s="1" customFormat="1" ht="16.5" customHeight="1">
      <c r="B111" s="47"/>
      <c r="C111" s="299" t="s">
        <v>304</v>
      </c>
      <c r="D111" s="299" t="s">
        <v>288</v>
      </c>
      <c r="E111" s="300" t="s">
        <v>2376</v>
      </c>
      <c r="F111" s="301" t="s">
        <v>2377</v>
      </c>
      <c r="G111" s="302" t="s">
        <v>2124</v>
      </c>
      <c r="H111" s="303">
        <v>1</v>
      </c>
      <c r="I111" s="304"/>
      <c r="J111" s="305">
        <f>ROUND(I111*H111,2)</f>
        <v>0</v>
      </c>
      <c r="K111" s="301" t="s">
        <v>21</v>
      </c>
      <c r="L111" s="306"/>
      <c r="M111" s="307" t="s">
        <v>21</v>
      </c>
      <c r="N111" s="308" t="s">
        <v>47</v>
      </c>
      <c r="O111" s="48"/>
      <c r="P111" s="246">
        <f>O111*H111</f>
        <v>0</v>
      </c>
      <c r="Q111" s="246">
        <v>0</v>
      </c>
      <c r="R111" s="246">
        <f>Q111*H111</f>
        <v>0</v>
      </c>
      <c r="S111" s="246">
        <v>0</v>
      </c>
      <c r="T111" s="247">
        <f>S111*H111</f>
        <v>0</v>
      </c>
      <c r="AR111" s="25" t="s">
        <v>2141</v>
      </c>
      <c r="AT111" s="25" t="s">
        <v>288</v>
      </c>
      <c r="AU111" s="25" t="s">
        <v>83</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619</v>
      </c>
      <c r="BM111" s="25" t="s">
        <v>2378</v>
      </c>
    </row>
    <row r="112" s="1" customFormat="1" ht="16.5" customHeight="1">
      <c r="B112" s="47"/>
      <c r="C112" s="299" t="s">
        <v>10</v>
      </c>
      <c r="D112" s="299" t="s">
        <v>288</v>
      </c>
      <c r="E112" s="300" t="s">
        <v>2379</v>
      </c>
      <c r="F112" s="301" t="s">
        <v>2380</v>
      </c>
      <c r="G112" s="302" t="s">
        <v>2124</v>
      </c>
      <c r="H112" s="303">
        <v>6</v>
      </c>
      <c r="I112" s="304"/>
      <c r="J112" s="305">
        <f>ROUND(I112*H112,2)</f>
        <v>0</v>
      </c>
      <c r="K112" s="301" t="s">
        <v>21</v>
      </c>
      <c r="L112" s="306"/>
      <c r="M112" s="307" t="s">
        <v>21</v>
      </c>
      <c r="N112" s="308" t="s">
        <v>47</v>
      </c>
      <c r="O112" s="48"/>
      <c r="P112" s="246">
        <f>O112*H112</f>
        <v>0</v>
      </c>
      <c r="Q112" s="246">
        <v>0</v>
      </c>
      <c r="R112" s="246">
        <f>Q112*H112</f>
        <v>0</v>
      </c>
      <c r="S112" s="246">
        <v>0</v>
      </c>
      <c r="T112" s="247">
        <f>S112*H112</f>
        <v>0</v>
      </c>
      <c r="AR112" s="25" t="s">
        <v>2141</v>
      </c>
      <c r="AT112" s="25" t="s">
        <v>288</v>
      </c>
      <c r="AU112" s="25" t="s">
        <v>83</v>
      </c>
      <c r="AY112" s="25" t="s">
        <v>171</v>
      </c>
      <c r="BE112" s="248">
        <f>IF(N112="základní",J112,0)</f>
        <v>0</v>
      </c>
      <c r="BF112" s="248">
        <f>IF(N112="snížená",J112,0)</f>
        <v>0</v>
      </c>
      <c r="BG112" s="248">
        <f>IF(N112="zákl. přenesená",J112,0)</f>
        <v>0</v>
      </c>
      <c r="BH112" s="248">
        <f>IF(N112="sníž. přenesená",J112,0)</f>
        <v>0</v>
      </c>
      <c r="BI112" s="248">
        <f>IF(N112="nulová",J112,0)</f>
        <v>0</v>
      </c>
      <c r="BJ112" s="25" t="s">
        <v>83</v>
      </c>
      <c r="BK112" s="248">
        <f>ROUND(I112*H112,2)</f>
        <v>0</v>
      </c>
      <c r="BL112" s="25" t="s">
        <v>619</v>
      </c>
      <c r="BM112" s="25" t="s">
        <v>2381</v>
      </c>
    </row>
    <row r="113" s="1" customFormat="1" ht="16.5" customHeight="1">
      <c r="B113" s="47"/>
      <c r="C113" s="299" t="s">
        <v>314</v>
      </c>
      <c r="D113" s="299" t="s">
        <v>288</v>
      </c>
      <c r="E113" s="300" t="s">
        <v>2382</v>
      </c>
      <c r="F113" s="301" t="s">
        <v>2383</v>
      </c>
      <c r="G113" s="302" t="s">
        <v>2124</v>
      </c>
      <c r="H113" s="303">
        <v>6</v>
      </c>
      <c r="I113" s="304"/>
      <c r="J113" s="305">
        <f>ROUND(I113*H113,2)</f>
        <v>0</v>
      </c>
      <c r="K113" s="301" t="s">
        <v>21</v>
      </c>
      <c r="L113" s="306"/>
      <c r="M113" s="307" t="s">
        <v>21</v>
      </c>
      <c r="N113" s="308" t="s">
        <v>47</v>
      </c>
      <c r="O113" s="48"/>
      <c r="P113" s="246">
        <f>O113*H113</f>
        <v>0</v>
      </c>
      <c r="Q113" s="246">
        <v>0</v>
      </c>
      <c r="R113" s="246">
        <f>Q113*H113</f>
        <v>0</v>
      </c>
      <c r="S113" s="246">
        <v>0</v>
      </c>
      <c r="T113" s="247">
        <f>S113*H113</f>
        <v>0</v>
      </c>
      <c r="AR113" s="25" t="s">
        <v>2141</v>
      </c>
      <c r="AT113" s="25" t="s">
        <v>288</v>
      </c>
      <c r="AU113" s="25" t="s">
        <v>83</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619</v>
      </c>
      <c r="BM113" s="25" t="s">
        <v>2384</v>
      </c>
    </row>
    <row r="114" s="1" customFormat="1" ht="16.5" customHeight="1">
      <c r="B114" s="47"/>
      <c r="C114" s="299" t="s">
        <v>318</v>
      </c>
      <c r="D114" s="299" t="s">
        <v>288</v>
      </c>
      <c r="E114" s="300" t="s">
        <v>2385</v>
      </c>
      <c r="F114" s="301" t="s">
        <v>2386</v>
      </c>
      <c r="G114" s="302" t="s">
        <v>2124</v>
      </c>
      <c r="H114" s="303">
        <v>6</v>
      </c>
      <c r="I114" s="304"/>
      <c r="J114" s="305">
        <f>ROUND(I114*H114,2)</f>
        <v>0</v>
      </c>
      <c r="K114" s="301" t="s">
        <v>21</v>
      </c>
      <c r="L114" s="306"/>
      <c r="M114" s="307" t="s">
        <v>21</v>
      </c>
      <c r="N114" s="308" t="s">
        <v>47</v>
      </c>
      <c r="O114" s="48"/>
      <c r="P114" s="246">
        <f>O114*H114</f>
        <v>0</v>
      </c>
      <c r="Q114" s="246">
        <v>0</v>
      </c>
      <c r="R114" s="246">
        <f>Q114*H114</f>
        <v>0</v>
      </c>
      <c r="S114" s="246">
        <v>0</v>
      </c>
      <c r="T114" s="247">
        <f>S114*H114</f>
        <v>0</v>
      </c>
      <c r="AR114" s="25" t="s">
        <v>2141</v>
      </c>
      <c r="AT114" s="25" t="s">
        <v>288</v>
      </c>
      <c r="AU114" s="25" t="s">
        <v>83</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619</v>
      </c>
      <c r="BM114" s="25" t="s">
        <v>2387</v>
      </c>
    </row>
    <row r="115" s="1" customFormat="1" ht="16.5" customHeight="1">
      <c r="B115" s="47"/>
      <c r="C115" s="299" t="s">
        <v>322</v>
      </c>
      <c r="D115" s="299" t="s">
        <v>288</v>
      </c>
      <c r="E115" s="300" t="s">
        <v>2388</v>
      </c>
      <c r="F115" s="301" t="s">
        <v>2389</v>
      </c>
      <c r="G115" s="302" t="s">
        <v>2124</v>
      </c>
      <c r="H115" s="303">
        <v>4</v>
      </c>
      <c r="I115" s="304"/>
      <c r="J115" s="305">
        <f>ROUND(I115*H115,2)</f>
        <v>0</v>
      </c>
      <c r="K115" s="301" t="s">
        <v>21</v>
      </c>
      <c r="L115" s="306"/>
      <c r="M115" s="307" t="s">
        <v>21</v>
      </c>
      <c r="N115" s="308" t="s">
        <v>47</v>
      </c>
      <c r="O115" s="48"/>
      <c r="P115" s="246">
        <f>O115*H115</f>
        <v>0</v>
      </c>
      <c r="Q115" s="246">
        <v>0</v>
      </c>
      <c r="R115" s="246">
        <f>Q115*H115</f>
        <v>0</v>
      </c>
      <c r="S115" s="246">
        <v>0</v>
      </c>
      <c r="T115" s="247">
        <f>S115*H115</f>
        <v>0</v>
      </c>
      <c r="AR115" s="25" t="s">
        <v>2141</v>
      </c>
      <c r="AT115" s="25" t="s">
        <v>288</v>
      </c>
      <c r="AU115" s="25" t="s">
        <v>83</v>
      </c>
      <c r="AY115" s="25" t="s">
        <v>171</v>
      </c>
      <c r="BE115" s="248">
        <f>IF(N115="základní",J115,0)</f>
        <v>0</v>
      </c>
      <c r="BF115" s="248">
        <f>IF(N115="snížená",J115,0)</f>
        <v>0</v>
      </c>
      <c r="BG115" s="248">
        <f>IF(N115="zákl. přenesená",J115,0)</f>
        <v>0</v>
      </c>
      <c r="BH115" s="248">
        <f>IF(N115="sníž. přenesená",J115,0)</f>
        <v>0</v>
      </c>
      <c r="BI115" s="248">
        <f>IF(N115="nulová",J115,0)</f>
        <v>0</v>
      </c>
      <c r="BJ115" s="25" t="s">
        <v>83</v>
      </c>
      <c r="BK115" s="248">
        <f>ROUND(I115*H115,2)</f>
        <v>0</v>
      </c>
      <c r="BL115" s="25" t="s">
        <v>619</v>
      </c>
      <c r="BM115" s="25" t="s">
        <v>2390</v>
      </c>
    </row>
    <row r="116" s="1" customFormat="1" ht="16.5" customHeight="1">
      <c r="B116" s="47"/>
      <c r="C116" s="299" t="s">
        <v>328</v>
      </c>
      <c r="D116" s="299" t="s">
        <v>288</v>
      </c>
      <c r="E116" s="300" t="s">
        <v>2391</v>
      </c>
      <c r="F116" s="301" t="s">
        <v>2392</v>
      </c>
      <c r="G116" s="302" t="s">
        <v>2124</v>
      </c>
      <c r="H116" s="303">
        <v>2</v>
      </c>
      <c r="I116" s="304"/>
      <c r="J116" s="305">
        <f>ROUND(I116*H116,2)</f>
        <v>0</v>
      </c>
      <c r="K116" s="301" t="s">
        <v>21</v>
      </c>
      <c r="L116" s="306"/>
      <c r="M116" s="307" t="s">
        <v>21</v>
      </c>
      <c r="N116" s="308" t="s">
        <v>47</v>
      </c>
      <c r="O116" s="48"/>
      <c r="P116" s="246">
        <f>O116*H116</f>
        <v>0</v>
      </c>
      <c r="Q116" s="246">
        <v>0</v>
      </c>
      <c r="R116" s="246">
        <f>Q116*H116</f>
        <v>0</v>
      </c>
      <c r="S116" s="246">
        <v>0</v>
      </c>
      <c r="T116" s="247">
        <f>S116*H116</f>
        <v>0</v>
      </c>
      <c r="AR116" s="25" t="s">
        <v>2141</v>
      </c>
      <c r="AT116" s="25" t="s">
        <v>288</v>
      </c>
      <c r="AU116" s="25" t="s">
        <v>83</v>
      </c>
      <c r="AY116" s="25" t="s">
        <v>171</v>
      </c>
      <c r="BE116" s="248">
        <f>IF(N116="základní",J116,0)</f>
        <v>0</v>
      </c>
      <c r="BF116" s="248">
        <f>IF(N116="snížená",J116,0)</f>
        <v>0</v>
      </c>
      <c r="BG116" s="248">
        <f>IF(N116="zákl. přenesená",J116,0)</f>
        <v>0</v>
      </c>
      <c r="BH116" s="248">
        <f>IF(N116="sníž. přenesená",J116,0)</f>
        <v>0</v>
      </c>
      <c r="BI116" s="248">
        <f>IF(N116="nulová",J116,0)</f>
        <v>0</v>
      </c>
      <c r="BJ116" s="25" t="s">
        <v>83</v>
      </c>
      <c r="BK116" s="248">
        <f>ROUND(I116*H116,2)</f>
        <v>0</v>
      </c>
      <c r="BL116" s="25" t="s">
        <v>619</v>
      </c>
      <c r="BM116" s="25" t="s">
        <v>2393</v>
      </c>
    </row>
    <row r="117" s="1" customFormat="1" ht="16.5" customHeight="1">
      <c r="B117" s="47"/>
      <c r="C117" s="299" t="s">
        <v>333</v>
      </c>
      <c r="D117" s="299" t="s">
        <v>288</v>
      </c>
      <c r="E117" s="300" t="s">
        <v>2394</v>
      </c>
      <c r="F117" s="301" t="s">
        <v>2395</v>
      </c>
      <c r="G117" s="302" t="s">
        <v>2124</v>
      </c>
      <c r="H117" s="303">
        <v>5</v>
      </c>
      <c r="I117" s="304"/>
      <c r="J117" s="305">
        <f>ROUND(I117*H117,2)</f>
        <v>0</v>
      </c>
      <c r="K117" s="301" t="s">
        <v>21</v>
      </c>
      <c r="L117" s="306"/>
      <c r="M117" s="307" t="s">
        <v>21</v>
      </c>
      <c r="N117" s="308" t="s">
        <v>47</v>
      </c>
      <c r="O117" s="48"/>
      <c r="P117" s="246">
        <f>O117*H117</f>
        <v>0</v>
      </c>
      <c r="Q117" s="246">
        <v>0</v>
      </c>
      <c r="R117" s="246">
        <f>Q117*H117</f>
        <v>0</v>
      </c>
      <c r="S117" s="246">
        <v>0</v>
      </c>
      <c r="T117" s="247">
        <f>S117*H117</f>
        <v>0</v>
      </c>
      <c r="AR117" s="25" t="s">
        <v>2141</v>
      </c>
      <c r="AT117" s="25" t="s">
        <v>288</v>
      </c>
      <c r="AU117" s="25" t="s">
        <v>83</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619</v>
      </c>
      <c r="BM117" s="25" t="s">
        <v>2396</v>
      </c>
    </row>
    <row r="118" s="1" customFormat="1" ht="25.5" customHeight="1">
      <c r="B118" s="47"/>
      <c r="C118" s="299" t="s">
        <v>9</v>
      </c>
      <c r="D118" s="299" t="s">
        <v>288</v>
      </c>
      <c r="E118" s="300" t="s">
        <v>2397</v>
      </c>
      <c r="F118" s="301" t="s">
        <v>2398</v>
      </c>
      <c r="G118" s="302" t="s">
        <v>2124</v>
      </c>
      <c r="H118" s="303">
        <v>2</v>
      </c>
      <c r="I118" s="304"/>
      <c r="J118" s="305">
        <f>ROUND(I118*H118,2)</f>
        <v>0</v>
      </c>
      <c r="K118" s="301" t="s">
        <v>21</v>
      </c>
      <c r="L118" s="306"/>
      <c r="M118" s="307" t="s">
        <v>21</v>
      </c>
      <c r="N118" s="308" t="s">
        <v>47</v>
      </c>
      <c r="O118" s="48"/>
      <c r="P118" s="246">
        <f>O118*H118</f>
        <v>0</v>
      </c>
      <c r="Q118" s="246">
        <v>0</v>
      </c>
      <c r="R118" s="246">
        <f>Q118*H118</f>
        <v>0</v>
      </c>
      <c r="S118" s="246">
        <v>0</v>
      </c>
      <c r="T118" s="247">
        <f>S118*H118</f>
        <v>0</v>
      </c>
      <c r="AR118" s="25" t="s">
        <v>2141</v>
      </c>
      <c r="AT118" s="25" t="s">
        <v>288</v>
      </c>
      <c r="AU118" s="25" t="s">
        <v>83</v>
      </c>
      <c r="AY118" s="25" t="s">
        <v>171</v>
      </c>
      <c r="BE118" s="248">
        <f>IF(N118="základní",J118,0)</f>
        <v>0</v>
      </c>
      <c r="BF118" s="248">
        <f>IF(N118="snížená",J118,0)</f>
        <v>0</v>
      </c>
      <c r="BG118" s="248">
        <f>IF(N118="zákl. přenesená",J118,0)</f>
        <v>0</v>
      </c>
      <c r="BH118" s="248">
        <f>IF(N118="sníž. přenesená",J118,0)</f>
        <v>0</v>
      </c>
      <c r="BI118" s="248">
        <f>IF(N118="nulová",J118,0)</f>
        <v>0</v>
      </c>
      <c r="BJ118" s="25" t="s">
        <v>83</v>
      </c>
      <c r="BK118" s="248">
        <f>ROUND(I118*H118,2)</f>
        <v>0</v>
      </c>
      <c r="BL118" s="25" t="s">
        <v>619</v>
      </c>
      <c r="BM118" s="25" t="s">
        <v>2399</v>
      </c>
    </row>
    <row r="119" s="1" customFormat="1" ht="25.5" customHeight="1">
      <c r="B119" s="47"/>
      <c r="C119" s="299" t="s">
        <v>352</v>
      </c>
      <c r="D119" s="299" t="s">
        <v>288</v>
      </c>
      <c r="E119" s="300" t="s">
        <v>2400</v>
      </c>
      <c r="F119" s="301" t="s">
        <v>2401</v>
      </c>
      <c r="G119" s="302" t="s">
        <v>2124</v>
      </c>
      <c r="H119" s="303">
        <v>2</v>
      </c>
      <c r="I119" s="304"/>
      <c r="J119" s="305">
        <f>ROUND(I119*H119,2)</f>
        <v>0</v>
      </c>
      <c r="K119" s="301" t="s">
        <v>21</v>
      </c>
      <c r="L119" s="306"/>
      <c r="M119" s="307" t="s">
        <v>21</v>
      </c>
      <c r="N119" s="308" t="s">
        <v>47</v>
      </c>
      <c r="O119" s="48"/>
      <c r="P119" s="246">
        <f>O119*H119</f>
        <v>0</v>
      </c>
      <c r="Q119" s="246">
        <v>0</v>
      </c>
      <c r="R119" s="246">
        <f>Q119*H119</f>
        <v>0</v>
      </c>
      <c r="S119" s="246">
        <v>0</v>
      </c>
      <c r="T119" s="247">
        <f>S119*H119</f>
        <v>0</v>
      </c>
      <c r="AR119" s="25" t="s">
        <v>2141</v>
      </c>
      <c r="AT119" s="25" t="s">
        <v>288</v>
      </c>
      <c r="AU119" s="25" t="s">
        <v>83</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619</v>
      </c>
      <c r="BM119" s="25" t="s">
        <v>2402</v>
      </c>
    </row>
    <row r="120" s="1" customFormat="1" ht="16.5" customHeight="1">
      <c r="B120" s="47"/>
      <c r="C120" s="299" t="s">
        <v>358</v>
      </c>
      <c r="D120" s="299" t="s">
        <v>288</v>
      </c>
      <c r="E120" s="300" t="s">
        <v>2403</v>
      </c>
      <c r="F120" s="301" t="s">
        <v>2404</v>
      </c>
      <c r="G120" s="302" t="s">
        <v>2124</v>
      </c>
      <c r="H120" s="303">
        <v>1</v>
      </c>
      <c r="I120" s="304"/>
      <c r="J120" s="305">
        <f>ROUND(I120*H120,2)</f>
        <v>0</v>
      </c>
      <c r="K120" s="301" t="s">
        <v>21</v>
      </c>
      <c r="L120" s="306"/>
      <c r="M120" s="307" t="s">
        <v>21</v>
      </c>
      <c r="N120" s="308" t="s">
        <v>47</v>
      </c>
      <c r="O120" s="48"/>
      <c r="P120" s="246">
        <f>O120*H120</f>
        <v>0</v>
      </c>
      <c r="Q120" s="246">
        <v>0</v>
      </c>
      <c r="R120" s="246">
        <f>Q120*H120</f>
        <v>0</v>
      </c>
      <c r="S120" s="246">
        <v>0</v>
      </c>
      <c r="T120" s="247">
        <f>S120*H120</f>
        <v>0</v>
      </c>
      <c r="AR120" s="25" t="s">
        <v>2141</v>
      </c>
      <c r="AT120" s="25" t="s">
        <v>288</v>
      </c>
      <c r="AU120" s="25" t="s">
        <v>83</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619</v>
      </c>
      <c r="BM120" s="25" t="s">
        <v>2405</v>
      </c>
    </row>
    <row r="121" s="1" customFormat="1" ht="16.5" customHeight="1">
      <c r="B121" s="47"/>
      <c r="C121" s="299" t="s">
        <v>364</v>
      </c>
      <c r="D121" s="299" t="s">
        <v>288</v>
      </c>
      <c r="E121" s="300" t="s">
        <v>2406</v>
      </c>
      <c r="F121" s="301" t="s">
        <v>2407</v>
      </c>
      <c r="G121" s="302" t="s">
        <v>2124</v>
      </c>
      <c r="H121" s="303">
        <v>1</v>
      </c>
      <c r="I121" s="304"/>
      <c r="J121" s="305">
        <f>ROUND(I121*H121,2)</f>
        <v>0</v>
      </c>
      <c r="K121" s="301" t="s">
        <v>21</v>
      </c>
      <c r="L121" s="306"/>
      <c r="M121" s="307" t="s">
        <v>21</v>
      </c>
      <c r="N121" s="308" t="s">
        <v>47</v>
      </c>
      <c r="O121" s="48"/>
      <c r="P121" s="246">
        <f>O121*H121</f>
        <v>0</v>
      </c>
      <c r="Q121" s="246">
        <v>0</v>
      </c>
      <c r="R121" s="246">
        <f>Q121*H121</f>
        <v>0</v>
      </c>
      <c r="S121" s="246">
        <v>0</v>
      </c>
      <c r="T121" s="247">
        <f>S121*H121</f>
        <v>0</v>
      </c>
      <c r="AR121" s="25" t="s">
        <v>2141</v>
      </c>
      <c r="AT121" s="25" t="s">
        <v>288</v>
      </c>
      <c r="AU121" s="25" t="s">
        <v>83</v>
      </c>
      <c r="AY121" s="25" t="s">
        <v>171</v>
      </c>
      <c r="BE121" s="248">
        <f>IF(N121="základní",J121,0)</f>
        <v>0</v>
      </c>
      <c r="BF121" s="248">
        <f>IF(N121="snížená",J121,0)</f>
        <v>0</v>
      </c>
      <c r="BG121" s="248">
        <f>IF(N121="zákl. přenesená",J121,0)</f>
        <v>0</v>
      </c>
      <c r="BH121" s="248">
        <f>IF(N121="sníž. přenesená",J121,0)</f>
        <v>0</v>
      </c>
      <c r="BI121" s="248">
        <f>IF(N121="nulová",J121,0)</f>
        <v>0</v>
      </c>
      <c r="BJ121" s="25" t="s">
        <v>83</v>
      </c>
      <c r="BK121" s="248">
        <f>ROUND(I121*H121,2)</f>
        <v>0</v>
      </c>
      <c r="BL121" s="25" t="s">
        <v>619</v>
      </c>
      <c r="BM121" s="25" t="s">
        <v>2408</v>
      </c>
    </row>
    <row r="122" s="11" customFormat="1" ht="37.44001" customHeight="1">
      <c r="B122" s="221"/>
      <c r="C122" s="222"/>
      <c r="D122" s="223" t="s">
        <v>75</v>
      </c>
      <c r="E122" s="224" t="s">
        <v>2409</v>
      </c>
      <c r="F122" s="224" t="s">
        <v>2410</v>
      </c>
      <c r="G122" s="222"/>
      <c r="H122" s="222"/>
      <c r="I122" s="225"/>
      <c r="J122" s="226">
        <f>BK122</f>
        <v>0</v>
      </c>
      <c r="K122" s="222"/>
      <c r="L122" s="227"/>
      <c r="M122" s="228"/>
      <c r="N122" s="229"/>
      <c r="O122" s="229"/>
      <c r="P122" s="230">
        <f>SUM(P123:P133)</f>
        <v>0</v>
      </c>
      <c r="Q122" s="229"/>
      <c r="R122" s="230">
        <f>SUM(R123:R133)</f>
        <v>0</v>
      </c>
      <c r="S122" s="229"/>
      <c r="T122" s="231">
        <f>SUM(T123:T133)</f>
        <v>0</v>
      </c>
      <c r="AR122" s="232" t="s">
        <v>83</v>
      </c>
      <c r="AT122" s="233" t="s">
        <v>75</v>
      </c>
      <c r="AU122" s="233" t="s">
        <v>76</v>
      </c>
      <c r="AY122" s="232" t="s">
        <v>171</v>
      </c>
      <c r="BK122" s="234">
        <f>SUM(BK123:BK133)</f>
        <v>0</v>
      </c>
    </row>
    <row r="123" s="1" customFormat="1" ht="16.5" customHeight="1">
      <c r="B123" s="47"/>
      <c r="C123" s="299" t="s">
        <v>374</v>
      </c>
      <c r="D123" s="299" t="s">
        <v>288</v>
      </c>
      <c r="E123" s="300" t="s">
        <v>2411</v>
      </c>
      <c r="F123" s="301" t="s">
        <v>2412</v>
      </c>
      <c r="G123" s="302" t="s">
        <v>256</v>
      </c>
      <c r="H123" s="303">
        <v>45</v>
      </c>
      <c r="I123" s="304"/>
      <c r="J123" s="305">
        <f>ROUND(I123*H123,2)</f>
        <v>0</v>
      </c>
      <c r="K123" s="301" t="s">
        <v>21</v>
      </c>
      <c r="L123" s="306"/>
      <c r="M123" s="307" t="s">
        <v>21</v>
      </c>
      <c r="N123" s="308" t="s">
        <v>47</v>
      </c>
      <c r="O123" s="48"/>
      <c r="P123" s="246">
        <f>O123*H123</f>
        <v>0</v>
      </c>
      <c r="Q123" s="246">
        <v>0</v>
      </c>
      <c r="R123" s="246">
        <f>Q123*H123</f>
        <v>0</v>
      </c>
      <c r="S123" s="246">
        <v>0</v>
      </c>
      <c r="T123" s="247">
        <f>S123*H123</f>
        <v>0</v>
      </c>
      <c r="AR123" s="25" t="s">
        <v>2141</v>
      </c>
      <c r="AT123" s="25" t="s">
        <v>288</v>
      </c>
      <c r="AU123" s="25" t="s">
        <v>83</v>
      </c>
      <c r="AY123" s="25" t="s">
        <v>171</v>
      </c>
      <c r="BE123" s="248">
        <f>IF(N123="základní",J123,0)</f>
        <v>0</v>
      </c>
      <c r="BF123" s="248">
        <f>IF(N123="snížená",J123,0)</f>
        <v>0</v>
      </c>
      <c r="BG123" s="248">
        <f>IF(N123="zákl. přenesená",J123,0)</f>
        <v>0</v>
      </c>
      <c r="BH123" s="248">
        <f>IF(N123="sníž. přenesená",J123,0)</f>
        <v>0</v>
      </c>
      <c r="BI123" s="248">
        <f>IF(N123="nulová",J123,0)</f>
        <v>0</v>
      </c>
      <c r="BJ123" s="25" t="s">
        <v>83</v>
      </c>
      <c r="BK123" s="248">
        <f>ROUND(I123*H123,2)</f>
        <v>0</v>
      </c>
      <c r="BL123" s="25" t="s">
        <v>619</v>
      </c>
      <c r="BM123" s="25" t="s">
        <v>2413</v>
      </c>
    </row>
    <row r="124" s="1" customFormat="1" ht="16.5" customHeight="1">
      <c r="B124" s="47"/>
      <c r="C124" s="299" t="s">
        <v>379</v>
      </c>
      <c r="D124" s="299" t="s">
        <v>288</v>
      </c>
      <c r="E124" s="300" t="s">
        <v>2414</v>
      </c>
      <c r="F124" s="301" t="s">
        <v>2415</v>
      </c>
      <c r="G124" s="302" t="s">
        <v>256</v>
      </c>
      <c r="H124" s="303">
        <v>1</v>
      </c>
      <c r="I124" s="304"/>
      <c r="J124" s="305">
        <f>ROUND(I124*H124,2)</f>
        <v>0</v>
      </c>
      <c r="K124" s="301" t="s">
        <v>21</v>
      </c>
      <c r="L124" s="306"/>
      <c r="M124" s="307" t="s">
        <v>21</v>
      </c>
      <c r="N124" s="308" t="s">
        <v>47</v>
      </c>
      <c r="O124" s="48"/>
      <c r="P124" s="246">
        <f>O124*H124</f>
        <v>0</v>
      </c>
      <c r="Q124" s="246">
        <v>0</v>
      </c>
      <c r="R124" s="246">
        <f>Q124*H124</f>
        <v>0</v>
      </c>
      <c r="S124" s="246">
        <v>0</v>
      </c>
      <c r="T124" s="247">
        <f>S124*H124</f>
        <v>0</v>
      </c>
      <c r="AR124" s="25" t="s">
        <v>2141</v>
      </c>
      <c r="AT124" s="25" t="s">
        <v>288</v>
      </c>
      <c r="AU124" s="25" t="s">
        <v>83</v>
      </c>
      <c r="AY124" s="25" t="s">
        <v>171</v>
      </c>
      <c r="BE124" s="248">
        <f>IF(N124="základní",J124,0)</f>
        <v>0</v>
      </c>
      <c r="BF124" s="248">
        <f>IF(N124="snížená",J124,0)</f>
        <v>0</v>
      </c>
      <c r="BG124" s="248">
        <f>IF(N124="zákl. přenesená",J124,0)</f>
        <v>0</v>
      </c>
      <c r="BH124" s="248">
        <f>IF(N124="sníž. přenesená",J124,0)</f>
        <v>0</v>
      </c>
      <c r="BI124" s="248">
        <f>IF(N124="nulová",J124,0)</f>
        <v>0</v>
      </c>
      <c r="BJ124" s="25" t="s">
        <v>83</v>
      </c>
      <c r="BK124" s="248">
        <f>ROUND(I124*H124,2)</f>
        <v>0</v>
      </c>
      <c r="BL124" s="25" t="s">
        <v>619</v>
      </c>
      <c r="BM124" s="25" t="s">
        <v>2416</v>
      </c>
    </row>
    <row r="125" s="1" customFormat="1" ht="16.5" customHeight="1">
      <c r="B125" s="47"/>
      <c r="C125" s="299" t="s">
        <v>384</v>
      </c>
      <c r="D125" s="299" t="s">
        <v>288</v>
      </c>
      <c r="E125" s="300" t="s">
        <v>2417</v>
      </c>
      <c r="F125" s="301" t="s">
        <v>2418</v>
      </c>
      <c r="G125" s="302" t="s">
        <v>256</v>
      </c>
      <c r="H125" s="303">
        <v>88</v>
      </c>
      <c r="I125" s="304"/>
      <c r="J125" s="305">
        <f>ROUND(I125*H125,2)</f>
        <v>0</v>
      </c>
      <c r="K125" s="301" t="s">
        <v>21</v>
      </c>
      <c r="L125" s="306"/>
      <c r="M125" s="307" t="s">
        <v>21</v>
      </c>
      <c r="N125" s="308" t="s">
        <v>47</v>
      </c>
      <c r="O125" s="48"/>
      <c r="P125" s="246">
        <f>O125*H125</f>
        <v>0</v>
      </c>
      <c r="Q125" s="246">
        <v>0</v>
      </c>
      <c r="R125" s="246">
        <f>Q125*H125</f>
        <v>0</v>
      </c>
      <c r="S125" s="246">
        <v>0</v>
      </c>
      <c r="T125" s="247">
        <f>S125*H125</f>
        <v>0</v>
      </c>
      <c r="AR125" s="25" t="s">
        <v>2141</v>
      </c>
      <c r="AT125" s="25" t="s">
        <v>288</v>
      </c>
      <c r="AU125" s="25" t="s">
        <v>83</v>
      </c>
      <c r="AY125" s="25" t="s">
        <v>171</v>
      </c>
      <c r="BE125" s="248">
        <f>IF(N125="základní",J125,0)</f>
        <v>0</v>
      </c>
      <c r="BF125" s="248">
        <f>IF(N125="snížená",J125,0)</f>
        <v>0</v>
      </c>
      <c r="BG125" s="248">
        <f>IF(N125="zákl. přenesená",J125,0)</f>
        <v>0</v>
      </c>
      <c r="BH125" s="248">
        <f>IF(N125="sníž. přenesená",J125,0)</f>
        <v>0</v>
      </c>
      <c r="BI125" s="248">
        <f>IF(N125="nulová",J125,0)</f>
        <v>0</v>
      </c>
      <c r="BJ125" s="25" t="s">
        <v>83</v>
      </c>
      <c r="BK125" s="248">
        <f>ROUND(I125*H125,2)</f>
        <v>0</v>
      </c>
      <c r="BL125" s="25" t="s">
        <v>619</v>
      </c>
      <c r="BM125" s="25" t="s">
        <v>2419</v>
      </c>
    </row>
    <row r="126" s="1" customFormat="1" ht="25.5" customHeight="1">
      <c r="B126" s="47"/>
      <c r="C126" s="299" t="s">
        <v>389</v>
      </c>
      <c r="D126" s="299" t="s">
        <v>288</v>
      </c>
      <c r="E126" s="300" t="s">
        <v>2420</v>
      </c>
      <c r="F126" s="301" t="s">
        <v>2421</v>
      </c>
      <c r="G126" s="302" t="s">
        <v>256</v>
      </c>
      <c r="H126" s="303">
        <v>45</v>
      </c>
      <c r="I126" s="304"/>
      <c r="J126" s="305">
        <f>ROUND(I126*H126,2)</f>
        <v>0</v>
      </c>
      <c r="K126" s="301" t="s">
        <v>21</v>
      </c>
      <c r="L126" s="306"/>
      <c r="M126" s="307" t="s">
        <v>21</v>
      </c>
      <c r="N126" s="308" t="s">
        <v>47</v>
      </c>
      <c r="O126" s="48"/>
      <c r="P126" s="246">
        <f>O126*H126</f>
        <v>0</v>
      </c>
      <c r="Q126" s="246">
        <v>0</v>
      </c>
      <c r="R126" s="246">
        <f>Q126*H126</f>
        <v>0</v>
      </c>
      <c r="S126" s="246">
        <v>0</v>
      </c>
      <c r="T126" s="247">
        <f>S126*H126</f>
        <v>0</v>
      </c>
      <c r="AR126" s="25" t="s">
        <v>2141</v>
      </c>
      <c r="AT126" s="25" t="s">
        <v>288</v>
      </c>
      <c r="AU126" s="25" t="s">
        <v>83</v>
      </c>
      <c r="AY126" s="25" t="s">
        <v>171</v>
      </c>
      <c r="BE126" s="248">
        <f>IF(N126="základní",J126,0)</f>
        <v>0</v>
      </c>
      <c r="BF126" s="248">
        <f>IF(N126="snížená",J126,0)</f>
        <v>0</v>
      </c>
      <c r="BG126" s="248">
        <f>IF(N126="zákl. přenesená",J126,0)</f>
        <v>0</v>
      </c>
      <c r="BH126" s="248">
        <f>IF(N126="sníž. přenesená",J126,0)</f>
        <v>0</v>
      </c>
      <c r="BI126" s="248">
        <f>IF(N126="nulová",J126,0)</f>
        <v>0</v>
      </c>
      <c r="BJ126" s="25" t="s">
        <v>83</v>
      </c>
      <c r="BK126" s="248">
        <f>ROUND(I126*H126,2)</f>
        <v>0</v>
      </c>
      <c r="BL126" s="25" t="s">
        <v>619</v>
      </c>
      <c r="BM126" s="25" t="s">
        <v>2422</v>
      </c>
    </row>
    <row r="127" s="1" customFormat="1" ht="25.5" customHeight="1">
      <c r="B127" s="47"/>
      <c r="C127" s="299" t="s">
        <v>393</v>
      </c>
      <c r="D127" s="299" t="s">
        <v>288</v>
      </c>
      <c r="E127" s="300" t="s">
        <v>2423</v>
      </c>
      <c r="F127" s="301" t="s">
        <v>2424</v>
      </c>
      <c r="G127" s="302" t="s">
        <v>256</v>
      </c>
      <c r="H127" s="303">
        <v>1</v>
      </c>
      <c r="I127" s="304"/>
      <c r="J127" s="305">
        <f>ROUND(I127*H127,2)</f>
        <v>0</v>
      </c>
      <c r="K127" s="301" t="s">
        <v>21</v>
      </c>
      <c r="L127" s="306"/>
      <c r="M127" s="307" t="s">
        <v>21</v>
      </c>
      <c r="N127" s="308" t="s">
        <v>47</v>
      </c>
      <c r="O127" s="48"/>
      <c r="P127" s="246">
        <f>O127*H127</f>
        <v>0</v>
      </c>
      <c r="Q127" s="246">
        <v>0</v>
      </c>
      <c r="R127" s="246">
        <f>Q127*H127</f>
        <v>0</v>
      </c>
      <c r="S127" s="246">
        <v>0</v>
      </c>
      <c r="T127" s="247">
        <f>S127*H127</f>
        <v>0</v>
      </c>
      <c r="AR127" s="25" t="s">
        <v>2141</v>
      </c>
      <c r="AT127" s="25" t="s">
        <v>288</v>
      </c>
      <c r="AU127" s="25" t="s">
        <v>83</v>
      </c>
      <c r="AY127" s="25" t="s">
        <v>171</v>
      </c>
      <c r="BE127" s="248">
        <f>IF(N127="základní",J127,0)</f>
        <v>0</v>
      </c>
      <c r="BF127" s="248">
        <f>IF(N127="snížená",J127,0)</f>
        <v>0</v>
      </c>
      <c r="BG127" s="248">
        <f>IF(N127="zákl. přenesená",J127,0)</f>
        <v>0</v>
      </c>
      <c r="BH127" s="248">
        <f>IF(N127="sníž. přenesená",J127,0)</f>
        <v>0</v>
      </c>
      <c r="BI127" s="248">
        <f>IF(N127="nulová",J127,0)</f>
        <v>0</v>
      </c>
      <c r="BJ127" s="25" t="s">
        <v>83</v>
      </c>
      <c r="BK127" s="248">
        <f>ROUND(I127*H127,2)</f>
        <v>0</v>
      </c>
      <c r="BL127" s="25" t="s">
        <v>619</v>
      </c>
      <c r="BM127" s="25" t="s">
        <v>2425</v>
      </c>
    </row>
    <row r="128" s="1" customFormat="1" ht="25.5" customHeight="1">
      <c r="B128" s="47"/>
      <c r="C128" s="299" t="s">
        <v>403</v>
      </c>
      <c r="D128" s="299" t="s">
        <v>288</v>
      </c>
      <c r="E128" s="300" t="s">
        <v>2426</v>
      </c>
      <c r="F128" s="301" t="s">
        <v>2427</v>
      </c>
      <c r="G128" s="302" t="s">
        <v>256</v>
      </c>
      <c r="H128" s="303">
        <v>82</v>
      </c>
      <c r="I128" s="304"/>
      <c r="J128" s="305">
        <f>ROUND(I128*H128,2)</f>
        <v>0</v>
      </c>
      <c r="K128" s="301" t="s">
        <v>21</v>
      </c>
      <c r="L128" s="306"/>
      <c r="M128" s="307" t="s">
        <v>21</v>
      </c>
      <c r="N128" s="308" t="s">
        <v>47</v>
      </c>
      <c r="O128" s="48"/>
      <c r="P128" s="246">
        <f>O128*H128</f>
        <v>0</v>
      </c>
      <c r="Q128" s="246">
        <v>0</v>
      </c>
      <c r="R128" s="246">
        <f>Q128*H128</f>
        <v>0</v>
      </c>
      <c r="S128" s="246">
        <v>0</v>
      </c>
      <c r="T128" s="247">
        <f>S128*H128</f>
        <v>0</v>
      </c>
      <c r="AR128" s="25" t="s">
        <v>2141</v>
      </c>
      <c r="AT128" s="25" t="s">
        <v>288</v>
      </c>
      <c r="AU128" s="25" t="s">
        <v>83</v>
      </c>
      <c r="AY128" s="25" t="s">
        <v>171</v>
      </c>
      <c r="BE128" s="248">
        <f>IF(N128="základní",J128,0)</f>
        <v>0</v>
      </c>
      <c r="BF128" s="248">
        <f>IF(N128="snížená",J128,0)</f>
        <v>0</v>
      </c>
      <c r="BG128" s="248">
        <f>IF(N128="zákl. přenesená",J128,0)</f>
        <v>0</v>
      </c>
      <c r="BH128" s="248">
        <f>IF(N128="sníž. přenesená",J128,0)</f>
        <v>0</v>
      </c>
      <c r="BI128" s="248">
        <f>IF(N128="nulová",J128,0)</f>
        <v>0</v>
      </c>
      <c r="BJ128" s="25" t="s">
        <v>83</v>
      </c>
      <c r="BK128" s="248">
        <f>ROUND(I128*H128,2)</f>
        <v>0</v>
      </c>
      <c r="BL128" s="25" t="s">
        <v>619</v>
      </c>
      <c r="BM128" s="25" t="s">
        <v>2428</v>
      </c>
    </row>
    <row r="129" s="1" customFormat="1" ht="25.5" customHeight="1">
      <c r="B129" s="47"/>
      <c r="C129" s="299" t="s">
        <v>409</v>
      </c>
      <c r="D129" s="299" t="s">
        <v>288</v>
      </c>
      <c r="E129" s="300" t="s">
        <v>2429</v>
      </c>
      <c r="F129" s="301" t="s">
        <v>2430</v>
      </c>
      <c r="G129" s="302" t="s">
        <v>256</v>
      </c>
      <c r="H129" s="303">
        <v>6</v>
      </c>
      <c r="I129" s="304"/>
      <c r="J129" s="305">
        <f>ROUND(I129*H129,2)</f>
        <v>0</v>
      </c>
      <c r="K129" s="301" t="s">
        <v>21</v>
      </c>
      <c r="L129" s="306"/>
      <c r="M129" s="307" t="s">
        <v>21</v>
      </c>
      <c r="N129" s="308" t="s">
        <v>47</v>
      </c>
      <c r="O129" s="48"/>
      <c r="P129" s="246">
        <f>O129*H129</f>
        <v>0</v>
      </c>
      <c r="Q129" s="246">
        <v>0</v>
      </c>
      <c r="R129" s="246">
        <f>Q129*H129</f>
        <v>0</v>
      </c>
      <c r="S129" s="246">
        <v>0</v>
      </c>
      <c r="T129" s="247">
        <f>S129*H129</f>
        <v>0</v>
      </c>
      <c r="AR129" s="25" t="s">
        <v>2141</v>
      </c>
      <c r="AT129" s="25" t="s">
        <v>288</v>
      </c>
      <c r="AU129" s="25" t="s">
        <v>83</v>
      </c>
      <c r="AY129" s="25" t="s">
        <v>171</v>
      </c>
      <c r="BE129" s="248">
        <f>IF(N129="základní",J129,0)</f>
        <v>0</v>
      </c>
      <c r="BF129" s="248">
        <f>IF(N129="snížená",J129,0)</f>
        <v>0</v>
      </c>
      <c r="BG129" s="248">
        <f>IF(N129="zákl. přenesená",J129,0)</f>
        <v>0</v>
      </c>
      <c r="BH129" s="248">
        <f>IF(N129="sníž. přenesená",J129,0)</f>
        <v>0</v>
      </c>
      <c r="BI129" s="248">
        <f>IF(N129="nulová",J129,0)</f>
        <v>0</v>
      </c>
      <c r="BJ129" s="25" t="s">
        <v>83</v>
      </c>
      <c r="BK129" s="248">
        <f>ROUND(I129*H129,2)</f>
        <v>0</v>
      </c>
      <c r="BL129" s="25" t="s">
        <v>619</v>
      </c>
      <c r="BM129" s="25" t="s">
        <v>2431</v>
      </c>
    </row>
    <row r="130" s="1" customFormat="1" ht="38.25" customHeight="1">
      <c r="B130" s="47"/>
      <c r="C130" s="299" t="s">
        <v>414</v>
      </c>
      <c r="D130" s="299" t="s">
        <v>288</v>
      </c>
      <c r="E130" s="300" t="s">
        <v>2432</v>
      </c>
      <c r="F130" s="301" t="s">
        <v>2433</v>
      </c>
      <c r="G130" s="302" t="s">
        <v>177</v>
      </c>
      <c r="H130" s="303">
        <v>1</v>
      </c>
      <c r="I130" s="304"/>
      <c r="J130" s="305">
        <f>ROUND(I130*H130,2)</f>
        <v>0</v>
      </c>
      <c r="K130" s="301" t="s">
        <v>21</v>
      </c>
      <c r="L130" s="306"/>
      <c r="M130" s="307" t="s">
        <v>21</v>
      </c>
      <c r="N130" s="308" t="s">
        <v>47</v>
      </c>
      <c r="O130" s="48"/>
      <c r="P130" s="246">
        <f>O130*H130</f>
        <v>0</v>
      </c>
      <c r="Q130" s="246">
        <v>0</v>
      </c>
      <c r="R130" s="246">
        <f>Q130*H130</f>
        <v>0</v>
      </c>
      <c r="S130" s="246">
        <v>0</v>
      </c>
      <c r="T130" s="247">
        <f>S130*H130</f>
        <v>0</v>
      </c>
      <c r="AR130" s="25" t="s">
        <v>2141</v>
      </c>
      <c r="AT130" s="25" t="s">
        <v>288</v>
      </c>
      <c r="AU130" s="25" t="s">
        <v>83</v>
      </c>
      <c r="AY130" s="25" t="s">
        <v>171</v>
      </c>
      <c r="BE130" s="248">
        <f>IF(N130="základní",J130,0)</f>
        <v>0</v>
      </c>
      <c r="BF130" s="248">
        <f>IF(N130="snížená",J130,0)</f>
        <v>0</v>
      </c>
      <c r="BG130" s="248">
        <f>IF(N130="zákl. přenesená",J130,0)</f>
        <v>0</v>
      </c>
      <c r="BH130" s="248">
        <f>IF(N130="sníž. přenesená",J130,0)</f>
        <v>0</v>
      </c>
      <c r="BI130" s="248">
        <f>IF(N130="nulová",J130,0)</f>
        <v>0</v>
      </c>
      <c r="BJ130" s="25" t="s">
        <v>83</v>
      </c>
      <c r="BK130" s="248">
        <f>ROUND(I130*H130,2)</f>
        <v>0</v>
      </c>
      <c r="BL130" s="25" t="s">
        <v>619</v>
      </c>
      <c r="BM130" s="25" t="s">
        <v>2434</v>
      </c>
    </row>
    <row r="131" s="1" customFormat="1" ht="38.25" customHeight="1">
      <c r="B131" s="47"/>
      <c r="C131" s="299" t="s">
        <v>421</v>
      </c>
      <c r="D131" s="299" t="s">
        <v>288</v>
      </c>
      <c r="E131" s="300" t="s">
        <v>2435</v>
      </c>
      <c r="F131" s="301" t="s">
        <v>2436</v>
      </c>
      <c r="G131" s="302" t="s">
        <v>814</v>
      </c>
      <c r="H131" s="303">
        <v>50</v>
      </c>
      <c r="I131" s="304"/>
      <c r="J131" s="305">
        <f>ROUND(I131*H131,2)</f>
        <v>0</v>
      </c>
      <c r="K131" s="301" t="s">
        <v>21</v>
      </c>
      <c r="L131" s="306"/>
      <c r="M131" s="307" t="s">
        <v>21</v>
      </c>
      <c r="N131" s="308" t="s">
        <v>47</v>
      </c>
      <c r="O131" s="48"/>
      <c r="P131" s="246">
        <f>O131*H131</f>
        <v>0</v>
      </c>
      <c r="Q131" s="246">
        <v>0</v>
      </c>
      <c r="R131" s="246">
        <f>Q131*H131</f>
        <v>0</v>
      </c>
      <c r="S131" s="246">
        <v>0</v>
      </c>
      <c r="T131" s="247">
        <f>S131*H131</f>
        <v>0</v>
      </c>
      <c r="AR131" s="25" t="s">
        <v>2141</v>
      </c>
      <c r="AT131" s="25" t="s">
        <v>288</v>
      </c>
      <c r="AU131" s="25" t="s">
        <v>83</v>
      </c>
      <c r="AY131" s="25" t="s">
        <v>171</v>
      </c>
      <c r="BE131" s="248">
        <f>IF(N131="základní",J131,0)</f>
        <v>0</v>
      </c>
      <c r="BF131" s="248">
        <f>IF(N131="snížená",J131,0)</f>
        <v>0</v>
      </c>
      <c r="BG131" s="248">
        <f>IF(N131="zákl. přenesená",J131,0)</f>
        <v>0</v>
      </c>
      <c r="BH131" s="248">
        <f>IF(N131="sníž. přenesená",J131,0)</f>
        <v>0</v>
      </c>
      <c r="BI131" s="248">
        <f>IF(N131="nulová",J131,0)</f>
        <v>0</v>
      </c>
      <c r="BJ131" s="25" t="s">
        <v>83</v>
      </c>
      <c r="BK131" s="248">
        <f>ROUND(I131*H131,2)</f>
        <v>0</v>
      </c>
      <c r="BL131" s="25" t="s">
        <v>619</v>
      </c>
      <c r="BM131" s="25" t="s">
        <v>2437</v>
      </c>
    </row>
    <row r="132" s="1" customFormat="1" ht="25.5" customHeight="1">
      <c r="B132" s="47"/>
      <c r="C132" s="299" t="s">
        <v>428</v>
      </c>
      <c r="D132" s="299" t="s">
        <v>288</v>
      </c>
      <c r="E132" s="300" t="s">
        <v>2438</v>
      </c>
      <c r="F132" s="301" t="s">
        <v>2439</v>
      </c>
      <c r="G132" s="302" t="s">
        <v>177</v>
      </c>
      <c r="H132" s="303">
        <v>1</v>
      </c>
      <c r="I132" s="304"/>
      <c r="J132" s="305">
        <f>ROUND(I132*H132,2)</f>
        <v>0</v>
      </c>
      <c r="K132" s="301" t="s">
        <v>21</v>
      </c>
      <c r="L132" s="306"/>
      <c r="M132" s="307" t="s">
        <v>21</v>
      </c>
      <c r="N132" s="308" t="s">
        <v>47</v>
      </c>
      <c r="O132" s="48"/>
      <c r="P132" s="246">
        <f>O132*H132</f>
        <v>0</v>
      </c>
      <c r="Q132" s="246">
        <v>0</v>
      </c>
      <c r="R132" s="246">
        <f>Q132*H132</f>
        <v>0</v>
      </c>
      <c r="S132" s="246">
        <v>0</v>
      </c>
      <c r="T132" s="247">
        <f>S132*H132</f>
        <v>0</v>
      </c>
      <c r="AR132" s="25" t="s">
        <v>2141</v>
      </c>
      <c r="AT132" s="25" t="s">
        <v>288</v>
      </c>
      <c r="AU132" s="25" t="s">
        <v>83</v>
      </c>
      <c r="AY132" s="25" t="s">
        <v>171</v>
      </c>
      <c r="BE132" s="248">
        <f>IF(N132="základní",J132,0)</f>
        <v>0</v>
      </c>
      <c r="BF132" s="248">
        <f>IF(N132="snížená",J132,0)</f>
        <v>0</v>
      </c>
      <c r="BG132" s="248">
        <f>IF(N132="zákl. přenesená",J132,0)</f>
        <v>0</v>
      </c>
      <c r="BH132" s="248">
        <f>IF(N132="sníž. přenesená",J132,0)</f>
        <v>0</v>
      </c>
      <c r="BI132" s="248">
        <f>IF(N132="nulová",J132,0)</f>
        <v>0</v>
      </c>
      <c r="BJ132" s="25" t="s">
        <v>83</v>
      </c>
      <c r="BK132" s="248">
        <f>ROUND(I132*H132,2)</f>
        <v>0</v>
      </c>
      <c r="BL132" s="25" t="s">
        <v>619</v>
      </c>
      <c r="BM132" s="25" t="s">
        <v>2440</v>
      </c>
    </row>
    <row r="133" s="1" customFormat="1" ht="16.5" customHeight="1">
      <c r="B133" s="47"/>
      <c r="C133" s="299" t="s">
        <v>434</v>
      </c>
      <c r="D133" s="299" t="s">
        <v>288</v>
      </c>
      <c r="E133" s="300" t="s">
        <v>2441</v>
      </c>
      <c r="F133" s="301" t="s">
        <v>2342</v>
      </c>
      <c r="G133" s="302" t="s">
        <v>2124</v>
      </c>
      <c r="H133" s="303">
        <v>10</v>
      </c>
      <c r="I133" s="304"/>
      <c r="J133" s="305">
        <f>ROUND(I133*H133,2)</f>
        <v>0</v>
      </c>
      <c r="K133" s="301" t="s">
        <v>21</v>
      </c>
      <c r="L133" s="306"/>
      <c r="M133" s="307" t="s">
        <v>21</v>
      </c>
      <c r="N133" s="313" t="s">
        <v>47</v>
      </c>
      <c r="O133" s="253"/>
      <c r="P133" s="314">
        <f>O133*H133</f>
        <v>0</v>
      </c>
      <c r="Q133" s="314">
        <v>0</v>
      </c>
      <c r="R133" s="314">
        <f>Q133*H133</f>
        <v>0</v>
      </c>
      <c r="S133" s="314">
        <v>0</v>
      </c>
      <c r="T133" s="315">
        <f>S133*H133</f>
        <v>0</v>
      </c>
      <c r="AR133" s="25" t="s">
        <v>2141</v>
      </c>
      <c r="AT133" s="25" t="s">
        <v>288</v>
      </c>
      <c r="AU133" s="25" t="s">
        <v>83</v>
      </c>
      <c r="AY133" s="25" t="s">
        <v>171</v>
      </c>
      <c r="BE133" s="248">
        <f>IF(N133="základní",J133,0)</f>
        <v>0</v>
      </c>
      <c r="BF133" s="248">
        <f>IF(N133="snížená",J133,0)</f>
        <v>0</v>
      </c>
      <c r="BG133" s="248">
        <f>IF(N133="zákl. přenesená",J133,0)</f>
        <v>0</v>
      </c>
      <c r="BH133" s="248">
        <f>IF(N133="sníž. přenesená",J133,0)</f>
        <v>0</v>
      </c>
      <c r="BI133" s="248">
        <f>IF(N133="nulová",J133,0)</f>
        <v>0</v>
      </c>
      <c r="BJ133" s="25" t="s">
        <v>83</v>
      </c>
      <c r="BK133" s="248">
        <f>ROUND(I133*H133,2)</f>
        <v>0</v>
      </c>
      <c r="BL133" s="25" t="s">
        <v>619</v>
      </c>
      <c r="BM133" s="25" t="s">
        <v>2442</v>
      </c>
    </row>
    <row r="134" s="1" customFormat="1" ht="6.96" customHeight="1">
      <c r="B134" s="68"/>
      <c r="C134" s="69"/>
      <c r="D134" s="69"/>
      <c r="E134" s="69"/>
      <c r="F134" s="69"/>
      <c r="G134" s="69"/>
      <c r="H134" s="69"/>
      <c r="I134" s="180"/>
      <c r="J134" s="69"/>
      <c r="K134" s="69"/>
      <c r="L134" s="73"/>
    </row>
  </sheetData>
  <sheetProtection sheet="1" autoFilter="0" formatColumns="0" formatRows="0" objects="1" scenarios="1" spinCount="100000" saltValue="kdHmEgPTEZpAHpBqXNzSPmJnTAT4mreR+n84esP4jvgsVkzfQNXnpCWb3mMtKz3mrTmGuaLeWwvbiEL/SwsxDA==" hashValue="OplmBSzAAMj4SJF87eyf1wPQcFWjd1OYkxI9S9XVeepZ3toA+QOZvnzyiHR1B9/CIu8dUU8MMvz4qi9fE30qdA==" algorithmName="SHA-512" password="CC35"/>
  <autoFilter ref="C92:K133"/>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109</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2443</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ROUND(J98,2)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ROUND(SUM(BE98:BE288), 2)</f>
        <v>0</v>
      </c>
      <c r="G34" s="48"/>
      <c r="H34" s="48"/>
      <c r="I34" s="172">
        <v>0.20999999999999999</v>
      </c>
      <c r="J34" s="171">
        <f>ROUND(ROUND((SUM(BE98:BE288)), 2)*I34, 2)</f>
        <v>0</v>
      </c>
      <c r="K34" s="52"/>
    </row>
    <row r="35" s="1" customFormat="1" ht="14.4" customHeight="1">
      <c r="B35" s="47"/>
      <c r="C35" s="48"/>
      <c r="D35" s="48"/>
      <c r="E35" s="56" t="s">
        <v>48</v>
      </c>
      <c r="F35" s="171">
        <f>ROUND(SUM(BF98:BF288), 2)</f>
        <v>0</v>
      </c>
      <c r="G35" s="48"/>
      <c r="H35" s="48"/>
      <c r="I35" s="172">
        <v>0.14999999999999999</v>
      </c>
      <c r="J35" s="171">
        <f>ROUND(ROUND((SUM(BF98:BF288)), 2)*I35, 2)</f>
        <v>0</v>
      </c>
      <c r="K35" s="52"/>
    </row>
    <row r="36" hidden="1" s="1" customFormat="1" ht="14.4" customHeight="1">
      <c r="B36" s="47"/>
      <c r="C36" s="48"/>
      <c r="D36" s="48"/>
      <c r="E36" s="56" t="s">
        <v>49</v>
      </c>
      <c r="F36" s="171">
        <f>ROUND(SUM(BG98:BG288), 2)</f>
        <v>0</v>
      </c>
      <c r="G36" s="48"/>
      <c r="H36" s="48"/>
      <c r="I36" s="172">
        <v>0.20999999999999999</v>
      </c>
      <c r="J36" s="171">
        <v>0</v>
      </c>
      <c r="K36" s="52"/>
    </row>
    <row r="37" hidden="1" s="1" customFormat="1" ht="14.4" customHeight="1">
      <c r="B37" s="47"/>
      <c r="C37" s="48"/>
      <c r="D37" s="48"/>
      <c r="E37" s="56" t="s">
        <v>50</v>
      </c>
      <c r="F37" s="171">
        <f>ROUND(SUM(BH98:BH288), 2)</f>
        <v>0</v>
      </c>
      <c r="G37" s="48"/>
      <c r="H37" s="48"/>
      <c r="I37" s="172">
        <v>0.14999999999999999</v>
      </c>
      <c r="J37" s="171">
        <v>0</v>
      </c>
      <c r="K37" s="52"/>
    </row>
    <row r="38" hidden="1" s="1" customFormat="1" ht="14.4" customHeight="1">
      <c r="B38" s="47"/>
      <c r="C38" s="48"/>
      <c r="D38" s="48"/>
      <c r="E38" s="56" t="s">
        <v>51</v>
      </c>
      <c r="F38" s="171">
        <f>ROUND(SUM(BI98:BI288),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D.1.4.3 - Zařízení chlazení</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J98</f>
        <v>0</v>
      </c>
      <c r="K64" s="52"/>
      <c r="AU64" s="25" t="s">
        <v>148</v>
      </c>
    </row>
    <row r="65" s="8" customFormat="1" ht="24.96" customHeight="1">
      <c r="B65" s="191"/>
      <c r="C65" s="192"/>
      <c r="D65" s="193" t="s">
        <v>2444</v>
      </c>
      <c r="E65" s="194"/>
      <c r="F65" s="194"/>
      <c r="G65" s="194"/>
      <c r="H65" s="194"/>
      <c r="I65" s="195"/>
      <c r="J65" s="196">
        <f>J99</f>
        <v>0</v>
      </c>
      <c r="K65" s="197"/>
    </row>
    <row r="66" s="9" customFormat="1" ht="19.92" customHeight="1">
      <c r="B66" s="198"/>
      <c r="C66" s="199"/>
      <c r="D66" s="200" t="s">
        <v>2445</v>
      </c>
      <c r="E66" s="201"/>
      <c r="F66" s="201"/>
      <c r="G66" s="201"/>
      <c r="H66" s="201"/>
      <c r="I66" s="202"/>
      <c r="J66" s="203">
        <f>J100</f>
        <v>0</v>
      </c>
      <c r="K66" s="204"/>
    </row>
    <row r="67" s="9" customFormat="1" ht="19.92" customHeight="1">
      <c r="B67" s="198"/>
      <c r="C67" s="199"/>
      <c r="D67" s="200" t="s">
        <v>2446</v>
      </c>
      <c r="E67" s="201"/>
      <c r="F67" s="201"/>
      <c r="G67" s="201"/>
      <c r="H67" s="201"/>
      <c r="I67" s="202"/>
      <c r="J67" s="203">
        <f>J116</f>
        <v>0</v>
      </c>
      <c r="K67" s="204"/>
    </row>
    <row r="68" s="9" customFormat="1" ht="19.92" customHeight="1">
      <c r="B68" s="198"/>
      <c r="C68" s="199"/>
      <c r="D68" s="200" t="s">
        <v>2447</v>
      </c>
      <c r="E68" s="201"/>
      <c r="F68" s="201"/>
      <c r="G68" s="201"/>
      <c r="H68" s="201"/>
      <c r="I68" s="202"/>
      <c r="J68" s="203">
        <f>J137</f>
        <v>0</v>
      </c>
      <c r="K68" s="204"/>
    </row>
    <row r="69" s="9" customFormat="1" ht="19.92" customHeight="1">
      <c r="B69" s="198"/>
      <c r="C69" s="199"/>
      <c r="D69" s="200" t="s">
        <v>2448</v>
      </c>
      <c r="E69" s="201"/>
      <c r="F69" s="201"/>
      <c r="G69" s="201"/>
      <c r="H69" s="201"/>
      <c r="I69" s="202"/>
      <c r="J69" s="203">
        <f>J159</f>
        <v>0</v>
      </c>
      <c r="K69" s="204"/>
    </row>
    <row r="70" s="9" customFormat="1" ht="19.92" customHeight="1">
      <c r="B70" s="198"/>
      <c r="C70" s="199"/>
      <c r="D70" s="200" t="s">
        <v>2449</v>
      </c>
      <c r="E70" s="201"/>
      <c r="F70" s="201"/>
      <c r="G70" s="201"/>
      <c r="H70" s="201"/>
      <c r="I70" s="202"/>
      <c r="J70" s="203">
        <f>J196</f>
        <v>0</v>
      </c>
      <c r="K70" s="204"/>
    </row>
    <row r="71" s="9" customFormat="1" ht="19.92" customHeight="1">
      <c r="B71" s="198"/>
      <c r="C71" s="199"/>
      <c r="D71" s="200" t="s">
        <v>2450</v>
      </c>
      <c r="E71" s="201"/>
      <c r="F71" s="201"/>
      <c r="G71" s="201"/>
      <c r="H71" s="201"/>
      <c r="I71" s="202"/>
      <c r="J71" s="203">
        <f>J231</f>
        <v>0</v>
      </c>
      <c r="K71" s="204"/>
    </row>
    <row r="72" s="9" customFormat="1" ht="19.92" customHeight="1">
      <c r="B72" s="198"/>
      <c r="C72" s="199"/>
      <c r="D72" s="200" t="s">
        <v>2451</v>
      </c>
      <c r="E72" s="201"/>
      <c r="F72" s="201"/>
      <c r="G72" s="201"/>
      <c r="H72" s="201"/>
      <c r="I72" s="202"/>
      <c r="J72" s="203">
        <f>J248</f>
        <v>0</v>
      </c>
      <c r="K72" s="204"/>
    </row>
    <row r="73" s="9" customFormat="1" ht="19.92" customHeight="1">
      <c r="B73" s="198"/>
      <c r="C73" s="199"/>
      <c r="D73" s="200" t="s">
        <v>2452</v>
      </c>
      <c r="E73" s="201"/>
      <c r="F73" s="201"/>
      <c r="G73" s="201"/>
      <c r="H73" s="201"/>
      <c r="I73" s="202"/>
      <c r="J73" s="203">
        <f>J267</f>
        <v>0</v>
      </c>
      <c r="K73" s="204"/>
    </row>
    <row r="74" s="9" customFormat="1" ht="19.92" customHeight="1">
      <c r="B74" s="198"/>
      <c r="C74" s="199"/>
      <c r="D74" s="200" t="s">
        <v>2453</v>
      </c>
      <c r="E74" s="201"/>
      <c r="F74" s="201"/>
      <c r="G74" s="201"/>
      <c r="H74" s="201"/>
      <c r="I74" s="202"/>
      <c r="J74" s="203">
        <f>J282</f>
        <v>0</v>
      </c>
      <c r="K74" s="204"/>
    </row>
    <row r="75" s="1" customFormat="1" ht="21.84" customHeight="1">
      <c r="B75" s="47"/>
      <c r="C75" s="48"/>
      <c r="D75" s="48"/>
      <c r="E75" s="48"/>
      <c r="F75" s="48"/>
      <c r="G75" s="48"/>
      <c r="H75" s="48"/>
      <c r="I75" s="158"/>
      <c r="J75" s="48"/>
      <c r="K75" s="52"/>
    </row>
    <row r="76" s="1" customFormat="1" ht="6.96" customHeight="1">
      <c r="B76" s="68"/>
      <c r="C76" s="69"/>
      <c r="D76" s="69"/>
      <c r="E76" s="69"/>
      <c r="F76" s="69"/>
      <c r="G76" s="69"/>
      <c r="H76" s="69"/>
      <c r="I76" s="180"/>
      <c r="J76" s="69"/>
      <c r="K76" s="70"/>
    </row>
    <row r="80" s="1" customFormat="1" ht="6.96" customHeight="1">
      <c r="B80" s="71"/>
      <c r="C80" s="72"/>
      <c r="D80" s="72"/>
      <c r="E80" s="72"/>
      <c r="F80" s="72"/>
      <c r="G80" s="72"/>
      <c r="H80" s="72"/>
      <c r="I80" s="183"/>
      <c r="J80" s="72"/>
      <c r="K80" s="72"/>
      <c r="L80" s="73"/>
    </row>
    <row r="81" s="1" customFormat="1" ht="36.96" customHeight="1">
      <c r="B81" s="47"/>
      <c r="C81" s="74" t="s">
        <v>154</v>
      </c>
      <c r="D81" s="75"/>
      <c r="E81" s="75"/>
      <c r="F81" s="75"/>
      <c r="G81" s="75"/>
      <c r="H81" s="75"/>
      <c r="I81" s="205"/>
      <c r="J81" s="75"/>
      <c r="K81" s="75"/>
      <c r="L81" s="73"/>
    </row>
    <row r="82" s="1" customFormat="1" ht="6.96" customHeight="1">
      <c r="B82" s="47"/>
      <c r="C82" s="75"/>
      <c r="D82" s="75"/>
      <c r="E82" s="75"/>
      <c r="F82" s="75"/>
      <c r="G82" s="75"/>
      <c r="H82" s="75"/>
      <c r="I82" s="205"/>
      <c r="J82" s="75"/>
      <c r="K82" s="75"/>
      <c r="L82" s="73"/>
    </row>
    <row r="83" s="1" customFormat="1" ht="14.4" customHeight="1">
      <c r="B83" s="47"/>
      <c r="C83" s="77" t="s">
        <v>18</v>
      </c>
      <c r="D83" s="75"/>
      <c r="E83" s="75"/>
      <c r="F83" s="75"/>
      <c r="G83" s="75"/>
      <c r="H83" s="75"/>
      <c r="I83" s="205"/>
      <c r="J83" s="75"/>
      <c r="K83" s="75"/>
      <c r="L83" s="73"/>
    </row>
    <row r="84" s="1" customFormat="1" ht="16.5" customHeight="1">
      <c r="B84" s="47"/>
      <c r="C84" s="75"/>
      <c r="D84" s="75"/>
      <c r="E84" s="206" t="str">
        <f>E7</f>
        <v>Nové pracoviště magnetické rezonance, Krajská zdravotní, a.s. - Nemocnice Most - projektové práce IV</v>
      </c>
      <c r="F84" s="77"/>
      <c r="G84" s="77"/>
      <c r="H84" s="77"/>
      <c r="I84" s="205"/>
      <c r="J84" s="75"/>
      <c r="K84" s="75"/>
      <c r="L84" s="73"/>
    </row>
    <row r="85">
      <c r="B85" s="29"/>
      <c r="C85" s="77" t="s">
        <v>140</v>
      </c>
      <c r="D85" s="207"/>
      <c r="E85" s="207"/>
      <c r="F85" s="207"/>
      <c r="G85" s="207"/>
      <c r="H85" s="207"/>
      <c r="I85" s="150"/>
      <c r="J85" s="207"/>
      <c r="K85" s="207"/>
      <c r="L85" s="208"/>
    </row>
    <row r="86" ht="16.5" customHeight="1">
      <c r="B86" s="29"/>
      <c r="C86" s="207"/>
      <c r="D86" s="207"/>
      <c r="E86" s="206" t="s">
        <v>141</v>
      </c>
      <c r="F86" s="207"/>
      <c r="G86" s="207"/>
      <c r="H86" s="207"/>
      <c r="I86" s="150"/>
      <c r="J86" s="207"/>
      <c r="K86" s="207"/>
      <c r="L86" s="208"/>
    </row>
    <row r="87">
      <c r="B87" s="29"/>
      <c r="C87" s="77" t="s">
        <v>142</v>
      </c>
      <c r="D87" s="207"/>
      <c r="E87" s="207"/>
      <c r="F87" s="207"/>
      <c r="G87" s="207"/>
      <c r="H87" s="207"/>
      <c r="I87" s="150"/>
      <c r="J87" s="207"/>
      <c r="K87" s="207"/>
      <c r="L87" s="208"/>
    </row>
    <row r="88" s="1" customFormat="1" ht="16.5" customHeight="1">
      <c r="B88" s="47"/>
      <c r="C88" s="75"/>
      <c r="D88" s="75"/>
      <c r="E88" s="255" t="s">
        <v>209</v>
      </c>
      <c r="F88" s="75"/>
      <c r="G88" s="75"/>
      <c r="H88" s="75"/>
      <c r="I88" s="205"/>
      <c r="J88" s="75"/>
      <c r="K88" s="75"/>
      <c r="L88" s="73"/>
    </row>
    <row r="89" s="1" customFormat="1" ht="14.4" customHeight="1">
      <c r="B89" s="47"/>
      <c r="C89" s="77" t="s">
        <v>210</v>
      </c>
      <c r="D89" s="75"/>
      <c r="E89" s="75"/>
      <c r="F89" s="75"/>
      <c r="G89" s="75"/>
      <c r="H89" s="75"/>
      <c r="I89" s="205"/>
      <c r="J89" s="75"/>
      <c r="K89" s="75"/>
      <c r="L89" s="73"/>
    </row>
    <row r="90" s="1" customFormat="1" ht="17.25" customHeight="1">
      <c r="B90" s="47"/>
      <c r="C90" s="75"/>
      <c r="D90" s="75"/>
      <c r="E90" s="83" t="str">
        <f>E13</f>
        <v>D.1.4.3 - Zařízení chlazení</v>
      </c>
      <c r="F90" s="75"/>
      <c r="G90" s="75"/>
      <c r="H90" s="75"/>
      <c r="I90" s="205"/>
      <c r="J90" s="75"/>
      <c r="K90" s="75"/>
      <c r="L90" s="73"/>
    </row>
    <row r="91" s="1" customFormat="1" ht="6.96" customHeight="1">
      <c r="B91" s="47"/>
      <c r="C91" s="75"/>
      <c r="D91" s="75"/>
      <c r="E91" s="75"/>
      <c r="F91" s="75"/>
      <c r="G91" s="75"/>
      <c r="H91" s="75"/>
      <c r="I91" s="205"/>
      <c r="J91" s="75"/>
      <c r="K91" s="75"/>
      <c r="L91" s="73"/>
    </row>
    <row r="92" s="1" customFormat="1" ht="18" customHeight="1">
      <c r="B92" s="47"/>
      <c r="C92" s="77" t="s">
        <v>23</v>
      </c>
      <c r="D92" s="75"/>
      <c r="E92" s="75"/>
      <c r="F92" s="209" t="str">
        <f>F16</f>
        <v>J.E. Purkyně 270/5, Most</v>
      </c>
      <c r="G92" s="75"/>
      <c r="H92" s="75"/>
      <c r="I92" s="210" t="s">
        <v>25</v>
      </c>
      <c r="J92" s="86" t="str">
        <f>IF(J16="","",J16)</f>
        <v>15. 5. 2019</v>
      </c>
      <c r="K92" s="75"/>
      <c r="L92" s="73"/>
    </row>
    <row r="93" s="1" customFormat="1" ht="6.96" customHeight="1">
      <c r="B93" s="47"/>
      <c r="C93" s="75"/>
      <c r="D93" s="75"/>
      <c r="E93" s="75"/>
      <c r="F93" s="75"/>
      <c r="G93" s="75"/>
      <c r="H93" s="75"/>
      <c r="I93" s="205"/>
      <c r="J93" s="75"/>
      <c r="K93" s="75"/>
      <c r="L93" s="73"/>
    </row>
    <row r="94" s="1" customFormat="1">
      <c r="B94" s="47"/>
      <c r="C94" s="77" t="s">
        <v>27</v>
      </c>
      <c r="D94" s="75"/>
      <c r="E94" s="75"/>
      <c r="F94" s="209" t="str">
        <f>E19</f>
        <v>Krajská zdravotní, a.s.</v>
      </c>
      <c r="G94" s="75"/>
      <c r="H94" s="75"/>
      <c r="I94" s="210" t="s">
        <v>35</v>
      </c>
      <c r="J94" s="209" t="str">
        <f>E25</f>
        <v>SPECTA, s.r.o.</v>
      </c>
      <c r="K94" s="75"/>
      <c r="L94" s="73"/>
    </row>
    <row r="95" s="1" customFormat="1" ht="14.4" customHeight="1">
      <c r="B95" s="47"/>
      <c r="C95" s="77" t="s">
        <v>33</v>
      </c>
      <c r="D95" s="75"/>
      <c r="E95" s="75"/>
      <c r="F95" s="209" t="str">
        <f>IF(E22="","",E22)</f>
        <v/>
      </c>
      <c r="G95" s="75"/>
      <c r="H95" s="75"/>
      <c r="I95" s="205"/>
      <c r="J95" s="75"/>
      <c r="K95" s="75"/>
      <c r="L95" s="73"/>
    </row>
    <row r="96" s="1" customFormat="1" ht="10.32" customHeight="1">
      <c r="B96" s="47"/>
      <c r="C96" s="75"/>
      <c r="D96" s="75"/>
      <c r="E96" s="75"/>
      <c r="F96" s="75"/>
      <c r="G96" s="75"/>
      <c r="H96" s="75"/>
      <c r="I96" s="205"/>
      <c r="J96" s="75"/>
      <c r="K96" s="75"/>
      <c r="L96" s="73"/>
    </row>
    <row r="97" s="10" customFormat="1" ht="29.28" customHeight="1">
      <c r="B97" s="211"/>
      <c r="C97" s="212" t="s">
        <v>155</v>
      </c>
      <c r="D97" s="213" t="s">
        <v>61</v>
      </c>
      <c r="E97" s="213" t="s">
        <v>57</v>
      </c>
      <c r="F97" s="213" t="s">
        <v>156</v>
      </c>
      <c r="G97" s="213" t="s">
        <v>157</v>
      </c>
      <c r="H97" s="213" t="s">
        <v>158</v>
      </c>
      <c r="I97" s="214" t="s">
        <v>159</v>
      </c>
      <c r="J97" s="213" t="s">
        <v>146</v>
      </c>
      <c r="K97" s="215" t="s">
        <v>160</v>
      </c>
      <c r="L97" s="216"/>
      <c r="M97" s="103" t="s">
        <v>161</v>
      </c>
      <c r="N97" s="104" t="s">
        <v>46</v>
      </c>
      <c r="O97" s="104" t="s">
        <v>162</v>
      </c>
      <c r="P97" s="104" t="s">
        <v>163</v>
      </c>
      <c r="Q97" s="104" t="s">
        <v>164</v>
      </c>
      <c r="R97" s="104" t="s">
        <v>165</v>
      </c>
      <c r="S97" s="104" t="s">
        <v>166</v>
      </c>
      <c r="T97" s="105" t="s">
        <v>167</v>
      </c>
    </row>
    <row r="98" s="1" customFormat="1" ht="29.28" customHeight="1">
      <c r="B98" s="47"/>
      <c r="C98" s="109" t="s">
        <v>147</v>
      </c>
      <c r="D98" s="75"/>
      <c r="E98" s="75"/>
      <c r="F98" s="75"/>
      <c r="G98" s="75"/>
      <c r="H98" s="75"/>
      <c r="I98" s="205"/>
      <c r="J98" s="217">
        <f>BK98</f>
        <v>0</v>
      </c>
      <c r="K98" s="75"/>
      <c r="L98" s="73"/>
      <c r="M98" s="106"/>
      <c r="N98" s="107"/>
      <c r="O98" s="107"/>
      <c r="P98" s="218">
        <f>P99</f>
        <v>0</v>
      </c>
      <c r="Q98" s="107"/>
      <c r="R98" s="218">
        <f>R99</f>
        <v>0</v>
      </c>
      <c r="S98" s="107"/>
      <c r="T98" s="219">
        <f>T99</f>
        <v>0</v>
      </c>
      <c r="AT98" s="25" t="s">
        <v>75</v>
      </c>
      <c r="AU98" s="25" t="s">
        <v>148</v>
      </c>
      <c r="BK98" s="220">
        <f>BK99</f>
        <v>0</v>
      </c>
    </row>
    <row r="99" s="11" customFormat="1" ht="37.44001" customHeight="1">
      <c r="B99" s="221"/>
      <c r="C99" s="222"/>
      <c r="D99" s="223" t="s">
        <v>75</v>
      </c>
      <c r="E99" s="224" t="s">
        <v>646</v>
      </c>
      <c r="F99" s="224" t="s">
        <v>646</v>
      </c>
      <c r="G99" s="222"/>
      <c r="H99" s="222"/>
      <c r="I99" s="225"/>
      <c r="J99" s="226">
        <f>BK99</f>
        <v>0</v>
      </c>
      <c r="K99" s="222"/>
      <c r="L99" s="227"/>
      <c r="M99" s="228"/>
      <c r="N99" s="229"/>
      <c r="O99" s="229"/>
      <c r="P99" s="230">
        <f>P100+P116+P137+P159+P196+P231+P248+P267+P282</f>
        <v>0</v>
      </c>
      <c r="Q99" s="229"/>
      <c r="R99" s="230">
        <f>R100+R116+R137+R159+R196+R231+R248+R267+R282</f>
        <v>0</v>
      </c>
      <c r="S99" s="229"/>
      <c r="T99" s="231">
        <f>T100+T116+T137+T159+T196+T231+T248+T267+T282</f>
        <v>0</v>
      </c>
      <c r="AR99" s="232" t="s">
        <v>85</v>
      </c>
      <c r="AT99" s="233" t="s">
        <v>75</v>
      </c>
      <c r="AU99" s="233" t="s">
        <v>76</v>
      </c>
      <c r="AY99" s="232" t="s">
        <v>171</v>
      </c>
      <c r="BK99" s="234">
        <f>BK100+BK116+BK137+BK159+BK196+BK231+BK248+BK267+BK282</f>
        <v>0</v>
      </c>
    </row>
    <row r="100" s="11" customFormat="1" ht="19.92" customHeight="1">
      <c r="B100" s="221"/>
      <c r="C100" s="222"/>
      <c r="D100" s="223" t="s">
        <v>75</v>
      </c>
      <c r="E100" s="235" t="s">
        <v>2454</v>
      </c>
      <c r="F100" s="235" t="s">
        <v>2455</v>
      </c>
      <c r="G100" s="222"/>
      <c r="H100" s="222"/>
      <c r="I100" s="225"/>
      <c r="J100" s="236">
        <f>BK100</f>
        <v>0</v>
      </c>
      <c r="K100" s="222"/>
      <c r="L100" s="227"/>
      <c r="M100" s="228"/>
      <c r="N100" s="229"/>
      <c r="O100" s="229"/>
      <c r="P100" s="230">
        <f>SUM(P101:P115)</f>
        <v>0</v>
      </c>
      <c r="Q100" s="229"/>
      <c r="R100" s="230">
        <f>SUM(R101:R115)</f>
        <v>0</v>
      </c>
      <c r="S100" s="229"/>
      <c r="T100" s="231">
        <f>SUM(T101:T115)</f>
        <v>0</v>
      </c>
      <c r="AR100" s="232" t="s">
        <v>85</v>
      </c>
      <c r="AT100" s="233" t="s">
        <v>75</v>
      </c>
      <c r="AU100" s="233" t="s">
        <v>83</v>
      </c>
      <c r="AY100" s="232" t="s">
        <v>171</v>
      </c>
      <c r="BK100" s="234">
        <f>SUM(BK101:BK115)</f>
        <v>0</v>
      </c>
    </row>
    <row r="101" s="1" customFormat="1" ht="51" customHeight="1">
      <c r="B101" s="47"/>
      <c r="C101" s="299" t="s">
        <v>83</v>
      </c>
      <c r="D101" s="299" t="s">
        <v>288</v>
      </c>
      <c r="E101" s="300" t="s">
        <v>2456</v>
      </c>
      <c r="F101" s="301" t="s">
        <v>2457</v>
      </c>
      <c r="G101" s="302" t="s">
        <v>367</v>
      </c>
      <c r="H101" s="303">
        <v>1</v>
      </c>
      <c r="I101" s="304"/>
      <c r="J101" s="305">
        <f>ROUND(I101*H101,2)</f>
        <v>0</v>
      </c>
      <c r="K101" s="301" t="s">
        <v>21</v>
      </c>
      <c r="L101" s="306"/>
      <c r="M101" s="307" t="s">
        <v>21</v>
      </c>
      <c r="N101" s="308" t="s">
        <v>47</v>
      </c>
      <c r="O101" s="48"/>
      <c r="P101" s="246">
        <f>O101*H101</f>
        <v>0</v>
      </c>
      <c r="Q101" s="246">
        <v>0</v>
      </c>
      <c r="R101" s="246">
        <f>Q101*H101</f>
        <v>0</v>
      </c>
      <c r="S101" s="246">
        <v>0</v>
      </c>
      <c r="T101" s="247">
        <f>S101*H101</f>
        <v>0</v>
      </c>
      <c r="AR101" s="25" t="s">
        <v>414</v>
      </c>
      <c r="AT101" s="25" t="s">
        <v>288</v>
      </c>
      <c r="AU101" s="25" t="s">
        <v>85</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314</v>
      </c>
      <c r="BM101" s="25" t="s">
        <v>2458</v>
      </c>
    </row>
    <row r="102" s="1" customFormat="1" ht="76.5" customHeight="1">
      <c r="B102" s="47"/>
      <c r="C102" s="299" t="s">
        <v>85</v>
      </c>
      <c r="D102" s="299" t="s">
        <v>288</v>
      </c>
      <c r="E102" s="300" t="s">
        <v>2459</v>
      </c>
      <c r="F102" s="301" t="s">
        <v>2460</v>
      </c>
      <c r="G102" s="302" t="s">
        <v>367</v>
      </c>
      <c r="H102" s="303">
        <v>1</v>
      </c>
      <c r="I102" s="304"/>
      <c r="J102" s="305">
        <f>ROUND(I102*H102,2)</f>
        <v>0</v>
      </c>
      <c r="K102" s="301" t="s">
        <v>21</v>
      </c>
      <c r="L102" s="306"/>
      <c r="M102" s="307" t="s">
        <v>21</v>
      </c>
      <c r="N102" s="308" t="s">
        <v>47</v>
      </c>
      <c r="O102" s="48"/>
      <c r="P102" s="246">
        <f>O102*H102</f>
        <v>0</v>
      </c>
      <c r="Q102" s="246">
        <v>0</v>
      </c>
      <c r="R102" s="246">
        <f>Q102*H102</f>
        <v>0</v>
      </c>
      <c r="S102" s="246">
        <v>0</v>
      </c>
      <c r="T102" s="247">
        <f>S102*H102</f>
        <v>0</v>
      </c>
      <c r="AR102" s="25" t="s">
        <v>414</v>
      </c>
      <c r="AT102" s="25" t="s">
        <v>288</v>
      </c>
      <c r="AU102" s="25" t="s">
        <v>85</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314</v>
      </c>
      <c r="BM102" s="25" t="s">
        <v>2461</v>
      </c>
    </row>
    <row r="103" s="1" customFormat="1" ht="25.5" customHeight="1">
      <c r="B103" s="47"/>
      <c r="C103" s="299" t="s">
        <v>96</v>
      </c>
      <c r="D103" s="299" t="s">
        <v>288</v>
      </c>
      <c r="E103" s="300" t="s">
        <v>2462</v>
      </c>
      <c r="F103" s="301" t="s">
        <v>2463</v>
      </c>
      <c r="G103" s="302" t="s">
        <v>367</v>
      </c>
      <c r="H103" s="303">
        <v>1</v>
      </c>
      <c r="I103" s="304"/>
      <c r="J103" s="305">
        <f>ROUND(I103*H103,2)</f>
        <v>0</v>
      </c>
      <c r="K103" s="301" t="s">
        <v>21</v>
      </c>
      <c r="L103" s="306"/>
      <c r="M103" s="307" t="s">
        <v>21</v>
      </c>
      <c r="N103" s="308" t="s">
        <v>47</v>
      </c>
      <c r="O103" s="48"/>
      <c r="P103" s="246">
        <f>O103*H103</f>
        <v>0</v>
      </c>
      <c r="Q103" s="246">
        <v>0</v>
      </c>
      <c r="R103" s="246">
        <f>Q103*H103</f>
        <v>0</v>
      </c>
      <c r="S103" s="246">
        <v>0</v>
      </c>
      <c r="T103" s="247">
        <f>S103*H103</f>
        <v>0</v>
      </c>
      <c r="AR103" s="25" t="s">
        <v>414</v>
      </c>
      <c r="AT103" s="25" t="s">
        <v>288</v>
      </c>
      <c r="AU103" s="25" t="s">
        <v>85</v>
      </c>
      <c r="AY103" s="25" t="s">
        <v>171</v>
      </c>
      <c r="BE103" s="248">
        <f>IF(N103="základní",J103,0)</f>
        <v>0</v>
      </c>
      <c r="BF103" s="248">
        <f>IF(N103="snížená",J103,0)</f>
        <v>0</v>
      </c>
      <c r="BG103" s="248">
        <f>IF(N103="zákl. přenesená",J103,0)</f>
        <v>0</v>
      </c>
      <c r="BH103" s="248">
        <f>IF(N103="sníž. přenesená",J103,0)</f>
        <v>0</v>
      </c>
      <c r="BI103" s="248">
        <f>IF(N103="nulová",J103,0)</f>
        <v>0</v>
      </c>
      <c r="BJ103" s="25" t="s">
        <v>83</v>
      </c>
      <c r="BK103" s="248">
        <f>ROUND(I103*H103,2)</f>
        <v>0</v>
      </c>
      <c r="BL103" s="25" t="s">
        <v>314</v>
      </c>
      <c r="BM103" s="25" t="s">
        <v>2464</v>
      </c>
    </row>
    <row r="104" s="1" customFormat="1" ht="25.5" customHeight="1">
      <c r="B104" s="47"/>
      <c r="C104" s="299" t="s">
        <v>194</v>
      </c>
      <c r="D104" s="299" t="s">
        <v>288</v>
      </c>
      <c r="E104" s="300" t="s">
        <v>2465</v>
      </c>
      <c r="F104" s="301" t="s">
        <v>2466</v>
      </c>
      <c r="G104" s="302" t="s">
        <v>367</v>
      </c>
      <c r="H104" s="303">
        <v>1</v>
      </c>
      <c r="I104" s="304"/>
      <c r="J104" s="305">
        <f>ROUND(I104*H104,2)</f>
        <v>0</v>
      </c>
      <c r="K104" s="301" t="s">
        <v>21</v>
      </c>
      <c r="L104" s="306"/>
      <c r="M104" s="307" t="s">
        <v>21</v>
      </c>
      <c r="N104" s="308" t="s">
        <v>47</v>
      </c>
      <c r="O104" s="48"/>
      <c r="P104" s="246">
        <f>O104*H104</f>
        <v>0</v>
      </c>
      <c r="Q104" s="246">
        <v>0</v>
      </c>
      <c r="R104" s="246">
        <f>Q104*H104</f>
        <v>0</v>
      </c>
      <c r="S104" s="246">
        <v>0</v>
      </c>
      <c r="T104" s="247">
        <f>S104*H104</f>
        <v>0</v>
      </c>
      <c r="AR104" s="25" t="s">
        <v>414</v>
      </c>
      <c r="AT104" s="25" t="s">
        <v>288</v>
      </c>
      <c r="AU104" s="25" t="s">
        <v>85</v>
      </c>
      <c r="AY104" s="25" t="s">
        <v>171</v>
      </c>
      <c r="BE104" s="248">
        <f>IF(N104="základní",J104,0)</f>
        <v>0</v>
      </c>
      <c r="BF104" s="248">
        <f>IF(N104="snížená",J104,0)</f>
        <v>0</v>
      </c>
      <c r="BG104" s="248">
        <f>IF(N104="zákl. přenesená",J104,0)</f>
        <v>0</v>
      </c>
      <c r="BH104" s="248">
        <f>IF(N104="sníž. přenesená",J104,0)</f>
        <v>0</v>
      </c>
      <c r="BI104" s="248">
        <f>IF(N104="nulová",J104,0)</f>
        <v>0</v>
      </c>
      <c r="BJ104" s="25" t="s">
        <v>83</v>
      </c>
      <c r="BK104" s="248">
        <f>ROUND(I104*H104,2)</f>
        <v>0</v>
      </c>
      <c r="BL104" s="25" t="s">
        <v>314</v>
      </c>
      <c r="BM104" s="25" t="s">
        <v>2467</v>
      </c>
    </row>
    <row r="105" s="1" customFormat="1" ht="16.5" customHeight="1">
      <c r="B105" s="47"/>
      <c r="C105" s="299" t="s">
        <v>170</v>
      </c>
      <c r="D105" s="299" t="s">
        <v>288</v>
      </c>
      <c r="E105" s="300" t="s">
        <v>2468</v>
      </c>
      <c r="F105" s="301" t="s">
        <v>2469</v>
      </c>
      <c r="G105" s="302" t="s">
        <v>367</v>
      </c>
      <c r="H105" s="303">
        <v>1</v>
      </c>
      <c r="I105" s="304"/>
      <c r="J105" s="305">
        <f>ROUND(I105*H105,2)</f>
        <v>0</v>
      </c>
      <c r="K105" s="301" t="s">
        <v>21</v>
      </c>
      <c r="L105" s="306"/>
      <c r="M105" s="307" t="s">
        <v>21</v>
      </c>
      <c r="N105" s="308" t="s">
        <v>47</v>
      </c>
      <c r="O105" s="48"/>
      <c r="P105" s="246">
        <f>O105*H105</f>
        <v>0</v>
      </c>
      <c r="Q105" s="246">
        <v>0</v>
      </c>
      <c r="R105" s="246">
        <f>Q105*H105</f>
        <v>0</v>
      </c>
      <c r="S105" s="246">
        <v>0</v>
      </c>
      <c r="T105" s="247">
        <f>S105*H105</f>
        <v>0</v>
      </c>
      <c r="AR105" s="25" t="s">
        <v>414</v>
      </c>
      <c r="AT105" s="25" t="s">
        <v>288</v>
      </c>
      <c r="AU105" s="25" t="s">
        <v>85</v>
      </c>
      <c r="AY105" s="25" t="s">
        <v>171</v>
      </c>
      <c r="BE105" s="248">
        <f>IF(N105="základní",J105,0)</f>
        <v>0</v>
      </c>
      <c r="BF105" s="248">
        <f>IF(N105="snížená",J105,0)</f>
        <v>0</v>
      </c>
      <c r="BG105" s="248">
        <f>IF(N105="zákl. přenesená",J105,0)</f>
        <v>0</v>
      </c>
      <c r="BH105" s="248">
        <f>IF(N105="sníž. přenesená",J105,0)</f>
        <v>0</v>
      </c>
      <c r="BI105" s="248">
        <f>IF(N105="nulová",J105,0)</f>
        <v>0</v>
      </c>
      <c r="BJ105" s="25" t="s">
        <v>83</v>
      </c>
      <c r="BK105" s="248">
        <f>ROUND(I105*H105,2)</f>
        <v>0</v>
      </c>
      <c r="BL105" s="25" t="s">
        <v>314</v>
      </c>
      <c r="BM105" s="25" t="s">
        <v>2470</v>
      </c>
    </row>
    <row r="106" s="1" customFormat="1" ht="25.5" customHeight="1">
      <c r="B106" s="47"/>
      <c r="C106" s="299" t="s">
        <v>204</v>
      </c>
      <c r="D106" s="299" t="s">
        <v>288</v>
      </c>
      <c r="E106" s="300" t="s">
        <v>2471</v>
      </c>
      <c r="F106" s="301" t="s">
        <v>2472</v>
      </c>
      <c r="G106" s="302" t="s">
        <v>367</v>
      </c>
      <c r="H106" s="303">
        <v>1</v>
      </c>
      <c r="I106" s="304"/>
      <c r="J106" s="305">
        <f>ROUND(I106*H106,2)</f>
        <v>0</v>
      </c>
      <c r="K106" s="301" t="s">
        <v>21</v>
      </c>
      <c r="L106" s="306"/>
      <c r="M106" s="307" t="s">
        <v>21</v>
      </c>
      <c r="N106" s="308" t="s">
        <v>47</v>
      </c>
      <c r="O106" s="48"/>
      <c r="P106" s="246">
        <f>O106*H106</f>
        <v>0</v>
      </c>
      <c r="Q106" s="246">
        <v>0</v>
      </c>
      <c r="R106" s="246">
        <f>Q106*H106</f>
        <v>0</v>
      </c>
      <c r="S106" s="246">
        <v>0</v>
      </c>
      <c r="T106" s="247">
        <f>S106*H106</f>
        <v>0</v>
      </c>
      <c r="AR106" s="25" t="s">
        <v>414</v>
      </c>
      <c r="AT106" s="25" t="s">
        <v>288</v>
      </c>
      <c r="AU106" s="25" t="s">
        <v>85</v>
      </c>
      <c r="AY106" s="25" t="s">
        <v>171</v>
      </c>
      <c r="BE106" s="248">
        <f>IF(N106="základní",J106,0)</f>
        <v>0</v>
      </c>
      <c r="BF106" s="248">
        <f>IF(N106="snížená",J106,0)</f>
        <v>0</v>
      </c>
      <c r="BG106" s="248">
        <f>IF(N106="zákl. přenesená",J106,0)</f>
        <v>0</v>
      </c>
      <c r="BH106" s="248">
        <f>IF(N106="sníž. přenesená",J106,0)</f>
        <v>0</v>
      </c>
      <c r="BI106" s="248">
        <f>IF(N106="nulová",J106,0)</f>
        <v>0</v>
      </c>
      <c r="BJ106" s="25" t="s">
        <v>83</v>
      </c>
      <c r="BK106" s="248">
        <f>ROUND(I106*H106,2)</f>
        <v>0</v>
      </c>
      <c r="BL106" s="25" t="s">
        <v>314</v>
      </c>
      <c r="BM106" s="25" t="s">
        <v>2473</v>
      </c>
    </row>
    <row r="107" s="1" customFormat="1" ht="51" customHeight="1">
      <c r="B107" s="47"/>
      <c r="C107" s="237" t="s">
        <v>266</v>
      </c>
      <c r="D107" s="237" t="s">
        <v>174</v>
      </c>
      <c r="E107" s="238" t="s">
        <v>2474</v>
      </c>
      <c r="F107" s="239" t="s">
        <v>2475</v>
      </c>
      <c r="G107" s="240" t="s">
        <v>367</v>
      </c>
      <c r="H107" s="241">
        <v>1</v>
      </c>
      <c r="I107" s="242"/>
      <c r="J107" s="243">
        <f>ROUND(I107*H107,2)</f>
        <v>0</v>
      </c>
      <c r="K107" s="239" t="s">
        <v>21</v>
      </c>
      <c r="L107" s="73"/>
      <c r="M107" s="244" t="s">
        <v>21</v>
      </c>
      <c r="N107" s="245" t="s">
        <v>47</v>
      </c>
      <c r="O107" s="48"/>
      <c r="P107" s="246">
        <f>O107*H107</f>
        <v>0</v>
      </c>
      <c r="Q107" s="246">
        <v>0</v>
      </c>
      <c r="R107" s="246">
        <f>Q107*H107</f>
        <v>0</v>
      </c>
      <c r="S107" s="246">
        <v>0</v>
      </c>
      <c r="T107" s="247">
        <f>S107*H107</f>
        <v>0</v>
      </c>
      <c r="AR107" s="25" t="s">
        <v>314</v>
      </c>
      <c r="AT107" s="25" t="s">
        <v>174</v>
      </c>
      <c r="AU107" s="25" t="s">
        <v>85</v>
      </c>
      <c r="AY107" s="25" t="s">
        <v>171</v>
      </c>
      <c r="BE107" s="248">
        <f>IF(N107="základní",J107,0)</f>
        <v>0</v>
      </c>
      <c r="BF107" s="248">
        <f>IF(N107="snížená",J107,0)</f>
        <v>0</v>
      </c>
      <c r="BG107" s="248">
        <f>IF(N107="zákl. přenesená",J107,0)</f>
        <v>0</v>
      </c>
      <c r="BH107" s="248">
        <f>IF(N107="sníž. přenesená",J107,0)</f>
        <v>0</v>
      </c>
      <c r="BI107" s="248">
        <f>IF(N107="nulová",J107,0)</f>
        <v>0</v>
      </c>
      <c r="BJ107" s="25" t="s">
        <v>83</v>
      </c>
      <c r="BK107" s="248">
        <f>ROUND(I107*H107,2)</f>
        <v>0</v>
      </c>
      <c r="BL107" s="25" t="s">
        <v>314</v>
      </c>
      <c r="BM107" s="25" t="s">
        <v>2476</v>
      </c>
    </row>
    <row r="108" s="1" customFormat="1" ht="76.5" customHeight="1">
      <c r="B108" s="47"/>
      <c r="C108" s="237" t="s">
        <v>271</v>
      </c>
      <c r="D108" s="237" t="s">
        <v>174</v>
      </c>
      <c r="E108" s="238" t="s">
        <v>2477</v>
      </c>
      <c r="F108" s="239" t="s">
        <v>2478</v>
      </c>
      <c r="G108" s="240" t="s">
        <v>367</v>
      </c>
      <c r="H108" s="241">
        <v>1</v>
      </c>
      <c r="I108" s="242"/>
      <c r="J108" s="243">
        <f>ROUND(I108*H108,2)</f>
        <v>0</v>
      </c>
      <c r="K108" s="239" t="s">
        <v>21</v>
      </c>
      <c r="L108" s="73"/>
      <c r="M108" s="244" t="s">
        <v>21</v>
      </c>
      <c r="N108" s="245" t="s">
        <v>47</v>
      </c>
      <c r="O108" s="48"/>
      <c r="P108" s="246">
        <f>O108*H108</f>
        <v>0</v>
      </c>
      <c r="Q108" s="246">
        <v>0</v>
      </c>
      <c r="R108" s="246">
        <f>Q108*H108</f>
        <v>0</v>
      </c>
      <c r="S108" s="246">
        <v>0</v>
      </c>
      <c r="T108" s="247">
        <f>S108*H108</f>
        <v>0</v>
      </c>
      <c r="AR108" s="25" t="s">
        <v>314</v>
      </c>
      <c r="AT108" s="25" t="s">
        <v>174</v>
      </c>
      <c r="AU108" s="25" t="s">
        <v>85</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314</v>
      </c>
      <c r="BM108" s="25" t="s">
        <v>2479</v>
      </c>
    </row>
    <row r="109" s="1" customFormat="1" ht="25.5" customHeight="1">
      <c r="B109" s="47"/>
      <c r="C109" s="237" t="s">
        <v>276</v>
      </c>
      <c r="D109" s="237" t="s">
        <v>174</v>
      </c>
      <c r="E109" s="238" t="s">
        <v>2480</v>
      </c>
      <c r="F109" s="239" t="s">
        <v>2481</v>
      </c>
      <c r="G109" s="240" t="s">
        <v>367</v>
      </c>
      <c r="H109" s="241">
        <v>1</v>
      </c>
      <c r="I109" s="242"/>
      <c r="J109" s="243">
        <f>ROUND(I109*H109,2)</f>
        <v>0</v>
      </c>
      <c r="K109" s="239" t="s">
        <v>21</v>
      </c>
      <c r="L109" s="73"/>
      <c r="M109" s="244" t="s">
        <v>21</v>
      </c>
      <c r="N109" s="245" t="s">
        <v>47</v>
      </c>
      <c r="O109" s="48"/>
      <c r="P109" s="246">
        <f>O109*H109</f>
        <v>0</v>
      </c>
      <c r="Q109" s="246">
        <v>0</v>
      </c>
      <c r="R109" s="246">
        <f>Q109*H109</f>
        <v>0</v>
      </c>
      <c r="S109" s="246">
        <v>0</v>
      </c>
      <c r="T109" s="247">
        <f>S109*H109</f>
        <v>0</v>
      </c>
      <c r="AR109" s="25" t="s">
        <v>314</v>
      </c>
      <c r="AT109" s="25" t="s">
        <v>174</v>
      </c>
      <c r="AU109" s="25" t="s">
        <v>85</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314</v>
      </c>
      <c r="BM109" s="25" t="s">
        <v>2482</v>
      </c>
    </row>
    <row r="110" s="1" customFormat="1" ht="25.5" customHeight="1">
      <c r="B110" s="47"/>
      <c r="C110" s="237" t="s">
        <v>282</v>
      </c>
      <c r="D110" s="237" t="s">
        <v>174</v>
      </c>
      <c r="E110" s="238" t="s">
        <v>2483</v>
      </c>
      <c r="F110" s="239" t="s">
        <v>2484</v>
      </c>
      <c r="G110" s="240" t="s">
        <v>367</v>
      </c>
      <c r="H110" s="241">
        <v>1</v>
      </c>
      <c r="I110" s="242"/>
      <c r="J110" s="243">
        <f>ROUND(I110*H110,2)</f>
        <v>0</v>
      </c>
      <c r="K110" s="239" t="s">
        <v>21</v>
      </c>
      <c r="L110" s="73"/>
      <c r="M110" s="244" t="s">
        <v>21</v>
      </c>
      <c r="N110" s="245" t="s">
        <v>47</v>
      </c>
      <c r="O110" s="48"/>
      <c r="P110" s="246">
        <f>O110*H110</f>
        <v>0</v>
      </c>
      <c r="Q110" s="246">
        <v>0</v>
      </c>
      <c r="R110" s="246">
        <f>Q110*H110</f>
        <v>0</v>
      </c>
      <c r="S110" s="246">
        <v>0</v>
      </c>
      <c r="T110" s="247">
        <f>S110*H110</f>
        <v>0</v>
      </c>
      <c r="AR110" s="25" t="s">
        <v>314</v>
      </c>
      <c r="AT110" s="25" t="s">
        <v>174</v>
      </c>
      <c r="AU110" s="25" t="s">
        <v>85</v>
      </c>
      <c r="AY110" s="25" t="s">
        <v>171</v>
      </c>
      <c r="BE110" s="248">
        <f>IF(N110="základní",J110,0)</f>
        <v>0</v>
      </c>
      <c r="BF110" s="248">
        <f>IF(N110="snížená",J110,0)</f>
        <v>0</v>
      </c>
      <c r="BG110" s="248">
        <f>IF(N110="zákl. přenesená",J110,0)</f>
        <v>0</v>
      </c>
      <c r="BH110" s="248">
        <f>IF(N110="sníž. přenesená",J110,0)</f>
        <v>0</v>
      </c>
      <c r="BI110" s="248">
        <f>IF(N110="nulová",J110,0)</f>
        <v>0</v>
      </c>
      <c r="BJ110" s="25" t="s">
        <v>83</v>
      </c>
      <c r="BK110" s="248">
        <f>ROUND(I110*H110,2)</f>
        <v>0</v>
      </c>
      <c r="BL110" s="25" t="s">
        <v>314</v>
      </c>
      <c r="BM110" s="25" t="s">
        <v>2485</v>
      </c>
    </row>
    <row r="111" s="1" customFormat="1" ht="16.5" customHeight="1">
      <c r="B111" s="47"/>
      <c r="C111" s="237" t="s">
        <v>287</v>
      </c>
      <c r="D111" s="237" t="s">
        <v>174</v>
      </c>
      <c r="E111" s="238" t="s">
        <v>2486</v>
      </c>
      <c r="F111" s="239" t="s">
        <v>2487</v>
      </c>
      <c r="G111" s="240" t="s">
        <v>367</v>
      </c>
      <c r="H111" s="241">
        <v>1</v>
      </c>
      <c r="I111" s="242"/>
      <c r="J111" s="243">
        <f>ROUND(I111*H111,2)</f>
        <v>0</v>
      </c>
      <c r="K111" s="239" t="s">
        <v>21</v>
      </c>
      <c r="L111" s="73"/>
      <c r="M111" s="244" t="s">
        <v>21</v>
      </c>
      <c r="N111" s="245" t="s">
        <v>47</v>
      </c>
      <c r="O111" s="48"/>
      <c r="P111" s="246">
        <f>O111*H111</f>
        <v>0</v>
      </c>
      <c r="Q111" s="246">
        <v>0</v>
      </c>
      <c r="R111" s="246">
        <f>Q111*H111</f>
        <v>0</v>
      </c>
      <c r="S111" s="246">
        <v>0</v>
      </c>
      <c r="T111" s="247">
        <f>S111*H111</f>
        <v>0</v>
      </c>
      <c r="AR111" s="25" t="s">
        <v>314</v>
      </c>
      <c r="AT111" s="25" t="s">
        <v>174</v>
      </c>
      <c r="AU111" s="25" t="s">
        <v>85</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314</v>
      </c>
      <c r="BM111" s="25" t="s">
        <v>2488</v>
      </c>
    </row>
    <row r="112" s="1" customFormat="1" ht="25.5" customHeight="1">
      <c r="B112" s="47"/>
      <c r="C112" s="237" t="s">
        <v>295</v>
      </c>
      <c r="D112" s="237" t="s">
        <v>174</v>
      </c>
      <c r="E112" s="238" t="s">
        <v>2489</v>
      </c>
      <c r="F112" s="239" t="s">
        <v>2490</v>
      </c>
      <c r="G112" s="240" t="s">
        <v>367</v>
      </c>
      <c r="H112" s="241">
        <v>1</v>
      </c>
      <c r="I112" s="242"/>
      <c r="J112" s="243">
        <f>ROUND(I112*H112,2)</f>
        <v>0</v>
      </c>
      <c r="K112" s="239" t="s">
        <v>21</v>
      </c>
      <c r="L112" s="73"/>
      <c r="M112" s="244" t="s">
        <v>21</v>
      </c>
      <c r="N112" s="245" t="s">
        <v>47</v>
      </c>
      <c r="O112" s="48"/>
      <c r="P112" s="246">
        <f>O112*H112</f>
        <v>0</v>
      </c>
      <c r="Q112" s="246">
        <v>0</v>
      </c>
      <c r="R112" s="246">
        <f>Q112*H112</f>
        <v>0</v>
      </c>
      <c r="S112" s="246">
        <v>0</v>
      </c>
      <c r="T112" s="247">
        <f>S112*H112</f>
        <v>0</v>
      </c>
      <c r="AR112" s="25" t="s">
        <v>314</v>
      </c>
      <c r="AT112" s="25" t="s">
        <v>174</v>
      </c>
      <c r="AU112" s="25" t="s">
        <v>85</v>
      </c>
      <c r="AY112" s="25" t="s">
        <v>171</v>
      </c>
      <c r="BE112" s="248">
        <f>IF(N112="základní",J112,0)</f>
        <v>0</v>
      </c>
      <c r="BF112" s="248">
        <f>IF(N112="snížená",J112,0)</f>
        <v>0</v>
      </c>
      <c r="BG112" s="248">
        <f>IF(N112="zákl. přenesená",J112,0)</f>
        <v>0</v>
      </c>
      <c r="BH112" s="248">
        <f>IF(N112="sníž. přenesená",J112,0)</f>
        <v>0</v>
      </c>
      <c r="BI112" s="248">
        <f>IF(N112="nulová",J112,0)</f>
        <v>0</v>
      </c>
      <c r="BJ112" s="25" t="s">
        <v>83</v>
      </c>
      <c r="BK112" s="248">
        <f>ROUND(I112*H112,2)</f>
        <v>0</v>
      </c>
      <c r="BL112" s="25" t="s">
        <v>314</v>
      </c>
      <c r="BM112" s="25" t="s">
        <v>2491</v>
      </c>
    </row>
    <row r="113" s="1" customFormat="1" ht="16.5" customHeight="1">
      <c r="B113" s="47"/>
      <c r="C113" s="237" t="s">
        <v>299</v>
      </c>
      <c r="D113" s="237" t="s">
        <v>174</v>
      </c>
      <c r="E113" s="238" t="s">
        <v>2492</v>
      </c>
      <c r="F113" s="239" t="s">
        <v>2493</v>
      </c>
      <c r="G113" s="240" t="s">
        <v>2106</v>
      </c>
      <c r="H113" s="241">
        <v>2</v>
      </c>
      <c r="I113" s="242"/>
      <c r="J113" s="243">
        <f>ROUND(I113*H113,2)</f>
        <v>0</v>
      </c>
      <c r="K113" s="239" t="s">
        <v>21</v>
      </c>
      <c r="L113" s="73"/>
      <c r="M113" s="244" t="s">
        <v>21</v>
      </c>
      <c r="N113" s="245" t="s">
        <v>47</v>
      </c>
      <c r="O113" s="48"/>
      <c r="P113" s="246">
        <f>O113*H113</f>
        <v>0</v>
      </c>
      <c r="Q113" s="246">
        <v>0</v>
      </c>
      <c r="R113" s="246">
        <f>Q113*H113</f>
        <v>0</v>
      </c>
      <c r="S113" s="246">
        <v>0</v>
      </c>
      <c r="T113" s="247">
        <f>S113*H113</f>
        <v>0</v>
      </c>
      <c r="AR113" s="25" t="s">
        <v>314</v>
      </c>
      <c r="AT113" s="25" t="s">
        <v>174</v>
      </c>
      <c r="AU113" s="25" t="s">
        <v>85</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314</v>
      </c>
      <c r="BM113" s="25" t="s">
        <v>2494</v>
      </c>
    </row>
    <row r="114" s="1" customFormat="1" ht="16.5" customHeight="1">
      <c r="B114" s="47"/>
      <c r="C114" s="237" t="s">
        <v>304</v>
      </c>
      <c r="D114" s="237" t="s">
        <v>174</v>
      </c>
      <c r="E114" s="238" t="s">
        <v>2495</v>
      </c>
      <c r="F114" s="239" t="s">
        <v>2496</v>
      </c>
      <c r="G114" s="240" t="s">
        <v>2497</v>
      </c>
      <c r="H114" s="241">
        <v>80</v>
      </c>
      <c r="I114" s="242"/>
      <c r="J114" s="243">
        <f>ROUND(I114*H114,2)</f>
        <v>0</v>
      </c>
      <c r="K114" s="239" t="s">
        <v>21</v>
      </c>
      <c r="L114" s="73"/>
      <c r="M114" s="244" t="s">
        <v>21</v>
      </c>
      <c r="N114" s="245" t="s">
        <v>47</v>
      </c>
      <c r="O114" s="48"/>
      <c r="P114" s="246">
        <f>O114*H114</f>
        <v>0</v>
      </c>
      <c r="Q114" s="246">
        <v>0</v>
      </c>
      <c r="R114" s="246">
        <f>Q114*H114</f>
        <v>0</v>
      </c>
      <c r="S114" s="246">
        <v>0</v>
      </c>
      <c r="T114" s="247">
        <f>S114*H114</f>
        <v>0</v>
      </c>
      <c r="AR114" s="25" t="s">
        <v>314</v>
      </c>
      <c r="AT114" s="25" t="s">
        <v>174</v>
      </c>
      <c r="AU114" s="25" t="s">
        <v>85</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314</v>
      </c>
      <c r="BM114" s="25" t="s">
        <v>2498</v>
      </c>
    </row>
    <row r="115" s="1" customFormat="1" ht="16.5" customHeight="1">
      <c r="B115" s="47"/>
      <c r="C115" s="237" t="s">
        <v>10</v>
      </c>
      <c r="D115" s="237" t="s">
        <v>174</v>
      </c>
      <c r="E115" s="238" t="s">
        <v>2499</v>
      </c>
      <c r="F115" s="239" t="s">
        <v>2500</v>
      </c>
      <c r="G115" s="240" t="s">
        <v>1550</v>
      </c>
      <c r="H115" s="241">
        <v>1</v>
      </c>
      <c r="I115" s="242"/>
      <c r="J115" s="243">
        <f>ROUND(I115*H115,2)</f>
        <v>0</v>
      </c>
      <c r="K115" s="239" t="s">
        <v>21</v>
      </c>
      <c r="L115" s="73"/>
      <c r="M115" s="244" t="s">
        <v>21</v>
      </c>
      <c r="N115" s="245" t="s">
        <v>47</v>
      </c>
      <c r="O115" s="48"/>
      <c r="P115" s="246">
        <f>O115*H115</f>
        <v>0</v>
      </c>
      <c r="Q115" s="246">
        <v>0</v>
      </c>
      <c r="R115" s="246">
        <f>Q115*H115</f>
        <v>0</v>
      </c>
      <c r="S115" s="246">
        <v>0</v>
      </c>
      <c r="T115" s="247">
        <f>S115*H115</f>
        <v>0</v>
      </c>
      <c r="AR115" s="25" t="s">
        <v>314</v>
      </c>
      <c r="AT115" s="25" t="s">
        <v>174</v>
      </c>
      <c r="AU115" s="25" t="s">
        <v>85</v>
      </c>
      <c r="AY115" s="25" t="s">
        <v>171</v>
      </c>
      <c r="BE115" s="248">
        <f>IF(N115="základní",J115,0)</f>
        <v>0</v>
      </c>
      <c r="BF115" s="248">
        <f>IF(N115="snížená",J115,0)</f>
        <v>0</v>
      </c>
      <c r="BG115" s="248">
        <f>IF(N115="zákl. přenesená",J115,0)</f>
        <v>0</v>
      </c>
      <c r="BH115" s="248">
        <f>IF(N115="sníž. přenesená",J115,0)</f>
        <v>0</v>
      </c>
      <c r="BI115" s="248">
        <f>IF(N115="nulová",J115,0)</f>
        <v>0</v>
      </c>
      <c r="BJ115" s="25" t="s">
        <v>83</v>
      </c>
      <c r="BK115" s="248">
        <f>ROUND(I115*H115,2)</f>
        <v>0</v>
      </c>
      <c r="BL115" s="25" t="s">
        <v>314</v>
      </c>
      <c r="BM115" s="25" t="s">
        <v>2501</v>
      </c>
    </row>
    <row r="116" s="11" customFormat="1" ht="29.88" customHeight="1">
      <c r="B116" s="221"/>
      <c r="C116" s="222"/>
      <c r="D116" s="223" t="s">
        <v>75</v>
      </c>
      <c r="E116" s="235" t="s">
        <v>2502</v>
      </c>
      <c r="F116" s="235" t="s">
        <v>2503</v>
      </c>
      <c r="G116" s="222"/>
      <c r="H116" s="222"/>
      <c r="I116" s="225"/>
      <c r="J116" s="236">
        <f>BK116</f>
        <v>0</v>
      </c>
      <c r="K116" s="222"/>
      <c r="L116" s="227"/>
      <c r="M116" s="228"/>
      <c r="N116" s="229"/>
      <c r="O116" s="229"/>
      <c r="P116" s="230">
        <f>SUM(P117:P136)</f>
        <v>0</v>
      </c>
      <c r="Q116" s="229"/>
      <c r="R116" s="230">
        <f>SUM(R117:R136)</f>
        <v>0</v>
      </c>
      <c r="S116" s="229"/>
      <c r="T116" s="231">
        <f>SUM(T117:T136)</f>
        <v>0</v>
      </c>
      <c r="AR116" s="232" t="s">
        <v>85</v>
      </c>
      <c r="AT116" s="233" t="s">
        <v>75</v>
      </c>
      <c r="AU116" s="233" t="s">
        <v>83</v>
      </c>
      <c r="AY116" s="232" t="s">
        <v>171</v>
      </c>
      <c r="BK116" s="234">
        <f>SUM(BK117:BK136)</f>
        <v>0</v>
      </c>
    </row>
    <row r="117" s="1" customFormat="1" ht="38.25" customHeight="1">
      <c r="B117" s="47"/>
      <c r="C117" s="299" t="s">
        <v>314</v>
      </c>
      <c r="D117" s="299" t="s">
        <v>288</v>
      </c>
      <c r="E117" s="300" t="s">
        <v>2504</v>
      </c>
      <c r="F117" s="301" t="s">
        <v>2505</v>
      </c>
      <c r="G117" s="302" t="s">
        <v>367</v>
      </c>
      <c r="H117" s="303">
        <v>10</v>
      </c>
      <c r="I117" s="304"/>
      <c r="J117" s="305">
        <f>ROUND(I117*H117,2)</f>
        <v>0</v>
      </c>
      <c r="K117" s="301" t="s">
        <v>21</v>
      </c>
      <c r="L117" s="306"/>
      <c r="M117" s="307" t="s">
        <v>21</v>
      </c>
      <c r="N117" s="308" t="s">
        <v>47</v>
      </c>
      <c r="O117" s="48"/>
      <c r="P117" s="246">
        <f>O117*H117</f>
        <v>0</v>
      </c>
      <c r="Q117" s="246">
        <v>0</v>
      </c>
      <c r="R117" s="246">
        <f>Q117*H117</f>
        <v>0</v>
      </c>
      <c r="S117" s="246">
        <v>0</v>
      </c>
      <c r="T117" s="247">
        <f>S117*H117</f>
        <v>0</v>
      </c>
      <c r="AR117" s="25" t="s">
        <v>414</v>
      </c>
      <c r="AT117" s="25" t="s">
        <v>288</v>
      </c>
      <c r="AU117" s="25" t="s">
        <v>85</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314</v>
      </c>
      <c r="BM117" s="25" t="s">
        <v>2506</v>
      </c>
    </row>
    <row r="118" s="1" customFormat="1" ht="38.25" customHeight="1">
      <c r="B118" s="47"/>
      <c r="C118" s="299" t="s">
        <v>318</v>
      </c>
      <c r="D118" s="299" t="s">
        <v>288</v>
      </c>
      <c r="E118" s="300" t="s">
        <v>2507</v>
      </c>
      <c r="F118" s="301" t="s">
        <v>2508</v>
      </c>
      <c r="G118" s="302" t="s">
        <v>1550</v>
      </c>
      <c r="H118" s="303">
        <v>10</v>
      </c>
      <c r="I118" s="304"/>
      <c r="J118" s="305">
        <f>ROUND(I118*H118,2)</f>
        <v>0</v>
      </c>
      <c r="K118" s="301" t="s">
        <v>21</v>
      </c>
      <c r="L118" s="306"/>
      <c r="M118" s="307" t="s">
        <v>21</v>
      </c>
      <c r="N118" s="308" t="s">
        <v>47</v>
      </c>
      <c r="O118" s="48"/>
      <c r="P118" s="246">
        <f>O118*H118</f>
        <v>0</v>
      </c>
      <c r="Q118" s="246">
        <v>0</v>
      </c>
      <c r="R118" s="246">
        <f>Q118*H118</f>
        <v>0</v>
      </c>
      <c r="S118" s="246">
        <v>0</v>
      </c>
      <c r="T118" s="247">
        <f>S118*H118</f>
        <v>0</v>
      </c>
      <c r="AR118" s="25" t="s">
        <v>414</v>
      </c>
      <c r="AT118" s="25" t="s">
        <v>288</v>
      </c>
      <c r="AU118" s="25" t="s">
        <v>85</v>
      </c>
      <c r="AY118" s="25" t="s">
        <v>171</v>
      </c>
      <c r="BE118" s="248">
        <f>IF(N118="základní",J118,0)</f>
        <v>0</v>
      </c>
      <c r="BF118" s="248">
        <f>IF(N118="snížená",J118,0)</f>
        <v>0</v>
      </c>
      <c r="BG118" s="248">
        <f>IF(N118="zákl. přenesená",J118,0)</f>
        <v>0</v>
      </c>
      <c r="BH118" s="248">
        <f>IF(N118="sníž. přenesená",J118,0)</f>
        <v>0</v>
      </c>
      <c r="BI118" s="248">
        <f>IF(N118="nulová",J118,0)</f>
        <v>0</v>
      </c>
      <c r="BJ118" s="25" t="s">
        <v>83</v>
      </c>
      <c r="BK118" s="248">
        <f>ROUND(I118*H118,2)</f>
        <v>0</v>
      </c>
      <c r="BL118" s="25" t="s">
        <v>314</v>
      </c>
      <c r="BM118" s="25" t="s">
        <v>2509</v>
      </c>
    </row>
    <row r="119" s="1" customFormat="1" ht="25.5" customHeight="1">
      <c r="B119" s="47"/>
      <c r="C119" s="299" t="s">
        <v>322</v>
      </c>
      <c r="D119" s="299" t="s">
        <v>288</v>
      </c>
      <c r="E119" s="300" t="s">
        <v>2510</v>
      </c>
      <c r="F119" s="301" t="s">
        <v>2511</v>
      </c>
      <c r="G119" s="302" t="s">
        <v>367</v>
      </c>
      <c r="H119" s="303">
        <v>4</v>
      </c>
      <c r="I119" s="304"/>
      <c r="J119" s="305">
        <f>ROUND(I119*H119,2)</f>
        <v>0</v>
      </c>
      <c r="K119" s="301" t="s">
        <v>21</v>
      </c>
      <c r="L119" s="306"/>
      <c r="M119" s="307" t="s">
        <v>21</v>
      </c>
      <c r="N119" s="308" t="s">
        <v>47</v>
      </c>
      <c r="O119" s="48"/>
      <c r="P119" s="246">
        <f>O119*H119</f>
        <v>0</v>
      </c>
      <c r="Q119" s="246">
        <v>0</v>
      </c>
      <c r="R119" s="246">
        <f>Q119*H119</f>
        <v>0</v>
      </c>
      <c r="S119" s="246">
        <v>0</v>
      </c>
      <c r="T119" s="247">
        <f>S119*H119</f>
        <v>0</v>
      </c>
      <c r="AR119" s="25" t="s">
        <v>414</v>
      </c>
      <c r="AT119" s="25" t="s">
        <v>288</v>
      </c>
      <c r="AU119" s="25" t="s">
        <v>85</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314</v>
      </c>
      <c r="BM119" s="25" t="s">
        <v>2512</v>
      </c>
    </row>
    <row r="120" s="1" customFormat="1" ht="25.5" customHeight="1">
      <c r="B120" s="47"/>
      <c r="C120" s="299" t="s">
        <v>328</v>
      </c>
      <c r="D120" s="299" t="s">
        <v>288</v>
      </c>
      <c r="E120" s="300" t="s">
        <v>2513</v>
      </c>
      <c r="F120" s="301" t="s">
        <v>2514</v>
      </c>
      <c r="G120" s="302" t="s">
        <v>1550</v>
      </c>
      <c r="H120" s="303">
        <v>4</v>
      </c>
      <c r="I120" s="304"/>
      <c r="J120" s="305">
        <f>ROUND(I120*H120,2)</f>
        <v>0</v>
      </c>
      <c r="K120" s="301" t="s">
        <v>21</v>
      </c>
      <c r="L120" s="306"/>
      <c r="M120" s="307" t="s">
        <v>21</v>
      </c>
      <c r="N120" s="308" t="s">
        <v>47</v>
      </c>
      <c r="O120" s="48"/>
      <c r="P120" s="246">
        <f>O120*H120</f>
        <v>0</v>
      </c>
      <c r="Q120" s="246">
        <v>0</v>
      </c>
      <c r="R120" s="246">
        <f>Q120*H120</f>
        <v>0</v>
      </c>
      <c r="S120" s="246">
        <v>0</v>
      </c>
      <c r="T120" s="247">
        <f>S120*H120</f>
        <v>0</v>
      </c>
      <c r="AR120" s="25" t="s">
        <v>414</v>
      </c>
      <c r="AT120" s="25" t="s">
        <v>288</v>
      </c>
      <c r="AU120" s="25" t="s">
        <v>85</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314</v>
      </c>
      <c r="BM120" s="25" t="s">
        <v>2515</v>
      </c>
    </row>
    <row r="121" s="1" customFormat="1" ht="25.5" customHeight="1">
      <c r="B121" s="47"/>
      <c r="C121" s="299" t="s">
        <v>333</v>
      </c>
      <c r="D121" s="299" t="s">
        <v>288</v>
      </c>
      <c r="E121" s="300" t="s">
        <v>2516</v>
      </c>
      <c r="F121" s="301" t="s">
        <v>2517</v>
      </c>
      <c r="G121" s="302" t="s">
        <v>367</v>
      </c>
      <c r="H121" s="303">
        <v>6</v>
      </c>
      <c r="I121" s="304"/>
      <c r="J121" s="305">
        <f>ROUND(I121*H121,2)</f>
        <v>0</v>
      </c>
      <c r="K121" s="301" t="s">
        <v>21</v>
      </c>
      <c r="L121" s="306"/>
      <c r="M121" s="307" t="s">
        <v>21</v>
      </c>
      <c r="N121" s="308" t="s">
        <v>47</v>
      </c>
      <c r="O121" s="48"/>
      <c r="P121" s="246">
        <f>O121*H121</f>
        <v>0</v>
      </c>
      <c r="Q121" s="246">
        <v>0</v>
      </c>
      <c r="R121" s="246">
        <f>Q121*H121</f>
        <v>0</v>
      </c>
      <c r="S121" s="246">
        <v>0</v>
      </c>
      <c r="T121" s="247">
        <f>S121*H121</f>
        <v>0</v>
      </c>
      <c r="AR121" s="25" t="s">
        <v>414</v>
      </c>
      <c r="AT121" s="25" t="s">
        <v>288</v>
      </c>
      <c r="AU121" s="25" t="s">
        <v>85</v>
      </c>
      <c r="AY121" s="25" t="s">
        <v>171</v>
      </c>
      <c r="BE121" s="248">
        <f>IF(N121="základní",J121,0)</f>
        <v>0</v>
      </c>
      <c r="BF121" s="248">
        <f>IF(N121="snížená",J121,0)</f>
        <v>0</v>
      </c>
      <c r="BG121" s="248">
        <f>IF(N121="zákl. přenesená",J121,0)</f>
        <v>0</v>
      </c>
      <c r="BH121" s="248">
        <f>IF(N121="sníž. přenesená",J121,0)</f>
        <v>0</v>
      </c>
      <c r="BI121" s="248">
        <f>IF(N121="nulová",J121,0)</f>
        <v>0</v>
      </c>
      <c r="BJ121" s="25" t="s">
        <v>83</v>
      </c>
      <c r="BK121" s="248">
        <f>ROUND(I121*H121,2)</f>
        <v>0</v>
      </c>
      <c r="BL121" s="25" t="s">
        <v>314</v>
      </c>
      <c r="BM121" s="25" t="s">
        <v>2518</v>
      </c>
    </row>
    <row r="122" s="1" customFormat="1" ht="25.5" customHeight="1">
      <c r="B122" s="47"/>
      <c r="C122" s="299" t="s">
        <v>9</v>
      </c>
      <c r="D122" s="299" t="s">
        <v>288</v>
      </c>
      <c r="E122" s="300" t="s">
        <v>2519</v>
      </c>
      <c r="F122" s="301" t="s">
        <v>2520</v>
      </c>
      <c r="G122" s="302" t="s">
        <v>1550</v>
      </c>
      <c r="H122" s="303">
        <v>6</v>
      </c>
      <c r="I122" s="304"/>
      <c r="J122" s="305">
        <f>ROUND(I122*H122,2)</f>
        <v>0</v>
      </c>
      <c r="K122" s="301" t="s">
        <v>21</v>
      </c>
      <c r="L122" s="306"/>
      <c r="M122" s="307" t="s">
        <v>21</v>
      </c>
      <c r="N122" s="308" t="s">
        <v>47</v>
      </c>
      <c r="O122" s="48"/>
      <c r="P122" s="246">
        <f>O122*H122</f>
        <v>0</v>
      </c>
      <c r="Q122" s="246">
        <v>0</v>
      </c>
      <c r="R122" s="246">
        <f>Q122*H122</f>
        <v>0</v>
      </c>
      <c r="S122" s="246">
        <v>0</v>
      </c>
      <c r="T122" s="247">
        <f>S122*H122</f>
        <v>0</v>
      </c>
      <c r="AR122" s="25" t="s">
        <v>414</v>
      </c>
      <c r="AT122" s="25" t="s">
        <v>288</v>
      </c>
      <c r="AU122" s="25" t="s">
        <v>85</v>
      </c>
      <c r="AY122" s="25" t="s">
        <v>171</v>
      </c>
      <c r="BE122" s="248">
        <f>IF(N122="základní",J122,0)</f>
        <v>0</v>
      </c>
      <c r="BF122" s="248">
        <f>IF(N122="snížená",J122,0)</f>
        <v>0</v>
      </c>
      <c r="BG122" s="248">
        <f>IF(N122="zákl. přenesená",J122,0)</f>
        <v>0</v>
      </c>
      <c r="BH122" s="248">
        <f>IF(N122="sníž. přenesená",J122,0)</f>
        <v>0</v>
      </c>
      <c r="BI122" s="248">
        <f>IF(N122="nulová",J122,0)</f>
        <v>0</v>
      </c>
      <c r="BJ122" s="25" t="s">
        <v>83</v>
      </c>
      <c r="BK122" s="248">
        <f>ROUND(I122*H122,2)</f>
        <v>0</v>
      </c>
      <c r="BL122" s="25" t="s">
        <v>314</v>
      </c>
      <c r="BM122" s="25" t="s">
        <v>2521</v>
      </c>
    </row>
    <row r="123" s="1" customFormat="1" ht="25.5" customHeight="1">
      <c r="B123" s="47"/>
      <c r="C123" s="299" t="s">
        <v>352</v>
      </c>
      <c r="D123" s="299" t="s">
        <v>288</v>
      </c>
      <c r="E123" s="300" t="s">
        <v>2522</v>
      </c>
      <c r="F123" s="301" t="s">
        <v>2523</v>
      </c>
      <c r="G123" s="302" t="s">
        <v>367</v>
      </c>
      <c r="H123" s="303">
        <v>5</v>
      </c>
      <c r="I123" s="304"/>
      <c r="J123" s="305">
        <f>ROUND(I123*H123,2)</f>
        <v>0</v>
      </c>
      <c r="K123" s="301" t="s">
        <v>21</v>
      </c>
      <c r="L123" s="306"/>
      <c r="M123" s="307" t="s">
        <v>21</v>
      </c>
      <c r="N123" s="308" t="s">
        <v>47</v>
      </c>
      <c r="O123" s="48"/>
      <c r="P123" s="246">
        <f>O123*H123</f>
        <v>0</v>
      </c>
      <c r="Q123" s="246">
        <v>0</v>
      </c>
      <c r="R123" s="246">
        <f>Q123*H123</f>
        <v>0</v>
      </c>
      <c r="S123" s="246">
        <v>0</v>
      </c>
      <c r="T123" s="247">
        <f>S123*H123</f>
        <v>0</v>
      </c>
      <c r="AR123" s="25" t="s">
        <v>414</v>
      </c>
      <c r="AT123" s="25" t="s">
        <v>288</v>
      </c>
      <c r="AU123" s="25" t="s">
        <v>85</v>
      </c>
      <c r="AY123" s="25" t="s">
        <v>171</v>
      </c>
      <c r="BE123" s="248">
        <f>IF(N123="základní",J123,0)</f>
        <v>0</v>
      </c>
      <c r="BF123" s="248">
        <f>IF(N123="snížená",J123,0)</f>
        <v>0</v>
      </c>
      <c r="BG123" s="248">
        <f>IF(N123="zákl. přenesená",J123,0)</f>
        <v>0</v>
      </c>
      <c r="BH123" s="248">
        <f>IF(N123="sníž. přenesená",J123,0)</f>
        <v>0</v>
      </c>
      <c r="BI123" s="248">
        <f>IF(N123="nulová",J123,0)</f>
        <v>0</v>
      </c>
      <c r="BJ123" s="25" t="s">
        <v>83</v>
      </c>
      <c r="BK123" s="248">
        <f>ROUND(I123*H123,2)</f>
        <v>0</v>
      </c>
      <c r="BL123" s="25" t="s">
        <v>314</v>
      </c>
      <c r="BM123" s="25" t="s">
        <v>2524</v>
      </c>
    </row>
    <row r="124" s="1" customFormat="1" ht="25.5" customHeight="1">
      <c r="B124" s="47"/>
      <c r="C124" s="299" t="s">
        <v>358</v>
      </c>
      <c r="D124" s="299" t="s">
        <v>288</v>
      </c>
      <c r="E124" s="300" t="s">
        <v>2525</v>
      </c>
      <c r="F124" s="301" t="s">
        <v>2526</v>
      </c>
      <c r="G124" s="302" t="s">
        <v>1550</v>
      </c>
      <c r="H124" s="303">
        <v>5</v>
      </c>
      <c r="I124" s="304"/>
      <c r="J124" s="305">
        <f>ROUND(I124*H124,2)</f>
        <v>0</v>
      </c>
      <c r="K124" s="301" t="s">
        <v>21</v>
      </c>
      <c r="L124" s="306"/>
      <c r="M124" s="307" t="s">
        <v>21</v>
      </c>
      <c r="N124" s="308" t="s">
        <v>47</v>
      </c>
      <c r="O124" s="48"/>
      <c r="P124" s="246">
        <f>O124*H124</f>
        <v>0</v>
      </c>
      <c r="Q124" s="246">
        <v>0</v>
      </c>
      <c r="R124" s="246">
        <f>Q124*H124</f>
        <v>0</v>
      </c>
      <c r="S124" s="246">
        <v>0</v>
      </c>
      <c r="T124" s="247">
        <f>S124*H124</f>
        <v>0</v>
      </c>
      <c r="AR124" s="25" t="s">
        <v>414</v>
      </c>
      <c r="AT124" s="25" t="s">
        <v>288</v>
      </c>
      <c r="AU124" s="25" t="s">
        <v>85</v>
      </c>
      <c r="AY124" s="25" t="s">
        <v>171</v>
      </c>
      <c r="BE124" s="248">
        <f>IF(N124="základní",J124,0)</f>
        <v>0</v>
      </c>
      <c r="BF124" s="248">
        <f>IF(N124="snížená",J124,0)</f>
        <v>0</v>
      </c>
      <c r="BG124" s="248">
        <f>IF(N124="zákl. přenesená",J124,0)</f>
        <v>0</v>
      </c>
      <c r="BH124" s="248">
        <f>IF(N124="sníž. přenesená",J124,0)</f>
        <v>0</v>
      </c>
      <c r="BI124" s="248">
        <f>IF(N124="nulová",J124,0)</f>
        <v>0</v>
      </c>
      <c r="BJ124" s="25" t="s">
        <v>83</v>
      </c>
      <c r="BK124" s="248">
        <f>ROUND(I124*H124,2)</f>
        <v>0</v>
      </c>
      <c r="BL124" s="25" t="s">
        <v>314</v>
      </c>
      <c r="BM124" s="25" t="s">
        <v>2527</v>
      </c>
    </row>
    <row r="125" s="1" customFormat="1" ht="25.5" customHeight="1">
      <c r="B125" s="47"/>
      <c r="C125" s="299" t="s">
        <v>364</v>
      </c>
      <c r="D125" s="299" t="s">
        <v>288</v>
      </c>
      <c r="E125" s="300" t="s">
        <v>2528</v>
      </c>
      <c r="F125" s="301" t="s">
        <v>2529</v>
      </c>
      <c r="G125" s="302" t="s">
        <v>367</v>
      </c>
      <c r="H125" s="303">
        <v>2</v>
      </c>
      <c r="I125" s="304"/>
      <c r="J125" s="305">
        <f>ROUND(I125*H125,2)</f>
        <v>0</v>
      </c>
      <c r="K125" s="301" t="s">
        <v>21</v>
      </c>
      <c r="L125" s="306"/>
      <c r="M125" s="307" t="s">
        <v>21</v>
      </c>
      <c r="N125" s="308" t="s">
        <v>47</v>
      </c>
      <c r="O125" s="48"/>
      <c r="P125" s="246">
        <f>O125*H125</f>
        <v>0</v>
      </c>
      <c r="Q125" s="246">
        <v>0</v>
      </c>
      <c r="R125" s="246">
        <f>Q125*H125</f>
        <v>0</v>
      </c>
      <c r="S125" s="246">
        <v>0</v>
      </c>
      <c r="T125" s="247">
        <f>S125*H125</f>
        <v>0</v>
      </c>
      <c r="AR125" s="25" t="s">
        <v>414</v>
      </c>
      <c r="AT125" s="25" t="s">
        <v>288</v>
      </c>
      <c r="AU125" s="25" t="s">
        <v>85</v>
      </c>
      <c r="AY125" s="25" t="s">
        <v>171</v>
      </c>
      <c r="BE125" s="248">
        <f>IF(N125="základní",J125,0)</f>
        <v>0</v>
      </c>
      <c r="BF125" s="248">
        <f>IF(N125="snížená",J125,0)</f>
        <v>0</v>
      </c>
      <c r="BG125" s="248">
        <f>IF(N125="zákl. přenesená",J125,0)</f>
        <v>0</v>
      </c>
      <c r="BH125" s="248">
        <f>IF(N125="sníž. přenesená",J125,0)</f>
        <v>0</v>
      </c>
      <c r="BI125" s="248">
        <f>IF(N125="nulová",J125,0)</f>
        <v>0</v>
      </c>
      <c r="BJ125" s="25" t="s">
        <v>83</v>
      </c>
      <c r="BK125" s="248">
        <f>ROUND(I125*H125,2)</f>
        <v>0</v>
      </c>
      <c r="BL125" s="25" t="s">
        <v>314</v>
      </c>
      <c r="BM125" s="25" t="s">
        <v>2530</v>
      </c>
    </row>
    <row r="126" s="1" customFormat="1" ht="38.25" customHeight="1">
      <c r="B126" s="47"/>
      <c r="C126" s="237" t="s">
        <v>374</v>
      </c>
      <c r="D126" s="237" t="s">
        <v>174</v>
      </c>
      <c r="E126" s="238" t="s">
        <v>2531</v>
      </c>
      <c r="F126" s="239" t="s">
        <v>2532</v>
      </c>
      <c r="G126" s="240" t="s">
        <v>367</v>
      </c>
      <c r="H126" s="241">
        <v>10</v>
      </c>
      <c r="I126" s="242"/>
      <c r="J126" s="243">
        <f>ROUND(I126*H126,2)</f>
        <v>0</v>
      </c>
      <c r="K126" s="239" t="s">
        <v>21</v>
      </c>
      <c r="L126" s="73"/>
      <c r="M126" s="244" t="s">
        <v>21</v>
      </c>
      <c r="N126" s="245" t="s">
        <v>47</v>
      </c>
      <c r="O126" s="48"/>
      <c r="P126" s="246">
        <f>O126*H126</f>
        <v>0</v>
      </c>
      <c r="Q126" s="246">
        <v>0</v>
      </c>
      <c r="R126" s="246">
        <f>Q126*H126</f>
        <v>0</v>
      </c>
      <c r="S126" s="246">
        <v>0</v>
      </c>
      <c r="T126" s="247">
        <f>S126*H126</f>
        <v>0</v>
      </c>
      <c r="AR126" s="25" t="s">
        <v>314</v>
      </c>
      <c r="AT126" s="25" t="s">
        <v>174</v>
      </c>
      <c r="AU126" s="25" t="s">
        <v>85</v>
      </c>
      <c r="AY126" s="25" t="s">
        <v>171</v>
      </c>
      <c r="BE126" s="248">
        <f>IF(N126="základní",J126,0)</f>
        <v>0</v>
      </c>
      <c r="BF126" s="248">
        <f>IF(N126="snížená",J126,0)</f>
        <v>0</v>
      </c>
      <c r="BG126" s="248">
        <f>IF(N126="zákl. přenesená",J126,0)</f>
        <v>0</v>
      </c>
      <c r="BH126" s="248">
        <f>IF(N126="sníž. přenesená",J126,0)</f>
        <v>0</v>
      </c>
      <c r="BI126" s="248">
        <f>IF(N126="nulová",J126,0)</f>
        <v>0</v>
      </c>
      <c r="BJ126" s="25" t="s">
        <v>83</v>
      </c>
      <c r="BK126" s="248">
        <f>ROUND(I126*H126,2)</f>
        <v>0</v>
      </c>
      <c r="BL126" s="25" t="s">
        <v>314</v>
      </c>
      <c r="BM126" s="25" t="s">
        <v>2533</v>
      </c>
    </row>
    <row r="127" s="1" customFormat="1" ht="38.25" customHeight="1">
      <c r="B127" s="47"/>
      <c r="C127" s="237" t="s">
        <v>379</v>
      </c>
      <c r="D127" s="237" t="s">
        <v>174</v>
      </c>
      <c r="E127" s="238" t="s">
        <v>2534</v>
      </c>
      <c r="F127" s="239" t="s">
        <v>2535</v>
      </c>
      <c r="G127" s="240" t="s">
        <v>1550</v>
      </c>
      <c r="H127" s="241">
        <v>10</v>
      </c>
      <c r="I127" s="242"/>
      <c r="J127" s="243">
        <f>ROUND(I127*H127,2)</f>
        <v>0</v>
      </c>
      <c r="K127" s="239" t="s">
        <v>21</v>
      </c>
      <c r="L127" s="73"/>
      <c r="M127" s="244" t="s">
        <v>21</v>
      </c>
      <c r="N127" s="245" t="s">
        <v>47</v>
      </c>
      <c r="O127" s="48"/>
      <c r="P127" s="246">
        <f>O127*H127</f>
        <v>0</v>
      </c>
      <c r="Q127" s="246">
        <v>0</v>
      </c>
      <c r="R127" s="246">
        <f>Q127*H127</f>
        <v>0</v>
      </c>
      <c r="S127" s="246">
        <v>0</v>
      </c>
      <c r="T127" s="247">
        <f>S127*H127</f>
        <v>0</v>
      </c>
      <c r="AR127" s="25" t="s">
        <v>314</v>
      </c>
      <c r="AT127" s="25" t="s">
        <v>174</v>
      </c>
      <c r="AU127" s="25" t="s">
        <v>85</v>
      </c>
      <c r="AY127" s="25" t="s">
        <v>171</v>
      </c>
      <c r="BE127" s="248">
        <f>IF(N127="základní",J127,0)</f>
        <v>0</v>
      </c>
      <c r="BF127" s="248">
        <f>IF(N127="snížená",J127,0)</f>
        <v>0</v>
      </c>
      <c r="BG127" s="248">
        <f>IF(N127="zákl. přenesená",J127,0)</f>
        <v>0</v>
      </c>
      <c r="BH127" s="248">
        <f>IF(N127="sníž. přenesená",J127,0)</f>
        <v>0</v>
      </c>
      <c r="BI127" s="248">
        <f>IF(N127="nulová",J127,0)</f>
        <v>0</v>
      </c>
      <c r="BJ127" s="25" t="s">
        <v>83</v>
      </c>
      <c r="BK127" s="248">
        <f>ROUND(I127*H127,2)</f>
        <v>0</v>
      </c>
      <c r="BL127" s="25" t="s">
        <v>314</v>
      </c>
      <c r="BM127" s="25" t="s">
        <v>2536</v>
      </c>
    </row>
    <row r="128" s="1" customFormat="1" ht="25.5" customHeight="1">
      <c r="B128" s="47"/>
      <c r="C128" s="237" t="s">
        <v>384</v>
      </c>
      <c r="D128" s="237" t="s">
        <v>174</v>
      </c>
      <c r="E128" s="238" t="s">
        <v>2537</v>
      </c>
      <c r="F128" s="239" t="s">
        <v>2538</v>
      </c>
      <c r="G128" s="240" t="s">
        <v>367</v>
      </c>
      <c r="H128" s="241">
        <v>4</v>
      </c>
      <c r="I128" s="242"/>
      <c r="J128" s="243">
        <f>ROUND(I128*H128,2)</f>
        <v>0</v>
      </c>
      <c r="K128" s="239" t="s">
        <v>21</v>
      </c>
      <c r="L128" s="73"/>
      <c r="M128" s="244" t="s">
        <v>21</v>
      </c>
      <c r="N128" s="245" t="s">
        <v>47</v>
      </c>
      <c r="O128" s="48"/>
      <c r="P128" s="246">
        <f>O128*H128</f>
        <v>0</v>
      </c>
      <c r="Q128" s="246">
        <v>0</v>
      </c>
      <c r="R128" s="246">
        <f>Q128*H128</f>
        <v>0</v>
      </c>
      <c r="S128" s="246">
        <v>0</v>
      </c>
      <c r="T128" s="247">
        <f>S128*H128</f>
        <v>0</v>
      </c>
      <c r="AR128" s="25" t="s">
        <v>314</v>
      </c>
      <c r="AT128" s="25" t="s">
        <v>174</v>
      </c>
      <c r="AU128" s="25" t="s">
        <v>85</v>
      </c>
      <c r="AY128" s="25" t="s">
        <v>171</v>
      </c>
      <c r="BE128" s="248">
        <f>IF(N128="základní",J128,0)</f>
        <v>0</v>
      </c>
      <c r="BF128" s="248">
        <f>IF(N128="snížená",J128,0)</f>
        <v>0</v>
      </c>
      <c r="BG128" s="248">
        <f>IF(N128="zákl. přenesená",J128,0)</f>
        <v>0</v>
      </c>
      <c r="BH128" s="248">
        <f>IF(N128="sníž. přenesená",J128,0)</f>
        <v>0</v>
      </c>
      <c r="BI128" s="248">
        <f>IF(N128="nulová",J128,0)</f>
        <v>0</v>
      </c>
      <c r="BJ128" s="25" t="s">
        <v>83</v>
      </c>
      <c r="BK128" s="248">
        <f>ROUND(I128*H128,2)</f>
        <v>0</v>
      </c>
      <c r="BL128" s="25" t="s">
        <v>314</v>
      </c>
      <c r="BM128" s="25" t="s">
        <v>2539</v>
      </c>
    </row>
    <row r="129" s="1" customFormat="1" ht="25.5" customHeight="1">
      <c r="B129" s="47"/>
      <c r="C129" s="237" t="s">
        <v>389</v>
      </c>
      <c r="D129" s="237" t="s">
        <v>174</v>
      </c>
      <c r="E129" s="238" t="s">
        <v>2540</v>
      </c>
      <c r="F129" s="239" t="s">
        <v>2541</v>
      </c>
      <c r="G129" s="240" t="s">
        <v>1550</v>
      </c>
      <c r="H129" s="241">
        <v>4</v>
      </c>
      <c r="I129" s="242"/>
      <c r="J129" s="243">
        <f>ROUND(I129*H129,2)</f>
        <v>0</v>
      </c>
      <c r="K129" s="239" t="s">
        <v>21</v>
      </c>
      <c r="L129" s="73"/>
      <c r="M129" s="244" t="s">
        <v>21</v>
      </c>
      <c r="N129" s="245" t="s">
        <v>47</v>
      </c>
      <c r="O129" s="48"/>
      <c r="P129" s="246">
        <f>O129*H129</f>
        <v>0</v>
      </c>
      <c r="Q129" s="246">
        <v>0</v>
      </c>
      <c r="R129" s="246">
        <f>Q129*H129</f>
        <v>0</v>
      </c>
      <c r="S129" s="246">
        <v>0</v>
      </c>
      <c r="T129" s="247">
        <f>S129*H129</f>
        <v>0</v>
      </c>
      <c r="AR129" s="25" t="s">
        <v>314</v>
      </c>
      <c r="AT129" s="25" t="s">
        <v>174</v>
      </c>
      <c r="AU129" s="25" t="s">
        <v>85</v>
      </c>
      <c r="AY129" s="25" t="s">
        <v>171</v>
      </c>
      <c r="BE129" s="248">
        <f>IF(N129="základní",J129,0)</f>
        <v>0</v>
      </c>
      <c r="BF129" s="248">
        <f>IF(N129="snížená",J129,0)</f>
        <v>0</v>
      </c>
      <c r="BG129" s="248">
        <f>IF(N129="zákl. přenesená",J129,0)</f>
        <v>0</v>
      </c>
      <c r="BH129" s="248">
        <f>IF(N129="sníž. přenesená",J129,0)</f>
        <v>0</v>
      </c>
      <c r="BI129" s="248">
        <f>IF(N129="nulová",J129,0)</f>
        <v>0</v>
      </c>
      <c r="BJ129" s="25" t="s">
        <v>83</v>
      </c>
      <c r="BK129" s="248">
        <f>ROUND(I129*H129,2)</f>
        <v>0</v>
      </c>
      <c r="BL129" s="25" t="s">
        <v>314</v>
      </c>
      <c r="BM129" s="25" t="s">
        <v>2542</v>
      </c>
    </row>
    <row r="130" s="1" customFormat="1" ht="25.5" customHeight="1">
      <c r="B130" s="47"/>
      <c r="C130" s="237" t="s">
        <v>393</v>
      </c>
      <c r="D130" s="237" t="s">
        <v>174</v>
      </c>
      <c r="E130" s="238" t="s">
        <v>2543</v>
      </c>
      <c r="F130" s="239" t="s">
        <v>2544</v>
      </c>
      <c r="G130" s="240" t="s">
        <v>367</v>
      </c>
      <c r="H130" s="241">
        <v>6</v>
      </c>
      <c r="I130" s="242"/>
      <c r="J130" s="243">
        <f>ROUND(I130*H130,2)</f>
        <v>0</v>
      </c>
      <c r="K130" s="239" t="s">
        <v>21</v>
      </c>
      <c r="L130" s="73"/>
      <c r="M130" s="244" t="s">
        <v>21</v>
      </c>
      <c r="N130" s="245" t="s">
        <v>47</v>
      </c>
      <c r="O130" s="48"/>
      <c r="P130" s="246">
        <f>O130*H130</f>
        <v>0</v>
      </c>
      <c r="Q130" s="246">
        <v>0</v>
      </c>
      <c r="R130" s="246">
        <f>Q130*H130</f>
        <v>0</v>
      </c>
      <c r="S130" s="246">
        <v>0</v>
      </c>
      <c r="T130" s="247">
        <f>S130*H130</f>
        <v>0</v>
      </c>
      <c r="AR130" s="25" t="s">
        <v>314</v>
      </c>
      <c r="AT130" s="25" t="s">
        <v>174</v>
      </c>
      <c r="AU130" s="25" t="s">
        <v>85</v>
      </c>
      <c r="AY130" s="25" t="s">
        <v>171</v>
      </c>
      <c r="BE130" s="248">
        <f>IF(N130="základní",J130,0)</f>
        <v>0</v>
      </c>
      <c r="BF130" s="248">
        <f>IF(N130="snížená",J130,0)</f>
        <v>0</v>
      </c>
      <c r="BG130" s="248">
        <f>IF(N130="zákl. přenesená",J130,0)</f>
        <v>0</v>
      </c>
      <c r="BH130" s="248">
        <f>IF(N130="sníž. přenesená",J130,0)</f>
        <v>0</v>
      </c>
      <c r="BI130" s="248">
        <f>IF(N130="nulová",J130,0)</f>
        <v>0</v>
      </c>
      <c r="BJ130" s="25" t="s">
        <v>83</v>
      </c>
      <c r="BK130" s="248">
        <f>ROUND(I130*H130,2)</f>
        <v>0</v>
      </c>
      <c r="BL130" s="25" t="s">
        <v>314</v>
      </c>
      <c r="BM130" s="25" t="s">
        <v>2545</v>
      </c>
    </row>
    <row r="131" s="1" customFormat="1" ht="25.5" customHeight="1">
      <c r="B131" s="47"/>
      <c r="C131" s="237" t="s">
        <v>403</v>
      </c>
      <c r="D131" s="237" t="s">
        <v>174</v>
      </c>
      <c r="E131" s="238" t="s">
        <v>2546</v>
      </c>
      <c r="F131" s="239" t="s">
        <v>2547</v>
      </c>
      <c r="G131" s="240" t="s">
        <v>1550</v>
      </c>
      <c r="H131" s="241">
        <v>6</v>
      </c>
      <c r="I131" s="242"/>
      <c r="J131" s="243">
        <f>ROUND(I131*H131,2)</f>
        <v>0</v>
      </c>
      <c r="K131" s="239" t="s">
        <v>21</v>
      </c>
      <c r="L131" s="73"/>
      <c r="M131" s="244" t="s">
        <v>21</v>
      </c>
      <c r="N131" s="245" t="s">
        <v>47</v>
      </c>
      <c r="O131" s="48"/>
      <c r="P131" s="246">
        <f>O131*H131</f>
        <v>0</v>
      </c>
      <c r="Q131" s="246">
        <v>0</v>
      </c>
      <c r="R131" s="246">
        <f>Q131*H131</f>
        <v>0</v>
      </c>
      <c r="S131" s="246">
        <v>0</v>
      </c>
      <c r="T131" s="247">
        <f>S131*H131</f>
        <v>0</v>
      </c>
      <c r="AR131" s="25" t="s">
        <v>314</v>
      </c>
      <c r="AT131" s="25" t="s">
        <v>174</v>
      </c>
      <c r="AU131" s="25" t="s">
        <v>85</v>
      </c>
      <c r="AY131" s="25" t="s">
        <v>171</v>
      </c>
      <c r="BE131" s="248">
        <f>IF(N131="základní",J131,0)</f>
        <v>0</v>
      </c>
      <c r="BF131" s="248">
        <f>IF(N131="snížená",J131,0)</f>
        <v>0</v>
      </c>
      <c r="BG131" s="248">
        <f>IF(N131="zákl. přenesená",J131,0)</f>
        <v>0</v>
      </c>
      <c r="BH131" s="248">
        <f>IF(N131="sníž. přenesená",J131,0)</f>
        <v>0</v>
      </c>
      <c r="BI131" s="248">
        <f>IF(N131="nulová",J131,0)</f>
        <v>0</v>
      </c>
      <c r="BJ131" s="25" t="s">
        <v>83</v>
      </c>
      <c r="BK131" s="248">
        <f>ROUND(I131*H131,2)</f>
        <v>0</v>
      </c>
      <c r="BL131" s="25" t="s">
        <v>314</v>
      </c>
      <c r="BM131" s="25" t="s">
        <v>2548</v>
      </c>
    </row>
    <row r="132" s="1" customFormat="1" ht="25.5" customHeight="1">
      <c r="B132" s="47"/>
      <c r="C132" s="237" t="s">
        <v>409</v>
      </c>
      <c r="D132" s="237" t="s">
        <v>174</v>
      </c>
      <c r="E132" s="238" t="s">
        <v>2549</v>
      </c>
      <c r="F132" s="239" t="s">
        <v>2550</v>
      </c>
      <c r="G132" s="240" t="s">
        <v>367</v>
      </c>
      <c r="H132" s="241">
        <v>5</v>
      </c>
      <c r="I132" s="242"/>
      <c r="J132" s="243">
        <f>ROUND(I132*H132,2)</f>
        <v>0</v>
      </c>
      <c r="K132" s="239" t="s">
        <v>21</v>
      </c>
      <c r="L132" s="73"/>
      <c r="M132" s="244" t="s">
        <v>21</v>
      </c>
      <c r="N132" s="245" t="s">
        <v>47</v>
      </c>
      <c r="O132" s="48"/>
      <c r="P132" s="246">
        <f>O132*H132</f>
        <v>0</v>
      </c>
      <c r="Q132" s="246">
        <v>0</v>
      </c>
      <c r="R132" s="246">
        <f>Q132*H132</f>
        <v>0</v>
      </c>
      <c r="S132" s="246">
        <v>0</v>
      </c>
      <c r="T132" s="247">
        <f>S132*H132</f>
        <v>0</v>
      </c>
      <c r="AR132" s="25" t="s">
        <v>314</v>
      </c>
      <c r="AT132" s="25" t="s">
        <v>174</v>
      </c>
      <c r="AU132" s="25" t="s">
        <v>85</v>
      </c>
      <c r="AY132" s="25" t="s">
        <v>171</v>
      </c>
      <c r="BE132" s="248">
        <f>IF(N132="základní",J132,0)</f>
        <v>0</v>
      </c>
      <c r="BF132" s="248">
        <f>IF(N132="snížená",J132,0)</f>
        <v>0</v>
      </c>
      <c r="BG132" s="248">
        <f>IF(N132="zákl. přenesená",J132,0)</f>
        <v>0</v>
      </c>
      <c r="BH132" s="248">
        <f>IF(N132="sníž. přenesená",J132,0)</f>
        <v>0</v>
      </c>
      <c r="BI132" s="248">
        <f>IF(N132="nulová",J132,0)</f>
        <v>0</v>
      </c>
      <c r="BJ132" s="25" t="s">
        <v>83</v>
      </c>
      <c r="BK132" s="248">
        <f>ROUND(I132*H132,2)</f>
        <v>0</v>
      </c>
      <c r="BL132" s="25" t="s">
        <v>314</v>
      </c>
      <c r="BM132" s="25" t="s">
        <v>2551</v>
      </c>
    </row>
    <row r="133" s="1" customFormat="1" ht="16.5" customHeight="1">
      <c r="B133" s="47"/>
      <c r="C133" s="237" t="s">
        <v>414</v>
      </c>
      <c r="D133" s="237" t="s">
        <v>174</v>
      </c>
      <c r="E133" s="238" t="s">
        <v>2552</v>
      </c>
      <c r="F133" s="239" t="s">
        <v>2553</v>
      </c>
      <c r="G133" s="240" t="s">
        <v>1550</v>
      </c>
      <c r="H133" s="241">
        <v>5</v>
      </c>
      <c r="I133" s="242"/>
      <c r="J133" s="243">
        <f>ROUND(I133*H133,2)</f>
        <v>0</v>
      </c>
      <c r="K133" s="239" t="s">
        <v>21</v>
      </c>
      <c r="L133" s="73"/>
      <c r="M133" s="244" t="s">
        <v>21</v>
      </c>
      <c r="N133" s="245" t="s">
        <v>47</v>
      </c>
      <c r="O133" s="48"/>
      <c r="P133" s="246">
        <f>O133*H133</f>
        <v>0</v>
      </c>
      <c r="Q133" s="246">
        <v>0</v>
      </c>
      <c r="R133" s="246">
        <f>Q133*H133</f>
        <v>0</v>
      </c>
      <c r="S133" s="246">
        <v>0</v>
      </c>
      <c r="T133" s="247">
        <f>S133*H133</f>
        <v>0</v>
      </c>
      <c r="AR133" s="25" t="s">
        <v>314</v>
      </c>
      <c r="AT133" s="25" t="s">
        <v>174</v>
      </c>
      <c r="AU133" s="25" t="s">
        <v>85</v>
      </c>
      <c r="AY133" s="25" t="s">
        <v>171</v>
      </c>
      <c r="BE133" s="248">
        <f>IF(N133="základní",J133,0)</f>
        <v>0</v>
      </c>
      <c r="BF133" s="248">
        <f>IF(N133="snížená",J133,0)</f>
        <v>0</v>
      </c>
      <c r="BG133" s="248">
        <f>IF(N133="zákl. přenesená",J133,0)</f>
        <v>0</v>
      </c>
      <c r="BH133" s="248">
        <f>IF(N133="sníž. přenesená",J133,0)</f>
        <v>0</v>
      </c>
      <c r="BI133" s="248">
        <f>IF(N133="nulová",J133,0)</f>
        <v>0</v>
      </c>
      <c r="BJ133" s="25" t="s">
        <v>83</v>
      </c>
      <c r="BK133" s="248">
        <f>ROUND(I133*H133,2)</f>
        <v>0</v>
      </c>
      <c r="BL133" s="25" t="s">
        <v>314</v>
      </c>
      <c r="BM133" s="25" t="s">
        <v>2554</v>
      </c>
    </row>
    <row r="134" s="1" customFormat="1" ht="25.5" customHeight="1">
      <c r="B134" s="47"/>
      <c r="C134" s="237" t="s">
        <v>421</v>
      </c>
      <c r="D134" s="237" t="s">
        <v>174</v>
      </c>
      <c r="E134" s="238" t="s">
        <v>2555</v>
      </c>
      <c r="F134" s="239" t="s">
        <v>2556</v>
      </c>
      <c r="G134" s="240" t="s">
        <v>367</v>
      </c>
      <c r="H134" s="241">
        <v>2</v>
      </c>
      <c r="I134" s="242"/>
      <c r="J134" s="243">
        <f>ROUND(I134*H134,2)</f>
        <v>0</v>
      </c>
      <c r="K134" s="239" t="s">
        <v>21</v>
      </c>
      <c r="L134" s="73"/>
      <c r="M134" s="244" t="s">
        <v>21</v>
      </c>
      <c r="N134" s="245" t="s">
        <v>47</v>
      </c>
      <c r="O134" s="48"/>
      <c r="P134" s="246">
        <f>O134*H134</f>
        <v>0</v>
      </c>
      <c r="Q134" s="246">
        <v>0</v>
      </c>
      <c r="R134" s="246">
        <f>Q134*H134</f>
        <v>0</v>
      </c>
      <c r="S134" s="246">
        <v>0</v>
      </c>
      <c r="T134" s="247">
        <f>S134*H134</f>
        <v>0</v>
      </c>
      <c r="AR134" s="25" t="s">
        <v>314</v>
      </c>
      <c r="AT134" s="25" t="s">
        <v>174</v>
      </c>
      <c r="AU134" s="25" t="s">
        <v>85</v>
      </c>
      <c r="AY134" s="25" t="s">
        <v>171</v>
      </c>
      <c r="BE134" s="248">
        <f>IF(N134="základní",J134,0)</f>
        <v>0</v>
      </c>
      <c r="BF134" s="248">
        <f>IF(N134="snížená",J134,0)</f>
        <v>0</v>
      </c>
      <c r="BG134" s="248">
        <f>IF(N134="zákl. přenesená",J134,0)</f>
        <v>0</v>
      </c>
      <c r="BH134" s="248">
        <f>IF(N134="sníž. přenesená",J134,0)</f>
        <v>0</v>
      </c>
      <c r="BI134" s="248">
        <f>IF(N134="nulová",J134,0)</f>
        <v>0</v>
      </c>
      <c r="BJ134" s="25" t="s">
        <v>83</v>
      </c>
      <c r="BK134" s="248">
        <f>ROUND(I134*H134,2)</f>
        <v>0</v>
      </c>
      <c r="BL134" s="25" t="s">
        <v>314</v>
      </c>
      <c r="BM134" s="25" t="s">
        <v>2557</v>
      </c>
    </row>
    <row r="135" s="1" customFormat="1" ht="25.5" customHeight="1">
      <c r="B135" s="47"/>
      <c r="C135" s="237" t="s">
        <v>428</v>
      </c>
      <c r="D135" s="237" t="s">
        <v>174</v>
      </c>
      <c r="E135" s="238" t="s">
        <v>2558</v>
      </c>
      <c r="F135" s="239" t="s">
        <v>2559</v>
      </c>
      <c r="G135" s="240" t="s">
        <v>367</v>
      </c>
      <c r="H135" s="241">
        <v>2</v>
      </c>
      <c r="I135" s="242"/>
      <c r="J135" s="243">
        <f>ROUND(I135*H135,2)</f>
        <v>0</v>
      </c>
      <c r="K135" s="239" t="s">
        <v>21</v>
      </c>
      <c r="L135" s="73"/>
      <c r="M135" s="244" t="s">
        <v>21</v>
      </c>
      <c r="N135" s="245" t="s">
        <v>47</v>
      </c>
      <c r="O135" s="48"/>
      <c r="P135" s="246">
        <f>O135*H135</f>
        <v>0</v>
      </c>
      <c r="Q135" s="246">
        <v>0</v>
      </c>
      <c r="R135" s="246">
        <f>Q135*H135</f>
        <v>0</v>
      </c>
      <c r="S135" s="246">
        <v>0</v>
      </c>
      <c r="T135" s="247">
        <f>S135*H135</f>
        <v>0</v>
      </c>
      <c r="AR135" s="25" t="s">
        <v>314</v>
      </c>
      <c r="AT135" s="25" t="s">
        <v>174</v>
      </c>
      <c r="AU135" s="25" t="s">
        <v>85</v>
      </c>
      <c r="AY135" s="25" t="s">
        <v>171</v>
      </c>
      <c r="BE135" s="248">
        <f>IF(N135="základní",J135,0)</f>
        <v>0</v>
      </c>
      <c r="BF135" s="248">
        <f>IF(N135="snížená",J135,0)</f>
        <v>0</v>
      </c>
      <c r="BG135" s="248">
        <f>IF(N135="zákl. přenesená",J135,0)</f>
        <v>0</v>
      </c>
      <c r="BH135" s="248">
        <f>IF(N135="sníž. přenesená",J135,0)</f>
        <v>0</v>
      </c>
      <c r="BI135" s="248">
        <f>IF(N135="nulová",J135,0)</f>
        <v>0</v>
      </c>
      <c r="BJ135" s="25" t="s">
        <v>83</v>
      </c>
      <c r="BK135" s="248">
        <f>ROUND(I135*H135,2)</f>
        <v>0</v>
      </c>
      <c r="BL135" s="25" t="s">
        <v>314</v>
      </c>
      <c r="BM135" s="25" t="s">
        <v>2560</v>
      </c>
    </row>
    <row r="136" s="1" customFormat="1" ht="16.5" customHeight="1">
      <c r="B136" s="47"/>
      <c r="C136" s="237" t="s">
        <v>434</v>
      </c>
      <c r="D136" s="237" t="s">
        <v>174</v>
      </c>
      <c r="E136" s="238" t="s">
        <v>2561</v>
      </c>
      <c r="F136" s="239" t="s">
        <v>2562</v>
      </c>
      <c r="G136" s="240" t="s">
        <v>367</v>
      </c>
      <c r="H136" s="241">
        <v>1</v>
      </c>
      <c r="I136" s="242"/>
      <c r="J136" s="243">
        <f>ROUND(I136*H136,2)</f>
        <v>0</v>
      </c>
      <c r="K136" s="239" t="s">
        <v>21</v>
      </c>
      <c r="L136" s="73"/>
      <c r="M136" s="244" t="s">
        <v>21</v>
      </c>
      <c r="N136" s="245" t="s">
        <v>47</v>
      </c>
      <c r="O136" s="48"/>
      <c r="P136" s="246">
        <f>O136*H136</f>
        <v>0</v>
      </c>
      <c r="Q136" s="246">
        <v>0</v>
      </c>
      <c r="R136" s="246">
        <f>Q136*H136</f>
        <v>0</v>
      </c>
      <c r="S136" s="246">
        <v>0</v>
      </c>
      <c r="T136" s="247">
        <f>S136*H136</f>
        <v>0</v>
      </c>
      <c r="AR136" s="25" t="s">
        <v>314</v>
      </c>
      <c r="AT136" s="25" t="s">
        <v>174</v>
      </c>
      <c r="AU136" s="25" t="s">
        <v>85</v>
      </c>
      <c r="AY136" s="25" t="s">
        <v>171</v>
      </c>
      <c r="BE136" s="248">
        <f>IF(N136="základní",J136,0)</f>
        <v>0</v>
      </c>
      <c r="BF136" s="248">
        <f>IF(N136="snížená",J136,0)</f>
        <v>0</v>
      </c>
      <c r="BG136" s="248">
        <f>IF(N136="zákl. přenesená",J136,0)</f>
        <v>0</v>
      </c>
      <c r="BH136" s="248">
        <f>IF(N136="sníž. přenesená",J136,0)</f>
        <v>0</v>
      </c>
      <c r="BI136" s="248">
        <f>IF(N136="nulová",J136,0)</f>
        <v>0</v>
      </c>
      <c r="BJ136" s="25" t="s">
        <v>83</v>
      </c>
      <c r="BK136" s="248">
        <f>ROUND(I136*H136,2)</f>
        <v>0</v>
      </c>
      <c r="BL136" s="25" t="s">
        <v>314</v>
      </c>
      <c r="BM136" s="25" t="s">
        <v>2563</v>
      </c>
    </row>
    <row r="137" s="11" customFormat="1" ht="29.88" customHeight="1">
      <c r="B137" s="221"/>
      <c r="C137" s="222"/>
      <c r="D137" s="223" t="s">
        <v>75</v>
      </c>
      <c r="E137" s="235" t="s">
        <v>2564</v>
      </c>
      <c r="F137" s="235" t="s">
        <v>2565</v>
      </c>
      <c r="G137" s="222"/>
      <c r="H137" s="222"/>
      <c r="I137" s="225"/>
      <c r="J137" s="236">
        <f>BK137</f>
        <v>0</v>
      </c>
      <c r="K137" s="222"/>
      <c r="L137" s="227"/>
      <c r="M137" s="228"/>
      <c r="N137" s="229"/>
      <c r="O137" s="229"/>
      <c r="P137" s="230">
        <f>SUM(P138:P158)</f>
        <v>0</v>
      </c>
      <c r="Q137" s="229"/>
      <c r="R137" s="230">
        <f>SUM(R138:R158)</f>
        <v>0</v>
      </c>
      <c r="S137" s="229"/>
      <c r="T137" s="231">
        <f>SUM(T138:T158)</f>
        <v>0</v>
      </c>
      <c r="AR137" s="232" t="s">
        <v>85</v>
      </c>
      <c r="AT137" s="233" t="s">
        <v>75</v>
      </c>
      <c r="AU137" s="233" t="s">
        <v>83</v>
      </c>
      <c r="AY137" s="232" t="s">
        <v>171</v>
      </c>
      <c r="BK137" s="234">
        <f>SUM(BK138:BK158)</f>
        <v>0</v>
      </c>
    </row>
    <row r="138" s="1" customFormat="1" ht="25.5" customHeight="1">
      <c r="B138" s="47"/>
      <c r="C138" s="299" t="s">
        <v>439</v>
      </c>
      <c r="D138" s="299" t="s">
        <v>288</v>
      </c>
      <c r="E138" s="300" t="s">
        <v>2566</v>
      </c>
      <c r="F138" s="301" t="s">
        <v>2567</v>
      </c>
      <c r="G138" s="302" t="s">
        <v>367</v>
      </c>
      <c r="H138" s="303">
        <v>1</v>
      </c>
      <c r="I138" s="304"/>
      <c r="J138" s="305">
        <f>ROUND(I138*H138,2)</f>
        <v>0</v>
      </c>
      <c r="K138" s="301" t="s">
        <v>21</v>
      </c>
      <c r="L138" s="306"/>
      <c r="M138" s="307" t="s">
        <v>21</v>
      </c>
      <c r="N138" s="308" t="s">
        <v>47</v>
      </c>
      <c r="O138" s="48"/>
      <c r="P138" s="246">
        <f>O138*H138</f>
        <v>0</v>
      </c>
      <c r="Q138" s="246">
        <v>0</v>
      </c>
      <c r="R138" s="246">
        <f>Q138*H138</f>
        <v>0</v>
      </c>
      <c r="S138" s="246">
        <v>0</v>
      </c>
      <c r="T138" s="247">
        <f>S138*H138</f>
        <v>0</v>
      </c>
      <c r="AR138" s="25" t="s">
        <v>414</v>
      </c>
      <c r="AT138" s="25" t="s">
        <v>288</v>
      </c>
      <c r="AU138" s="25" t="s">
        <v>85</v>
      </c>
      <c r="AY138" s="25" t="s">
        <v>171</v>
      </c>
      <c r="BE138" s="248">
        <f>IF(N138="základní",J138,0)</f>
        <v>0</v>
      </c>
      <c r="BF138" s="248">
        <f>IF(N138="snížená",J138,0)</f>
        <v>0</v>
      </c>
      <c r="BG138" s="248">
        <f>IF(N138="zákl. přenesená",J138,0)</f>
        <v>0</v>
      </c>
      <c r="BH138" s="248">
        <f>IF(N138="sníž. přenesená",J138,0)</f>
        <v>0</v>
      </c>
      <c r="BI138" s="248">
        <f>IF(N138="nulová",J138,0)</f>
        <v>0</v>
      </c>
      <c r="BJ138" s="25" t="s">
        <v>83</v>
      </c>
      <c r="BK138" s="248">
        <f>ROUND(I138*H138,2)</f>
        <v>0</v>
      </c>
      <c r="BL138" s="25" t="s">
        <v>314</v>
      </c>
      <c r="BM138" s="25" t="s">
        <v>2568</v>
      </c>
    </row>
    <row r="139" s="1" customFormat="1" ht="25.5" customHeight="1">
      <c r="B139" s="47"/>
      <c r="C139" s="299" t="s">
        <v>447</v>
      </c>
      <c r="D139" s="299" t="s">
        <v>288</v>
      </c>
      <c r="E139" s="300" t="s">
        <v>2569</v>
      </c>
      <c r="F139" s="301" t="s">
        <v>2570</v>
      </c>
      <c r="G139" s="302" t="s">
        <v>367</v>
      </c>
      <c r="H139" s="303">
        <v>2</v>
      </c>
      <c r="I139" s="304"/>
      <c r="J139" s="305">
        <f>ROUND(I139*H139,2)</f>
        <v>0</v>
      </c>
      <c r="K139" s="301" t="s">
        <v>21</v>
      </c>
      <c r="L139" s="306"/>
      <c r="M139" s="307" t="s">
        <v>21</v>
      </c>
      <c r="N139" s="308" t="s">
        <v>47</v>
      </c>
      <c r="O139" s="48"/>
      <c r="P139" s="246">
        <f>O139*H139</f>
        <v>0</v>
      </c>
      <c r="Q139" s="246">
        <v>0</v>
      </c>
      <c r="R139" s="246">
        <f>Q139*H139</f>
        <v>0</v>
      </c>
      <c r="S139" s="246">
        <v>0</v>
      </c>
      <c r="T139" s="247">
        <f>S139*H139</f>
        <v>0</v>
      </c>
      <c r="AR139" s="25" t="s">
        <v>414</v>
      </c>
      <c r="AT139" s="25" t="s">
        <v>288</v>
      </c>
      <c r="AU139" s="25" t="s">
        <v>85</v>
      </c>
      <c r="AY139" s="25" t="s">
        <v>171</v>
      </c>
      <c r="BE139" s="248">
        <f>IF(N139="základní",J139,0)</f>
        <v>0</v>
      </c>
      <c r="BF139" s="248">
        <f>IF(N139="snížená",J139,0)</f>
        <v>0</v>
      </c>
      <c r="BG139" s="248">
        <f>IF(N139="zákl. přenesená",J139,0)</f>
        <v>0</v>
      </c>
      <c r="BH139" s="248">
        <f>IF(N139="sníž. přenesená",J139,0)</f>
        <v>0</v>
      </c>
      <c r="BI139" s="248">
        <f>IF(N139="nulová",J139,0)</f>
        <v>0</v>
      </c>
      <c r="BJ139" s="25" t="s">
        <v>83</v>
      </c>
      <c r="BK139" s="248">
        <f>ROUND(I139*H139,2)</f>
        <v>0</v>
      </c>
      <c r="BL139" s="25" t="s">
        <v>314</v>
      </c>
      <c r="BM139" s="25" t="s">
        <v>2571</v>
      </c>
    </row>
    <row r="140" s="1" customFormat="1" ht="25.5" customHeight="1">
      <c r="B140" s="47"/>
      <c r="C140" s="299" t="s">
        <v>453</v>
      </c>
      <c r="D140" s="299" t="s">
        <v>288</v>
      </c>
      <c r="E140" s="300" t="s">
        <v>2572</v>
      </c>
      <c r="F140" s="301" t="s">
        <v>2573</v>
      </c>
      <c r="G140" s="302" t="s">
        <v>367</v>
      </c>
      <c r="H140" s="303">
        <v>3</v>
      </c>
      <c r="I140" s="304"/>
      <c r="J140" s="305">
        <f>ROUND(I140*H140,2)</f>
        <v>0</v>
      </c>
      <c r="K140" s="301" t="s">
        <v>21</v>
      </c>
      <c r="L140" s="306"/>
      <c r="M140" s="307" t="s">
        <v>21</v>
      </c>
      <c r="N140" s="308" t="s">
        <v>47</v>
      </c>
      <c r="O140" s="48"/>
      <c r="P140" s="246">
        <f>O140*H140</f>
        <v>0</v>
      </c>
      <c r="Q140" s="246">
        <v>0</v>
      </c>
      <c r="R140" s="246">
        <f>Q140*H140</f>
        <v>0</v>
      </c>
      <c r="S140" s="246">
        <v>0</v>
      </c>
      <c r="T140" s="247">
        <f>S140*H140</f>
        <v>0</v>
      </c>
      <c r="AR140" s="25" t="s">
        <v>414</v>
      </c>
      <c r="AT140" s="25" t="s">
        <v>288</v>
      </c>
      <c r="AU140" s="25" t="s">
        <v>85</v>
      </c>
      <c r="AY140" s="25" t="s">
        <v>171</v>
      </c>
      <c r="BE140" s="248">
        <f>IF(N140="základní",J140,0)</f>
        <v>0</v>
      </c>
      <c r="BF140" s="248">
        <f>IF(N140="snížená",J140,0)</f>
        <v>0</v>
      </c>
      <c r="BG140" s="248">
        <f>IF(N140="zákl. přenesená",J140,0)</f>
        <v>0</v>
      </c>
      <c r="BH140" s="248">
        <f>IF(N140="sníž. přenesená",J140,0)</f>
        <v>0</v>
      </c>
      <c r="BI140" s="248">
        <f>IF(N140="nulová",J140,0)</f>
        <v>0</v>
      </c>
      <c r="BJ140" s="25" t="s">
        <v>83</v>
      </c>
      <c r="BK140" s="248">
        <f>ROUND(I140*H140,2)</f>
        <v>0</v>
      </c>
      <c r="BL140" s="25" t="s">
        <v>314</v>
      </c>
      <c r="BM140" s="25" t="s">
        <v>2574</v>
      </c>
    </row>
    <row r="141" s="1" customFormat="1" ht="16.5" customHeight="1">
      <c r="B141" s="47"/>
      <c r="C141" s="299" t="s">
        <v>458</v>
      </c>
      <c r="D141" s="299" t="s">
        <v>288</v>
      </c>
      <c r="E141" s="300" t="s">
        <v>2575</v>
      </c>
      <c r="F141" s="301" t="s">
        <v>2576</v>
      </c>
      <c r="G141" s="302" t="s">
        <v>367</v>
      </c>
      <c r="H141" s="303">
        <v>4</v>
      </c>
      <c r="I141" s="304"/>
      <c r="J141" s="305">
        <f>ROUND(I141*H141,2)</f>
        <v>0</v>
      </c>
      <c r="K141" s="301" t="s">
        <v>21</v>
      </c>
      <c r="L141" s="306"/>
      <c r="M141" s="307" t="s">
        <v>21</v>
      </c>
      <c r="N141" s="308" t="s">
        <v>47</v>
      </c>
      <c r="O141" s="48"/>
      <c r="P141" s="246">
        <f>O141*H141</f>
        <v>0</v>
      </c>
      <c r="Q141" s="246">
        <v>0</v>
      </c>
      <c r="R141" s="246">
        <f>Q141*H141</f>
        <v>0</v>
      </c>
      <c r="S141" s="246">
        <v>0</v>
      </c>
      <c r="T141" s="247">
        <f>S141*H141</f>
        <v>0</v>
      </c>
      <c r="AR141" s="25" t="s">
        <v>414</v>
      </c>
      <c r="AT141" s="25" t="s">
        <v>288</v>
      </c>
      <c r="AU141" s="25" t="s">
        <v>85</v>
      </c>
      <c r="AY141" s="25" t="s">
        <v>171</v>
      </c>
      <c r="BE141" s="248">
        <f>IF(N141="základní",J141,0)</f>
        <v>0</v>
      </c>
      <c r="BF141" s="248">
        <f>IF(N141="snížená",J141,0)</f>
        <v>0</v>
      </c>
      <c r="BG141" s="248">
        <f>IF(N141="zákl. přenesená",J141,0)</f>
        <v>0</v>
      </c>
      <c r="BH141" s="248">
        <f>IF(N141="sníž. přenesená",J141,0)</f>
        <v>0</v>
      </c>
      <c r="BI141" s="248">
        <f>IF(N141="nulová",J141,0)</f>
        <v>0</v>
      </c>
      <c r="BJ141" s="25" t="s">
        <v>83</v>
      </c>
      <c r="BK141" s="248">
        <f>ROUND(I141*H141,2)</f>
        <v>0</v>
      </c>
      <c r="BL141" s="25" t="s">
        <v>314</v>
      </c>
      <c r="BM141" s="25" t="s">
        <v>2577</v>
      </c>
    </row>
    <row r="142" s="1" customFormat="1" ht="16.5" customHeight="1">
      <c r="B142" s="47"/>
      <c r="C142" s="299" t="s">
        <v>463</v>
      </c>
      <c r="D142" s="299" t="s">
        <v>288</v>
      </c>
      <c r="E142" s="300" t="s">
        <v>2578</v>
      </c>
      <c r="F142" s="301" t="s">
        <v>2579</v>
      </c>
      <c r="G142" s="302" t="s">
        <v>367</v>
      </c>
      <c r="H142" s="303">
        <v>1</v>
      </c>
      <c r="I142" s="304"/>
      <c r="J142" s="305">
        <f>ROUND(I142*H142,2)</f>
        <v>0</v>
      </c>
      <c r="K142" s="301" t="s">
        <v>21</v>
      </c>
      <c r="L142" s="306"/>
      <c r="M142" s="307" t="s">
        <v>21</v>
      </c>
      <c r="N142" s="308" t="s">
        <v>47</v>
      </c>
      <c r="O142" s="48"/>
      <c r="P142" s="246">
        <f>O142*H142</f>
        <v>0</v>
      </c>
      <c r="Q142" s="246">
        <v>0</v>
      </c>
      <c r="R142" s="246">
        <f>Q142*H142</f>
        <v>0</v>
      </c>
      <c r="S142" s="246">
        <v>0</v>
      </c>
      <c r="T142" s="247">
        <f>S142*H142</f>
        <v>0</v>
      </c>
      <c r="AR142" s="25" t="s">
        <v>414</v>
      </c>
      <c r="AT142" s="25" t="s">
        <v>288</v>
      </c>
      <c r="AU142" s="25" t="s">
        <v>85</v>
      </c>
      <c r="AY142" s="25" t="s">
        <v>171</v>
      </c>
      <c r="BE142" s="248">
        <f>IF(N142="základní",J142,0)</f>
        <v>0</v>
      </c>
      <c r="BF142" s="248">
        <f>IF(N142="snížená",J142,0)</f>
        <v>0</v>
      </c>
      <c r="BG142" s="248">
        <f>IF(N142="zákl. přenesená",J142,0)</f>
        <v>0</v>
      </c>
      <c r="BH142" s="248">
        <f>IF(N142="sníž. přenesená",J142,0)</f>
        <v>0</v>
      </c>
      <c r="BI142" s="248">
        <f>IF(N142="nulová",J142,0)</f>
        <v>0</v>
      </c>
      <c r="BJ142" s="25" t="s">
        <v>83</v>
      </c>
      <c r="BK142" s="248">
        <f>ROUND(I142*H142,2)</f>
        <v>0</v>
      </c>
      <c r="BL142" s="25" t="s">
        <v>314</v>
      </c>
      <c r="BM142" s="25" t="s">
        <v>2580</v>
      </c>
    </row>
    <row r="143" s="1" customFormat="1" ht="16.5" customHeight="1">
      <c r="B143" s="47"/>
      <c r="C143" s="299" t="s">
        <v>468</v>
      </c>
      <c r="D143" s="299" t="s">
        <v>288</v>
      </c>
      <c r="E143" s="300" t="s">
        <v>2581</v>
      </c>
      <c r="F143" s="301" t="s">
        <v>2582</v>
      </c>
      <c r="G143" s="302" t="s">
        <v>367</v>
      </c>
      <c r="H143" s="303">
        <v>1</v>
      </c>
      <c r="I143" s="304"/>
      <c r="J143" s="305">
        <f>ROUND(I143*H143,2)</f>
        <v>0</v>
      </c>
      <c r="K143" s="301" t="s">
        <v>21</v>
      </c>
      <c r="L143" s="306"/>
      <c r="M143" s="307" t="s">
        <v>21</v>
      </c>
      <c r="N143" s="308" t="s">
        <v>47</v>
      </c>
      <c r="O143" s="48"/>
      <c r="P143" s="246">
        <f>O143*H143</f>
        <v>0</v>
      </c>
      <c r="Q143" s="246">
        <v>0</v>
      </c>
      <c r="R143" s="246">
        <f>Q143*H143</f>
        <v>0</v>
      </c>
      <c r="S143" s="246">
        <v>0</v>
      </c>
      <c r="T143" s="247">
        <f>S143*H143</f>
        <v>0</v>
      </c>
      <c r="AR143" s="25" t="s">
        <v>414</v>
      </c>
      <c r="AT143" s="25" t="s">
        <v>288</v>
      </c>
      <c r="AU143" s="25" t="s">
        <v>85</v>
      </c>
      <c r="AY143" s="25" t="s">
        <v>171</v>
      </c>
      <c r="BE143" s="248">
        <f>IF(N143="základní",J143,0)</f>
        <v>0</v>
      </c>
      <c r="BF143" s="248">
        <f>IF(N143="snížená",J143,0)</f>
        <v>0</v>
      </c>
      <c r="BG143" s="248">
        <f>IF(N143="zákl. přenesená",J143,0)</f>
        <v>0</v>
      </c>
      <c r="BH143" s="248">
        <f>IF(N143="sníž. přenesená",J143,0)</f>
        <v>0</v>
      </c>
      <c r="BI143" s="248">
        <f>IF(N143="nulová",J143,0)</f>
        <v>0</v>
      </c>
      <c r="BJ143" s="25" t="s">
        <v>83</v>
      </c>
      <c r="BK143" s="248">
        <f>ROUND(I143*H143,2)</f>
        <v>0</v>
      </c>
      <c r="BL143" s="25" t="s">
        <v>314</v>
      </c>
      <c r="BM143" s="25" t="s">
        <v>2583</v>
      </c>
    </row>
    <row r="144" s="1" customFormat="1" ht="16.5" customHeight="1">
      <c r="B144" s="47"/>
      <c r="C144" s="299" t="s">
        <v>475</v>
      </c>
      <c r="D144" s="299" t="s">
        <v>288</v>
      </c>
      <c r="E144" s="300" t="s">
        <v>2584</v>
      </c>
      <c r="F144" s="301" t="s">
        <v>2585</v>
      </c>
      <c r="G144" s="302" t="s">
        <v>367</v>
      </c>
      <c r="H144" s="303">
        <v>4</v>
      </c>
      <c r="I144" s="304"/>
      <c r="J144" s="305">
        <f>ROUND(I144*H144,2)</f>
        <v>0</v>
      </c>
      <c r="K144" s="301" t="s">
        <v>21</v>
      </c>
      <c r="L144" s="306"/>
      <c r="M144" s="307" t="s">
        <v>21</v>
      </c>
      <c r="N144" s="308" t="s">
        <v>47</v>
      </c>
      <c r="O144" s="48"/>
      <c r="P144" s="246">
        <f>O144*H144</f>
        <v>0</v>
      </c>
      <c r="Q144" s="246">
        <v>0</v>
      </c>
      <c r="R144" s="246">
        <f>Q144*H144</f>
        <v>0</v>
      </c>
      <c r="S144" s="246">
        <v>0</v>
      </c>
      <c r="T144" s="247">
        <f>S144*H144</f>
        <v>0</v>
      </c>
      <c r="AR144" s="25" t="s">
        <v>414</v>
      </c>
      <c r="AT144" s="25" t="s">
        <v>288</v>
      </c>
      <c r="AU144" s="25" t="s">
        <v>85</v>
      </c>
      <c r="AY144" s="25" t="s">
        <v>171</v>
      </c>
      <c r="BE144" s="248">
        <f>IF(N144="základní",J144,0)</f>
        <v>0</v>
      </c>
      <c r="BF144" s="248">
        <f>IF(N144="snížená",J144,0)</f>
        <v>0</v>
      </c>
      <c r="BG144" s="248">
        <f>IF(N144="zákl. přenesená",J144,0)</f>
        <v>0</v>
      </c>
      <c r="BH144" s="248">
        <f>IF(N144="sníž. přenesená",J144,0)</f>
        <v>0</v>
      </c>
      <c r="BI144" s="248">
        <f>IF(N144="nulová",J144,0)</f>
        <v>0</v>
      </c>
      <c r="BJ144" s="25" t="s">
        <v>83</v>
      </c>
      <c r="BK144" s="248">
        <f>ROUND(I144*H144,2)</f>
        <v>0</v>
      </c>
      <c r="BL144" s="25" t="s">
        <v>314</v>
      </c>
      <c r="BM144" s="25" t="s">
        <v>2586</v>
      </c>
    </row>
    <row r="145" s="1" customFormat="1" ht="16.5" customHeight="1">
      <c r="B145" s="47"/>
      <c r="C145" s="299" t="s">
        <v>480</v>
      </c>
      <c r="D145" s="299" t="s">
        <v>288</v>
      </c>
      <c r="E145" s="300" t="s">
        <v>2587</v>
      </c>
      <c r="F145" s="301" t="s">
        <v>2588</v>
      </c>
      <c r="G145" s="302" t="s">
        <v>367</v>
      </c>
      <c r="H145" s="303">
        <v>1</v>
      </c>
      <c r="I145" s="304"/>
      <c r="J145" s="305">
        <f>ROUND(I145*H145,2)</f>
        <v>0</v>
      </c>
      <c r="K145" s="301" t="s">
        <v>21</v>
      </c>
      <c r="L145" s="306"/>
      <c r="M145" s="307" t="s">
        <v>21</v>
      </c>
      <c r="N145" s="308" t="s">
        <v>47</v>
      </c>
      <c r="O145" s="48"/>
      <c r="P145" s="246">
        <f>O145*H145</f>
        <v>0</v>
      </c>
      <c r="Q145" s="246">
        <v>0</v>
      </c>
      <c r="R145" s="246">
        <f>Q145*H145</f>
        <v>0</v>
      </c>
      <c r="S145" s="246">
        <v>0</v>
      </c>
      <c r="T145" s="247">
        <f>S145*H145</f>
        <v>0</v>
      </c>
      <c r="AR145" s="25" t="s">
        <v>414</v>
      </c>
      <c r="AT145" s="25" t="s">
        <v>288</v>
      </c>
      <c r="AU145" s="25" t="s">
        <v>85</v>
      </c>
      <c r="AY145" s="25" t="s">
        <v>171</v>
      </c>
      <c r="BE145" s="248">
        <f>IF(N145="základní",J145,0)</f>
        <v>0</v>
      </c>
      <c r="BF145" s="248">
        <f>IF(N145="snížená",J145,0)</f>
        <v>0</v>
      </c>
      <c r="BG145" s="248">
        <f>IF(N145="zákl. přenesená",J145,0)</f>
        <v>0</v>
      </c>
      <c r="BH145" s="248">
        <f>IF(N145="sníž. přenesená",J145,0)</f>
        <v>0</v>
      </c>
      <c r="BI145" s="248">
        <f>IF(N145="nulová",J145,0)</f>
        <v>0</v>
      </c>
      <c r="BJ145" s="25" t="s">
        <v>83</v>
      </c>
      <c r="BK145" s="248">
        <f>ROUND(I145*H145,2)</f>
        <v>0</v>
      </c>
      <c r="BL145" s="25" t="s">
        <v>314</v>
      </c>
      <c r="BM145" s="25" t="s">
        <v>2589</v>
      </c>
    </row>
    <row r="146" s="1" customFormat="1" ht="16.5" customHeight="1">
      <c r="B146" s="47"/>
      <c r="C146" s="299" t="s">
        <v>485</v>
      </c>
      <c r="D146" s="299" t="s">
        <v>288</v>
      </c>
      <c r="E146" s="300" t="s">
        <v>2590</v>
      </c>
      <c r="F146" s="301" t="s">
        <v>2591</v>
      </c>
      <c r="G146" s="302" t="s">
        <v>367</v>
      </c>
      <c r="H146" s="303">
        <v>10</v>
      </c>
      <c r="I146" s="304"/>
      <c r="J146" s="305">
        <f>ROUND(I146*H146,2)</f>
        <v>0</v>
      </c>
      <c r="K146" s="301" t="s">
        <v>21</v>
      </c>
      <c r="L146" s="306"/>
      <c r="M146" s="307" t="s">
        <v>21</v>
      </c>
      <c r="N146" s="308" t="s">
        <v>47</v>
      </c>
      <c r="O146" s="48"/>
      <c r="P146" s="246">
        <f>O146*H146</f>
        <v>0</v>
      </c>
      <c r="Q146" s="246">
        <v>0</v>
      </c>
      <c r="R146" s="246">
        <f>Q146*H146</f>
        <v>0</v>
      </c>
      <c r="S146" s="246">
        <v>0</v>
      </c>
      <c r="T146" s="247">
        <f>S146*H146</f>
        <v>0</v>
      </c>
      <c r="AR146" s="25" t="s">
        <v>414</v>
      </c>
      <c r="AT146" s="25" t="s">
        <v>288</v>
      </c>
      <c r="AU146" s="25" t="s">
        <v>85</v>
      </c>
      <c r="AY146" s="25" t="s">
        <v>171</v>
      </c>
      <c r="BE146" s="248">
        <f>IF(N146="základní",J146,0)</f>
        <v>0</v>
      </c>
      <c r="BF146" s="248">
        <f>IF(N146="snížená",J146,0)</f>
        <v>0</v>
      </c>
      <c r="BG146" s="248">
        <f>IF(N146="zákl. přenesená",J146,0)</f>
        <v>0</v>
      </c>
      <c r="BH146" s="248">
        <f>IF(N146="sníž. přenesená",J146,0)</f>
        <v>0</v>
      </c>
      <c r="BI146" s="248">
        <f>IF(N146="nulová",J146,0)</f>
        <v>0</v>
      </c>
      <c r="BJ146" s="25" t="s">
        <v>83</v>
      </c>
      <c r="BK146" s="248">
        <f>ROUND(I146*H146,2)</f>
        <v>0</v>
      </c>
      <c r="BL146" s="25" t="s">
        <v>314</v>
      </c>
      <c r="BM146" s="25" t="s">
        <v>2592</v>
      </c>
    </row>
    <row r="147" s="1" customFormat="1" ht="25.5" customHeight="1">
      <c r="B147" s="47"/>
      <c r="C147" s="299" t="s">
        <v>494</v>
      </c>
      <c r="D147" s="299" t="s">
        <v>288</v>
      </c>
      <c r="E147" s="300" t="s">
        <v>2593</v>
      </c>
      <c r="F147" s="301" t="s">
        <v>2594</v>
      </c>
      <c r="G147" s="302" t="s">
        <v>367</v>
      </c>
      <c r="H147" s="303">
        <v>7</v>
      </c>
      <c r="I147" s="304"/>
      <c r="J147" s="305">
        <f>ROUND(I147*H147,2)</f>
        <v>0</v>
      </c>
      <c r="K147" s="301" t="s">
        <v>21</v>
      </c>
      <c r="L147" s="306"/>
      <c r="M147" s="307" t="s">
        <v>21</v>
      </c>
      <c r="N147" s="308" t="s">
        <v>47</v>
      </c>
      <c r="O147" s="48"/>
      <c r="P147" s="246">
        <f>O147*H147</f>
        <v>0</v>
      </c>
      <c r="Q147" s="246">
        <v>0</v>
      </c>
      <c r="R147" s="246">
        <f>Q147*H147</f>
        <v>0</v>
      </c>
      <c r="S147" s="246">
        <v>0</v>
      </c>
      <c r="T147" s="247">
        <f>S147*H147</f>
        <v>0</v>
      </c>
      <c r="AR147" s="25" t="s">
        <v>414</v>
      </c>
      <c r="AT147" s="25" t="s">
        <v>288</v>
      </c>
      <c r="AU147" s="25" t="s">
        <v>85</v>
      </c>
      <c r="AY147" s="25" t="s">
        <v>171</v>
      </c>
      <c r="BE147" s="248">
        <f>IF(N147="základní",J147,0)</f>
        <v>0</v>
      </c>
      <c r="BF147" s="248">
        <f>IF(N147="snížená",J147,0)</f>
        <v>0</v>
      </c>
      <c r="BG147" s="248">
        <f>IF(N147="zákl. přenesená",J147,0)</f>
        <v>0</v>
      </c>
      <c r="BH147" s="248">
        <f>IF(N147="sníž. přenesená",J147,0)</f>
        <v>0</v>
      </c>
      <c r="BI147" s="248">
        <f>IF(N147="nulová",J147,0)</f>
        <v>0</v>
      </c>
      <c r="BJ147" s="25" t="s">
        <v>83</v>
      </c>
      <c r="BK147" s="248">
        <f>ROUND(I147*H147,2)</f>
        <v>0</v>
      </c>
      <c r="BL147" s="25" t="s">
        <v>314</v>
      </c>
      <c r="BM147" s="25" t="s">
        <v>2595</v>
      </c>
    </row>
    <row r="148" s="1" customFormat="1" ht="25.5" customHeight="1">
      <c r="B148" s="47"/>
      <c r="C148" s="237" t="s">
        <v>499</v>
      </c>
      <c r="D148" s="237" t="s">
        <v>174</v>
      </c>
      <c r="E148" s="238" t="s">
        <v>2596</v>
      </c>
      <c r="F148" s="239" t="s">
        <v>2597</v>
      </c>
      <c r="G148" s="240" t="s">
        <v>367</v>
      </c>
      <c r="H148" s="241">
        <v>1</v>
      </c>
      <c r="I148" s="242"/>
      <c r="J148" s="243">
        <f>ROUND(I148*H148,2)</f>
        <v>0</v>
      </c>
      <c r="K148" s="239" t="s">
        <v>21</v>
      </c>
      <c r="L148" s="73"/>
      <c r="M148" s="244" t="s">
        <v>21</v>
      </c>
      <c r="N148" s="245" t="s">
        <v>47</v>
      </c>
      <c r="O148" s="48"/>
      <c r="P148" s="246">
        <f>O148*H148</f>
        <v>0</v>
      </c>
      <c r="Q148" s="246">
        <v>0</v>
      </c>
      <c r="R148" s="246">
        <f>Q148*H148</f>
        <v>0</v>
      </c>
      <c r="S148" s="246">
        <v>0</v>
      </c>
      <c r="T148" s="247">
        <f>S148*H148</f>
        <v>0</v>
      </c>
      <c r="AR148" s="25" t="s">
        <v>314</v>
      </c>
      <c r="AT148" s="25" t="s">
        <v>174</v>
      </c>
      <c r="AU148" s="25" t="s">
        <v>85</v>
      </c>
      <c r="AY148" s="25" t="s">
        <v>171</v>
      </c>
      <c r="BE148" s="248">
        <f>IF(N148="základní",J148,0)</f>
        <v>0</v>
      </c>
      <c r="BF148" s="248">
        <f>IF(N148="snížená",J148,0)</f>
        <v>0</v>
      </c>
      <c r="BG148" s="248">
        <f>IF(N148="zákl. přenesená",J148,0)</f>
        <v>0</v>
      </c>
      <c r="BH148" s="248">
        <f>IF(N148="sníž. přenesená",J148,0)</f>
        <v>0</v>
      </c>
      <c r="BI148" s="248">
        <f>IF(N148="nulová",J148,0)</f>
        <v>0</v>
      </c>
      <c r="BJ148" s="25" t="s">
        <v>83</v>
      </c>
      <c r="BK148" s="248">
        <f>ROUND(I148*H148,2)</f>
        <v>0</v>
      </c>
      <c r="BL148" s="25" t="s">
        <v>314</v>
      </c>
      <c r="BM148" s="25" t="s">
        <v>2598</v>
      </c>
    </row>
    <row r="149" s="1" customFormat="1" ht="25.5" customHeight="1">
      <c r="B149" s="47"/>
      <c r="C149" s="237" t="s">
        <v>505</v>
      </c>
      <c r="D149" s="237" t="s">
        <v>174</v>
      </c>
      <c r="E149" s="238" t="s">
        <v>2599</v>
      </c>
      <c r="F149" s="239" t="s">
        <v>2600</v>
      </c>
      <c r="G149" s="240" t="s">
        <v>367</v>
      </c>
      <c r="H149" s="241">
        <v>2</v>
      </c>
      <c r="I149" s="242"/>
      <c r="J149" s="243">
        <f>ROUND(I149*H149,2)</f>
        <v>0</v>
      </c>
      <c r="K149" s="239" t="s">
        <v>21</v>
      </c>
      <c r="L149" s="73"/>
      <c r="M149" s="244" t="s">
        <v>21</v>
      </c>
      <c r="N149" s="245" t="s">
        <v>47</v>
      </c>
      <c r="O149" s="48"/>
      <c r="P149" s="246">
        <f>O149*H149</f>
        <v>0</v>
      </c>
      <c r="Q149" s="246">
        <v>0</v>
      </c>
      <c r="R149" s="246">
        <f>Q149*H149</f>
        <v>0</v>
      </c>
      <c r="S149" s="246">
        <v>0</v>
      </c>
      <c r="T149" s="247">
        <f>S149*H149</f>
        <v>0</v>
      </c>
      <c r="AR149" s="25" t="s">
        <v>314</v>
      </c>
      <c r="AT149" s="25" t="s">
        <v>174</v>
      </c>
      <c r="AU149" s="25" t="s">
        <v>85</v>
      </c>
      <c r="AY149" s="25" t="s">
        <v>171</v>
      </c>
      <c r="BE149" s="248">
        <f>IF(N149="základní",J149,0)</f>
        <v>0</v>
      </c>
      <c r="BF149" s="248">
        <f>IF(N149="snížená",J149,0)</f>
        <v>0</v>
      </c>
      <c r="BG149" s="248">
        <f>IF(N149="zákl. přenesená",J149,0)</f>
        <v>0</v>
      </c>
      <c r="BH149" s="248">
        <f>IF(N149="sníž. přenesená",J149,0)</f>
        <v>0</v>
      </c>
      <c r="BI149" s="248">
        <f>IF(N149="nulová",J149,0)</f>
        <v>0</v>
      </c>
      <c r="BJ149" s="25" t="s">
        <v>83</v>
      </c>
      <c r="BK149" s="248">
        <f>ROUND(I149*H149,2)</f>
        <v>0</v>
      </c>
      <c r="BL149" s="25" t="s">
        <v>314</v>
      </c>
      <c r="BM149" s="25" t="s">
        <v>2601</v>
      </c>
    </row>
    <row r="150" s="1" customFormat="1" ht="25.5" customHeight="1">
      <c r="B150" s="47"/>
      <c r="C150" s="237" t="s">
        <v>510</v>
      </c>
      <c r="D150" s="237" t="s">
        <v>174</v>
      </c>
      <c r="E150" s="238" t="s">
        <v>2602</v>
      </c>
      <c r="F150" s="239" t="s">
        <v>2603</v>
      </c>
      <c r="G150" s="240" t="s">
        <v>367</v>
      </c>
      <c r="H150" s="241">
        <v>3</v>
      </c>
      <c r="I150" s="242"/>
      <c r="J150" s="243">
        <f>ROUND(I150*H150,2)</f>
        <v>0</v>
      </c>
      <c r="K150" s="239" t="s">
        <v>21</v>
      </c>
      <c r="L150" s="73"/>
      <c r="M150" s="244" t="s">
        <v>21</v>
      </c>
      <c r="N150" s="245" t="s">
        <v>47</v>
      </c>
      <c r="O150" s="48"/>
      <c r="P150" s="246">
        <f>O150*H150</f>
        <v>0</v>
      </c>
      <c r="Q150" s="246">
        <v>0</v>
      </c>
      <c r="R150" s="246">
        <f>Q150*H150</f>
        <v>0</v>
      </c>
      <c r="S150" s="246">
        <v>0</v>
      </c>
      <c r="T150" s="247">
        <f>S150*H150</f>
        <v>0</v>
      </c>
      <c r="AR150" s="25" t="s">
        <v>314</v>
      </c>
      <c r="AT150" s="25" t="s">
        <v>174</v>
      </c>
      <c r="AU150" s="25" t="s">
        <v>85</v>
      </c>
      <c r="AY150" s="25" t="s">
        <v>171</v>
      </c>
      <c r="BE150" s="248">
        <f>IF(N150="základní",J150,0)</f>
        <v>0</v>
      </c>
      <c r="BF150" s="248">
        <f>IF(N150="snížená",J150,0)</f>
        <v>0</v>
      </c>
      <c r="BG150" s="248">
        <f>IF(N150="zákl. přenesená",J150,0)</f>
        <v>0</v>
      </c>
      <c r="BH150" s="248">
        <f>IF(N150="sníž. přenesená",J150,0)</f>
        <v>0</v>
      </c>
      <c r="BI150" s="248">
        <f>IF(N150="nulová",J150,0)</f>
        <v>0</v>
      </c>
      <c r="BJ150" s="25" t="s">
        <v>83</v>
      </c>
      <c r="BK150" s="248">
        <f>ROUND(I150*H150,2)</f>
        <v>0</v>
      </c>
      <c r="BL150" s="25" t="s">
        <v>314</v>
      </c>
      <c r="BM150" s="25" t="s">
        <v>2604</v>
      </c>
    </row>
    <row r="151" s="1" customFormat="1" ht="16.5" customHeight="1">
      <c r="B151" s="47"/>
      <c r="C151" s="237" t="s">
        <v>516</v>
      </c>
      <c r="D151" s="237" t="s">
        <v>174</v>
      </c>
      <c r="E151" s="238" t="s">
        <v>2605</v>
      </c>
      <c r="F151" s="239" t="s">
        <v>2606</v>
      </c>
      <c r="G151" s="240" t="s">
        <v>367</v>
      </c>
      <c r="H151" s="241">
        <v>4</v>
      </c>
      <c r="I151" s="242"/>
      <c r="J151" s="243">
        <f>ROUND(I151*H151,2)</f>
        <v>0</v>
      </c>
      <c r="K151" s="239" t="s">
        <v>21</v>
      </c>
      <c r="L151" s="73"/>
      <c r="M151" s="244" t="s">
        <v>21</v>
      </c>
      <c r="N151" s="245" t="s">
        <v>47</v>
      </c>
      <c r="O151" s="48"/>
      <c r="P151" s="246">
        <f>O151*H151</f>
        <v>0</v>
      </c>
      <c r="Q151" s="246">
        <v>0</v>
      </c>
      <c r="R151" s="246">
        <f>Q151*H151</f>
        <v>0</v>
      </c>
      <c r="S151" s="246">
        <v>0</v>
      </c>
      <c r="T151" s="247">
        <f>S151*H151</f>
        <v>0</v>
      </c>
      <c r="AR151" s="25" t="s">
        <v>314</v>
      </c>
      <c r="AT151" s="25" t="s">
        <v>174</v>
      </c>
      <c r="AU151" s="25" t="s">
        <v>85</v>
      </c>
      <c r="AY151" s="25" t="s">
        <v>171</v>
      </c>
      <c r="BE151" s="248">
        <f>IF(N151="základní",J151,0)</f>
        <v>0</v>
      </c>
      <c r="BF151" s="248">
        <f>IF(N151="snížená",J151,0)</f>
        <v>0</v>
      </c>
      <c r="BG151" s="248">
        <f>IF(N151="zákl. přenesená",J151,0)</f>
        <v>0</v>
      </c>
      <c r="BH151" s="248">
        <f>IF(N151="sníž. přenesená",J151,0)</f>
        <v>0</v>
      </c>
      <c r="BI151" s="248">
        <f>IF(N151="nulová",J151,0)</f>
        <v>0</v>
      </c>
      <c r="BJ151" s="25" t="s">
        <v>83</v>
      </c>
      <c r="BK151" s="248">
        <f>ROUND(I151*H151,2)</f>
        <v>0</v>
      </c>
      <c r="BL151" s="25" t="s">
        <v>314</v>
      </c>
      <c r="BM151" s="25" t="s">
        <v>2607</v>
      </c>
    </row>
    <row r="152" s="1" customFormat="1" ht="16.5" customHeight="1">
      <c r="B152" s="47"/>
      <c r="C152" s="237" t="s">
        <v>521</v>
      </c>
      <c r="D152" s="237" t="s">
        <v>174</v>
      </c>
      <c r="E152" s="238" t="s">
        <v>2608</v>
      </c>
      <c r="F152" s="239" t="s">
        <v>2609</v>
      </c>
      <c r="G152" s="240" t="s">
        <v>367</v>
      </c>
      <c r="H152" s="241">
        <v>1</v>
      </c>
      <c r="I152" s="242"/>
      <c r="J152" s="243">
        <f>ROUND(I152*H152,2)</f>
        <v>0</v>
      </c>
      <c r="K152" s="239" t="s">
        <v>21</v>
      </c>
      <c r="L152" s="73"/>
      <c r="M152" s="244" t="s">
        <v>21</v>
      </c>
      <c r="N152" s="245" t="s">
        <v>47</v>
      </c>
      <c r="O152" s="48"/>
      <c r="P152" s="246">
        <f>O152*H152</f>
        <v>0</v>
      </c>
      <c r="Q152" s="246">
        <v>0</v>
      </c>
      <c r="R152" s="246">
        <f>Q152*H152</f>
        <v>0</v>
      </c>
      <c r="S152" s="246">
        <v>0</v>
      </c>
      <c r="T152" s="247">
        <f>S152*H152</f>
        <v>0</v>
      </c>
      <c r="AR152" s="25" t="s">
        <v>314</v>
      </c>
      <c r="AT152" s="25" t="s">
        <v>174</v>
      </c>
      <c r="AU152" s="25" t="s">
        <v>85</v>
      </c>
      <c r="AY152" s="25" t="s">
        <v>171</v>
      </c>
      <c r="BE152" s="248">
        <f>IF(N152="základní",J152,0)</f>
        <v>0</v>
      </c>
      <c r="BF152" s="248">
        <f>IF(N152="snížená",J152,0)</f>
        <v>0</v>
      </c>
      <c r="BG152" s="248">
        <f>IF(N152="zákl. přenesená",J152,0)</f>
        <v>0</v>
      </c>
      <c r="BH152" s="248">
        <f>IF(N152="sníž. přenesená",J152,0)</f>
        <v>0</v>
      </c>
      <c r="BI152" s="248">
        <f>IF(N152="nulová",J152,0)</f>
        <v>0</v>
      </c>
      <c r="BJ152" s="25" t="s">
        <v>83</v>
      </c>
      <c r="BK152" s="248">
        <f>ROUND(I152*H152,2)</f>
        <v>0</v>
      </c>
      <c r="BL152" s="25" t="s">
        <v>314</v>
      </c>
      <c r="BM152" s="25" t="s">
        <v>2610</v>
      </c>
    </row>
    <row r="153" s="1" customFormat="1" ht="16.5" customHeight="1">
      <c r="B153" s="47"/>
      <c r="C153" s="237" t="s">
        <v>526</v>
      </c>
      <c r="D153" s="237" t="s">
        <v>174</v>
      </c>
      <c r="E153" s="238" t="s">
        <v>2611</v>
      </c>
      <c r="F153" s="239" t="s">
        <v>2612</v>
      </c>
      <c r="G153" s="240" t="s">
        <v>367</v>
      </c>
      <c r="H153" s="241">
        <v>1</v>
      </c>
      <c r="I153" s="242"/>
      <c r="J153" s="243">
        <f>ROUND(I153*H153,2)</f>
        <v>0</v>
      </c>
      <c r="K153" s="239" t="s">
        <v>21</v>
      </c>
      <c r="L153" s="73"/>
      <c r="M153" s="244" t="s">
        <v>21</v>
      </c>
      <c r="N153" s="245" t="s">
        <v>47</v>
      </c>
      <c r="O153" s="48"/>
      <c r="P153" s="246">
        <f>O153*H153</f>
        <v>0</v>
      </c>
      <c r="Q153" s="246">
        <v>0</v>
      </c>
      <c r="R153" s="246">
        <f>Q153*H153</f>
        <v>0</v>
      </c>
      <c r="S153" s="246">
        <v>0</v>
      </c>
      <c r="T153" s="247">
        <f>S153*H153</f>
        <v>0</v>
      </c>
      <c r="AR153" s="25" t="s">
        <v>314</v>
      </c>
      <c r="AT153" s="25" t="s">
        <v>174</v>
      </c>
      <c r="AU153" s="25" t="s">
        <v>85</v>
      </c>
      <c r="AY153" s="25" t="s">
        <v>171</v>
      </c>
      <c r="BE153" s="248">
        <f>IF(N153="základní",J153,0)</f>
        <v>0</v>
      </c>
      <c r="BF153" s="248">
        <f>IF(N153="snížená",J153,0)</f>
        <v>0</v>
      </c>
      <c r="BG153" s="248">
        <f>IF(N153="zákl. přenesená",J153,0)</f>
        <v>0</v>
      </c>
      <c r="BH153" s="248">
        <f>IF(N153="sníž. přenesená",J153,0)</f>
        <v>0</v>
      </c>
      <c r="BI153" s="248">
        <f>IF(N153="nulová",J153,0)</f>
        <v>0</v>
      </c>
      <c r="BJ153" s="25" t="s">
        <v>83</v>
      </c>
      <c r="BK153" s="248">
        <f>ROUND(I153*H153,2)</f>
        <v>0</v>
      </c>
      <c r="BL153" s="25" t="s">
        <v>314</v>
      </c>
      <c r="BM153" s="25" t="s">
        <v>2613</v>
      </c>
    </row>
    <row r="154" s="1" customFormat="1" ht="16.5" customHeight="1">
      <c r="B154" s="47"/>
      <c r="C154" s="237" t="s">
        <v>532</v>
      </c>
      <c r="D154" s="237" t="s">
        <v>174</v>
      </c>
      <c r="E154" s="238" t="s">
        <v>2614</v>
      </c>
      <c r="F154" s="239" t="s">
        <v>2615</v>
      </c>
      <c r="G154" s="240" t="s">
        <v>367</v>
      </c>
      <c r="H154" s="241">
        <v>4</v>
      </c>
      <c r="I154" s="242"/>
      <c r="J154" s="243">
        <f>ROUND(I154*H154,2)</f>
        <v>0</v>
      </c>
      <c r="K154" s="239" t="s">
        <v>21</v>
      </c>
      <c r="L154" s="73"/>
      <c r="M154" s="244" t="s">
        <v>21</v>
      </c>
      <c r="N154" s="245" t="s">
        <v>47</v>
      </c>
      <c r="O154" s="48"/>
      <c r="P154" s="246">
        <f>O154*H154</f>
        <v>0</v>
      </c>
      <c r="Q154" s="246">
        <v>0</v>
      </c>
      <c r="R154" s="246">
        <f>Q154*H154</f>
        <v>0</v>
      </c>
      <c r="S154" s="246">
        <v>0</v>
      </c>
      <c r="T154" s="247">
        <f>S154*H154</f>
        <v>0</v>
      </c>
      <c r="AR154" s="25" t="s">
        <v>314</v>
      </c>
      <c r="AT154" s="25" t="s">
        <v>174</v>
      </c>
      <c r="AU154" s="25" t="s">
        <v>85</v>
      </c>
      <c r="AY154" s="25" t="s">
        <v>171</v>
      </c>
      <c r="BE154" s="248">
        <f>IF(N154="základní",J154,0)</f>
        <v>0</v>
      </c>
      <c r="BF154" s="248">
        <f>IF(N154="snížená",J154,0)</f>
        <v>0</v>
      </c>
      <c r="BG154" s="248">
        <f>IF(N154="zákl. přenesená",J154,0)</f>
        <v>0</v>
      </c>
      <c r="BH154" s="248">
        <f>IF(N154="sníž. přenesená",J154,0)</f>
        <v>0</v>
      </c>
      <c r="BI154" s="248">
        <f>IF(N154="nulová",J154,0)</f>
        <v>0</v>
      </c>
      <c r="BJ154" s="25" t="s">
        <v>83</v>
      </c>
      <c r="BK154" s="248">
        <f>ROUND(I154*H154,2)</f>
        <v>0</v>
      </c>
      <c r="BL154" s="25" t="s">
        <v>314</v>
      </c>
      <c r="BM154" s="25" t="s">
        <v>2616</v>
      </c>
    </row>
    <row r="155" s="1" customFormat="1" ht="16.5" customHeight="1">
      <c r="B155" s="47"/>
      <c r="C155" s="237" t="s">
        <v>539</v>
      </c>
      <c r="D155" s="237" t="s">
        <v>174</v>
      </c>
      <c r="E155" s="238" t="s">
        <v>2617</v>
      </c>
      <c r="F155" s="239" t="s">
        <v>2618</v>
      </c>
      <c r="G155" s="240" t="s">
        <v>367</v>
      </c>
      <c r="H155" s="241">
        <v>1</v>
      </c>
      <c r="I155" s="242"/>
      <c r="J155" s="243">
        <f>ROUND(I155*H155,2)</f>
        <v>0</v>
      </c>
      <c r="K155" s="239" t="s">
        <v>21</v>
      </c>
      <c r="L155" s="73"/>
      <c r="M155" s="244" t="s">
        <v>21</v>
      </c>
      <c r="N155" s="245" t="s">
        <v>47</v>
      </c>
      <c r="O155" s="48"/>
      <c r="P155" s="246">
        <f>O155*H155</f>
        <v>0</v>
      </c>
      <c r="Q155" s="246">
        <v>0</v>
      </c>
      <c r="R155" s="246">
        <f>Q155*H155</f>
        <v>0</v>
      </c>
      <c r="S155" s="246">
        <v>0</v>
      </c>
      <c r="T155" s="247">
        <f>S155*H155</f>
        <v>0</v>
      </c>
      <c r="AR155" s="25" t="s">
        <v>314</v>
      </c>
      <c r="AT155" s="25" t="s">
        <v>174</v>
      </c>
      <c r="AU155" s="25" t="s">
        <v>85</v>
      </c>
      <c r="AY155" s="25" t="s">
        <v>171</v>
      </c>
      <c r="BE155" s="248">
        <f>IF(N155="základní",J155,0)</f>
        <v>0</v>
      </c>
      <c r="BF155" s="248">
        <f>IF(N155="snížená",J155,0)</f>
        <v>0</v>
      </c>
      <c r="BG155" s="248">
        <f>IF(N155="zákl. přenesená",J155,0)</f>
        <v>0</v>
      </c>
      <c r="BH155" s="248">
        <f>IF(N155="sníž. přenesená",J155,0)</f>
        <v>0</v>
      </c>
      <c r="BI155" s="248">
        <f>IF(N155="nulová",J155,0)</f>
        <v>0</v>
      </c>
      <c r="BJ155" s="25" t="s">
        <v>83</v>
      </c>
      <c r="BK155" s="248">
        <f>ROUND(I155*H155,2)</f>
        <v>0</v>
      </c>
      <c r="BL155" s="25" t="s">
        <v>314</v>
      </c>
      <c r="BM155" s="25" t="s">
        <v>2619</v>
      </c>
    </row>
    <row r="156" s="1" customFormat="1" ht="16.5" customHeight="1">
      <c r="B156" s="47"/>
      <c r="C156" s="237" t="s">
        <v>544</v>
      </c>
      <c r="D156" s="237" t="s">
        <v>174</v>
      </c>
      <c r="E156" s="238" t="s">
        <v>2620</v>
      </c>
      <c r="F156" s="239" t="s">
        <v>2621</v>
      </c>
      <c r="G156" s="240" t="s">
        <v>367</v>
      </c>
      <c r="H156" s="241">
        <v>10</v>
      </c>
      <c r="I156" s="242"/>
      <c r="J156" s="243">
        <f>ROUND(I156*H156,2)</f>
        <v>0</v>
      </c>
      <c r="K156" s="239" t="s">
        <v>21</v>
      </c>
      <c r="L156" s="73"/>
      <c r="M156" s="244" t="s">
        <v>21</v>
      </c>
      <c r="N156" s="245" t="s">
        <v>47</v>
      </c>
      <c r="O156" s="48"/>
      <c r="P156" s="246">
        <f>O156*H156</f>
        <v>0</v>
      </c>
      <c r="Q156" s="246">
        <v>0</v>
      </c>
      <c r="R156" s="246">
        <f>Q156*H156</f>
        <v>0</v>
      </c>
      <c r="S156" s="246">
        <v>0</v>
      </c>
      <c r="T156" s="247">
        <f>S156*H156</f>
        <v>0</v>
      </c>
      <c r="AR156" s="25" t="s">
        <v>314</v>
      </c>
      <c r="AT156" s="25" t="s">
        <v>174</v>
      </c>
      <c r="AU156" s="25" t="s">
        <v>85</v>
      </c>
      <c r="AY156" s="25" t="s">
        <v>171</v>
      </c>
      <c r="BE156" s="248">
        <f>IF(N156="základní",J156,0)</f>
        <v>0</v>
      </c>
      <c r="BF156" s="248">
        <f>IF(N156="snížená",J156,0)</f>
        <v>0</v>
      </c>
      <c r="BG156" s="248">
        <f>IF(N156="zákl. přenesená",J156,0)</f>
        <v>0</v>
      </c>
      <c r="BH156" s="248">
        <f>IF(N156="sníž. přenesená",J156,0)</f>
        <v>0</v>
      </c>
      <c r="BI156" s="248">
        <f>IF(N156="nulová",J156,0)</f>
        <v>0</v>
      </c>
      <c r="BJ156" s="25" t="s">
        <v>83</v>
      </c>
      <c r="BK156" s="248">
        <f>ROUND(I156*H156,2)</f>
        <v>0</v>
      </c>
      <c r="BL156" s="25" t="s">
        <v>314</v>
      </c>
      <c r="BM156" s="25" t="s">
        <v>2622</v>
      </c>
    </row>
    <row r="157" s="1" customFormat="1" ht="25.5" customHeight="1">
      <c r="B157" s="47"/>
      <c r="C157" s="237" t="s">
        <v>551</v>
      </c>
      <c r="D157" s="237" t="s">
        <v>174</v>
      </c>
      <c r="E157" s="238" t="s">
        <v>2623</v>
      </c>
      <c r="F157" s="239" t="s">
        <v>2624</v>
      </c>
      <c r="G157" s="240" t="s">
        <v>367</v>
      </c>
      <c r="H157" s="241">
        <v>7</v>
      </c>
      <c r="I157" s="242"/>
      <c r="J157" s="243">
        <f>ROUND(I157*H157,2)</f>
        <v>0</v>
      </c>
      <c r="K157" s="239" t="s">
        <v>21</v>
      </c>
      <c r="L157" s="73"/>
      <c r="M157" s="244" t="s">
        <v>21</v>
      </c>
      <c r="N157" s="245" t="s">
        <v>47</v>
      </c>
      <c r="O157" s="48"/>
      <c r="P157" s="246">
        <f>O157*H157</f>
        <v>0</v>
      </c>
      <c r="Q157" s="246">
        <v>0</v>
      </c>
      <c r="R157" s="246">
        <f>Q157*H157</f>
        <v>0</v>
      </c>
      <c r="S157" s="246">
        <v>0</v>
      </c>
      <c r="T157" s="247">
        <f>S157*H157</f>
        <v>0</v>
      </c>
      <c r="AR157" s="25" t="s">
        <v>314</v>
      </c>
      <c r="AT157" s="25" t="s">
        <v>174</v>
      </c>
      <c r="AU157" s="25" t="s">
        <v>85</v>
      </c>
      <c r="AY157" s="25" t="s">
        <v>171</v>
      </c>
      <c r="BE157" s="248">
        <f>IF(N157="základní",J157,0)</f>
        <v>0</v>
      </c>
      <c r="BF157" s="248">
        <f>IF(N157="snížená",J157,0)</f>
        <v>0</v>
      </c>
      <c r="BG157" s="248">
        <f>IF(N157="zákl. přenesená",J157,0)</f>
        <v>0</v>
      </c>
      <c r="BH157" s="248">
        <f>IF(N157="sníž. přenesená",J157,0)</f>
        <v>0</v>
      </c>
      <c r="BI157" s="248">
        <f>IF(N157="nulová",J157,0)</f>
        <v>0</v>
      </c>
      <c r="BJ157" s="25" t="s">
        <v>83</v>
      </c>
      <c r="BK157" s="248">
        <f>ROUND(I157*H157,2)</f>
        <v>0</v>
      </c>
      <c r="BL157" s="25" t="s">
        <v>314</v>
      </c>
      <c r="BM157" s="25" t="s">
        <v>2625</v>
      </c>
    </row>
    <row r="158" s="1" customFormat="1" ht="16.5" customHeight="1">
      <c r="B158" s="47"/>
      <c r="C158" s="237" t="s">
        <v>562</v>
      </c>
      <c r="D158" s="237" t="s">
        <v>174</v>
      </c>
      <c r="E158" s="238" t="s">
        <v>2626</v>
      </c>
      <c r="F158" s="239" t="s">
        <v>2627</v>
      </c>
      <c r="G158" s="240" t="s">
        <v>367</v>
      </c>
      <c r="H158" s="241">
        <v>5</v>
      </c>
      <c r="I158" s="242"/>
      <c r="J158" s="243">
        <f>ROUND(I158*H158,2)</f>
        <v>0</v>
      </c>
      <c r="K158" s="239" t="s">
        <v>21</v>
      </c>
      <c r="L158" s="73"/>
      <c r="M158" s="244" t="s">
        <v>21</v>
      </c>
      <c r="N158" s="245" t="s">
        <v>47</v>
      </c>
      <c r="O158" s="48"/>
      <c r="P158" s="246">
        <f>O158*H158</f>
        <v>0</v>
      </c>
      <c r="Q158" s="246">
        <v>0</v>
      </c>
      <c r="R158" s="246">
        <f>Q158*H158</f>
        <v>0</v>
      </c>
      <c r="S158" s="246">
        <v>0</v>
      </c>
      <c r="T158" s="247">
        <f>S158*H158</f>
        <v>0</v>
      </c>
      <c r="AR158" s="25" t="s">
        <v>314</v>
      </c>
      <c r="AT158" s="25" t="s">
        <v>174</v>
      </c>
      <c r="AU158" s="25" t="s">
        <v>85</v>
      </c>
      <c r="AY158" s="25" t="s">
        <v>171</v>
      </c>
      <c r="BE158" s="248">
        <f>IF(N158="základní",J158,0)</f>
        <v>0</v>
      </c>
      <c r="BF158" s="248">
        <f>IF(N158="snížená",J158,0)</f>
        <v>0</v>
      </c>
      <c r="BG158" s="248">
        <f>IF(N158="zákl. přenesená",J158,0)</f>
        <v>0</v>
      </c>
      <c r="BH158" s="248">
        <f>IF(N158="sníž. přenesená",J158,0)</f>
        <v>0</v>
      </c>
      <c r="BI158" s="248">
        <f>IF(N158="nulová",J158,0)</f>
        <v>0</v>
      </c>
      <c r="BJ158" s="25" t="s">
        <v>83</v>
      </c>
      <c r="BK158" s="248">
        <f>ROUND(I158*H158,2)</f>
        <v>0</v>
      </c>
      <c r="BL158" s="25" t="s">
        <v>314</v>
      </c>
      <c r="BM158" s="25" t="s">
        <v>2628</v>
      </c>
    </row>
    <row r="159" s="11" customFormat="1" ht="29.88" customHeight="1">
      <c r="B159" s="221"/>
      <c r="C159" s="222"/>
      <c r="D159" s="223" t="s">
        <v>75</v>
      </c>
      <c r="E159" s="235" t="s">
        <v>2629</v>
      </c>
      <c r="F159" s="235" t="s">
        <v>2630</v>
      </c>
      <c r="G159" s="222"/>
      <c r="H159" s="222"/>
      <c r="I159" s="225"/>
      <c r="J159" s="236">
        <f>BK159</f>
        <v>0</v>
      </c>
      <c r="K159" s="222"/>
      <c r="L159" s="227"/>
      <c r="M159" s="228"/>
      <c r="N159" s="229"/>
      <c r="O159" s="229"/>
      <c r="P159" s="230">
        <f>SUM(P160:P195)</f>
        <v>0</v>
      </c>
      <c r="Q159" s="229"/>
      <c r="R159" s="230">
        <f>SUM(R160:R195)</f>
        <v>0</v>
      </c>
      <c r="S159" s="229"/>
      <c r="T159" s="231">
        <f>SUM(T160:T195)</f>
        <v>0</v>
      </c>
      <c r="AR159" s="232" t="s">
        <v>85</v>
      </c>
      <c r="AT159" s="233" t="s">
        <v>75</v>
      </c>
      <c r="AU159" s="233" t="s">
        <v>83</v>
      </c>
      <c r="AY159" s="232" t="s">
        <v>171</v>
      </c>
      <c r="BK159" s="234">
        <f>SUM(BK160:BK195)</f>
        <v>0</v>
      </c>
    </row>
    <row r="160" s="1" customFormat="1" ht="25.5" customHeight="1">
      <c r="B160" s="47"/>
      <c r="C160" s="299" t="s">
        <v>583</v>
      </c>
      <c r="D160" s="299" t="s">
        <v>288</v>
      </c>
      <c r="E160" s="300" t="s">
        <v>2631</v>
      </c>
      <c r="F160" s="301" t="s">
        <v>2632</v>
      </c>
      <c r="G160" s="302" t="s">
        <v>256</v>
      </c>
      <c r="H160" s="303">
        <v>2</v>
      </c>
      <c r="I160" s="304"/>
      <c r="J160" s="305">
        <f>ROUND(I160*H160,2)</f>
        <v>0</v>
      </c>
      <c r="K160" s="301" t="s">
        <v>21</v>
      </c>
      <c r="L160" s="306"/>
      <c r="M160" s="307" t="s">
        <v>21</v>
      </c>
      <c r="N160" s="308" t="s">
        <v>47</v>
      </c>
      <c r="O160" s="48"/>
      <c r="P160" s="246">
        <f>O160*H160</f>
        <v>0</v>
      </c>
      <c r="Q160" s="246">
        <v>0</v>
      </c>
      <c r="R160" s="246">
        <f>Q160*H160</f>
        <v>0</v>
      </c>
      <c r="S160" s="246">
        <v>0</v>
      </c>
      <c r="T160" s="247">
        <f>S160*H160</f>
        <v>0</v>
      </c>
      <c r="AR160" s="25" t="s">
        <v>414</v>
      </c>
      <c r="AT160" s="25" t="s">
        <v>288</v>
      </c>
      <c r="AU160" s="25" t="s">
        <v>85</v>
      </c>
      <c r="AY160" s="25" t="s">
        <v>171</v>
      </c>
      <c r="BE160" s="248">
        <f>IF(N160="základní",J160,0)</f>
        <v>0</v>
      </c>
      <c r="BF160" s="248">
        <f>IF(N160="snížená",J160,0)</f>
        <v>0</v>
      </c>
      <c r="BG160" s="248">
        <f>IF(N160="zákl. přenesená",J160,0)</f>
        <v>0</v>
      </c>
      <c r="BH160" s="248">
        <f>IF(N160="sníž. přenesená",J160,0)</f>
        <v>0</v>
      </c>
      <c r="BI160" s="248">
        <f>IF(N160="nulová",J160,0)</f>
        <v>0</v>
      </c>
      <c r="BJ160" s="25" t="s">
        <v>83</v>
      </c>
      <c r="BK160" s="248">
        <f>ROUND(I160*H160,2)</f>
        <v>0</v>
      </c>
      <c r="BL160" s="25" t="s">
        <v>314</v>
      </c>
      <c r="BM160" s="25" t="s">
        <v>2633</v>
      </c>
    </row>
    <row r="161" s="1" customFormat="1" ht="25.5" customHeight="1">
      <c r="B161" s="47"/>
      <c r="C161" s="299" t="s">
        <v>591</v>
      </c>
      <c r="D161" s="299" t="s">
        <v>288</v>
      </c>
      <c r="E161" s="300" t="s">
        <v>2634</v>
      </c>
      <c r="F161" s="301" t="s">
        <v>2635</v>
      </c>
      <c r="G161" s="302" t="s">
        <v>256</v>
      </c>
      <c r="H161" s="303">
        <v>6</v>
      </c>
      <c r="I161" s="304"/>
      <c r="J161" s="305">
        <f>ROUND(I161*H161,2)</f>
        <v>0</v>
      </c>
      <c r="K161" s="301" t="s">
        <v>21</v>
      </c>
      <c r="L161" s="306"/>
      <c r="M161" s="307" t="s">
        <v>21</v>
      </c>
      <c r="N161" s="308" t="s">
        <v>47</v>
      </c>
      <c r="O161" s="48"/>
      <c r="P161" s="246">
        <f>O161*H161</f>
        <v>0</v>
      </c>
      <c r="Q161" s="246">
        <v>0</v>
      </c>
      <c r="R161" s="246">
        <f>Q161*H161</f>
        <v>0</v>
      </c>
      <c r="S161" s="246">
        <v>0</v>
      </c>
      <c r="T161" s="247">
        <f>S161*H161</f>
        <v>0</v>
      </c>
      <c r="AR161" s="25" t="s">
        <v>414</v>
      </c>
      <c r="AT161" s="25" t="s">
        <v>288</v>
      </c>
      <c r="AU161" s="25" t="s">
        <v>85</v>
      </c>
      <c r="AY161" s="25" t="s">
        <v>171</v>
      </c>
      <c r="BE161" s="248">
        <f>IF(N161="základní",J161,0)</f>
        <v>0</v>
      </c>
      <c r="BF161" s="248">
        <f>IF(N161="snížená",J161,0)</f>
        <v>0</v>
      </c>
      <c r="BG161" s="248">
        <f>IF(N161="zákl. přenesená",J161,0)</f>
        <v>0</v>
      </c>
      <c r="BH161" s="248">
        <f>IF(N161="sníž. přenesená",J161,0)</f>
        <v>0</v>
      </c>
      <c r="BI161" s="248">
        <f>IF(N161="nulová",J161,0)</f>
        <v>0</v>
      </c>
      <c r="BJ161" s="25" t="s">
        <v>83</v>
      </c>
      <c r="BK161" s="248">
        <f>ROUND(I161*H161,2)</f>
        <v>0</v>
      </c>
      <c r="BL161" s="25" t="s">
        <v>314</v>
      </c>
      <c r="BM161" s="25" t="s">
        <v>2636</v>
      </c>
    </row>
    <row r="162" s="1" customFormat="1" ht="25.5" customHeight="1">
      <c r="B162" s="47"/>
      <c r="C162" s="299" t="s">
        <v>596</v>
      </c>
      <c r="D162" s="299" t="s">
        <v>288</v>
      </c>
      <c r="E162" s="300" t="s">
        <v>2637</v>
      </c>
      <c r="F162" s="301" t="s">
        <v>2638</v>
      </c>
      <c r="G162" s="302" t="s">
        <v>256</v>
      </c>
      <c r="H162" s="303">
        <v>2</v>
      </c>
      <c r="I162" s="304"/>
      <c r="J162" s="305">
        <f>ROUND(I162*H162,2)</f>
        <v>0</v>
      </c>
      <c r="K162" s="301" t="s">
        <v>21</v>
      </c>
      <c r="L162" s="306"/>
      <c r="M162" s="307" t="s">
        <v>21</v>
      </c>
      <c r="N162" s="308" t="s">
        <v>47</v>
      </c>
      <c r="O162" s="48"/>
      <c r="P162" s="246">
        <f>O162*H162</f>
        <v>0</v>
      </c>
      <c r="Q162" s="246">
        <v>0</v>
      </c>
      <c r="R162" s="246">
        <f>Q162*H162</f>
        <v>0</v>
      </c>
      <c r="S162" s="246">
        <v>0</v>
      </c>
      <c r="T162" s="247">
        <f>S162*H162</f>
        <v>0</v>
      </c>
      <c r="AR162" s="25" t="s">
        <v>414</v>
      </c>
      <c r="AT162" s="25" t="s">
        <v>288</v>
      </c>
      <c r="AU162" s="25" t="s">
        <v>85</v>
      </c>
      <c r="AY162" s="25" t="s">
        <v>171</v>
      </c>
      <c r="BE162" s="248">
        <f>IF(N162="základní",J162,0)</f>
        <v>0</v>
      </c>
      <c r="BF162" s="248">
        <f>IF(N162="snížená",J162,0)</f>
        <v>0</v>
      </c>
      <c r="BG162" s="248">
        <f>IF(N162="zákl. přenesená",J162,0)</f>
        <v>0</v>
      </c>
      <c r="BH162" s="248">
        <f>IF(N162="sníž. přenesená",J162,0)</f>
        <v>0</v>
      </c>
      <c r="BI162" s="248">
        <f>IF(N162="nulová",J162,0)</f>
        <v>0</v>
      </c>
      <c r="BJ162" s="25" t="s">
        <v>83</v>
      </c>
      <c r="BK162" s="248">
        <f>ROUND(I162*H162,2)</f>
        <v>0</v>
      </c>
      <c r="BL162" s="25" t="s">
        <v>314</v>
      </c>
      <c r="BM162" s="25" t="s">
        <v>2639</v>
      </c>
    </row>
    <row r="163" s="1" customFormat="1" ht="25.5" customHeight="1">
      <c r="B163" s="47"/>
      <c r="C163" s="299" t="s">
        <v>600</v>
      </c>
      <c r="D163" s="299" t="s">
        <v>288</v>
      </c>
      <c r="E163" s="300" t="s">
        <v>2640</v>
      </c>
      <c r="F163" s="301" t="s">
        <v>2641</v>
      </c>
      <c r="G163" s="302" t="s">
        <v>256</v>
      </c>
      <c r="H163" s="303">
        <v>4</v>
      </c>
      <c r="I163" s="304"/>
      <c r="J163" s="305">
        <f>ROUND(I163*H163,2)</f>
        <v>0</v>
      </c>
      <c r="K163" s="301" t="s">
        <v>21</v>
      </c>
      <c r="L163" s="306"/>
      <c r="M163" s="307" t="s">
        <v>21</v>
      </c>
      <c r="N163" s="308" t="s">
        <v>47</v>
      </c>
      <c r="O163" s="48"/>
      <c r="P163" s="246">
        <f>O163*H163</f>
        <v>0</v>
      </c>
      <c r="Q163" s="246">
        <v>0</v>
      </c>
      <c r="R163" s="246">
        <f>Q163*H163</f>
        <v>0</v>
      </c>
      <c r="S163" s="246">
        <v>0</v>
      </c>
      <c r="T163" s="247">
        <f>S163*H163</f>
        <v>0</v>
      </c>
      <c r="AR163" s="25" t="s">
        <v>414</v>
      </c>
      <c r="AT163" s="25" t="s">
        <v>288</v>
      </c>
      <c r="AU163" s="25" t="s">
        <v>85</v>
      </c>
      <c r="AY163" s="25" t="s">
        <v>171</v>
      </c>
      <c r="BE163" s="248">
        <f>IF(N163="základní",J163,0)</f>
        <v>0</v>
      </c>
      <c r="BF163" s="248">
        <f>IF(N163="snížená",J163,0)</f>
        <v>0</v>
      </c>
      <c r="BG163" s="248">
        <f>IF(N163="zákl. přenesená",J163,0)</f>
        <v>0</v>
      </c>
      <c r="BH163" s="248">
        <f>IF(N163="sníž. přenesená",J163,0)</f>
        <v>0</v>
      </c>
      <c r="BI163" s="248">
        <f>IF(N163="nulová",J163,0)</f>
        <v>0</v>
      </c>
      <c r="BJ163" s="25" t="s">
        <v>83</v>
      </c>
      <c r="BK163" s="248">
        <f>ROUND(I163*H163,2)</f>
        <v>0</v>
      </c>
      <c r="BL163" s="25" t="s">
        <v>314</v>
      </c>
      <c r="BM163" s="25" t="s">
        <v>2642</v>
      </c>
    </row>
    <row r="164" s="1" customFormat="1" ht="16.5" customHeight="1">
      <c r="B164" s="47"/>
      <c r="C164" s="299" t="s">
        <v>605</v>
      </c>
      <c r="D164" s="299" t="s">
        <v>288</v>
      </c>
      <c r="E164" s="300" t="s">
        <v>2643</v>
      </c>
      <c r="F164" s="301" t="s">
        <v>2644</v>
      </c>
      <c r="G164" s="302" t="s">
        <v>367</v>
      </c>
      <c r="H164" s="303">
        <v>4</v>
      </c>
      <c r="I164" s="304"/>
      <c r="J164" s="305">
        <f>ROUND(I164*H164,2)</f>
        <v>0</v>
      </c>
      <c r="K164" s="301" t="s">
        <v>21</v>
      </c>
      <c r="L164" s="306"/>
      <c r="M164" s="307" t="s">
        <v>21</v>
      </c>
      <c r="N164" s="308" t="s">
        <v>47</v>
      </c>
      <c r="O164" s="48"/>
      <c r="P164" s="246">
        <f>O164*H164</f>
        <v>0</v>
      </c>
      <c r="Q164" s="246">
        <v>0</v>
      </c>
      <c r="R164" s="246">
        <f>Q164*H164</f>
        <v>0</v>
      </c>
      <c r="S164" s="246">
        <v>0</v>
      </c>
      <c r="T164" s="247">
        <f>S164*H164</f>
        <v>0</v>
      </c>
      <c r="AR164" s="25" t="s">
        <v>414</v>
      </c>
      <c r="AT164" s="25" t="s">
        <v>288</v>
      </c>
      <c r="AU164" s="25" t="s">
        <v>85</v>
      </c>
      <c r="AY164" s="25" t="s">
        <v>171</v>
      </c>
      <c r="BE164" s="248">
        <f>IF(N164="základní",J164,0)</f>
        <v>0</v>
      </c>
      <c r="BF164" s="248">
        <f>IF(N164="snížená",J164,0)</f>
        <v>0</v>
      </c>
      <c r="BG164" s="248">
        <f>IF(N164="zákl. přenesená",J164,0)</f>
        <v>0</v>
      </c>
      <c r="BH164" s="248">
        <f>IF(N164="sníž. přenesená",J164,0)</f>
        <v>0</v>
      </c>
      <c r="BI164" s="248">
        <f>IF(N164="nulová",J164,0)</f>
        <v>0</v>
      </c>
      <c r="BJ164" s="25" t="s">
        <v>83</v>
      </c>
      <c r="BK164" s="248">
        <f>ROUND(I164*H164,2)</f>
        <v>0</v>
      </c>
      <c r="BL164" s="25" t="s">
        <v>314</v>
      </c>
      <c r="BM164" s="25" t="s">
        <v>2645</v>
      </c>
    </row>
    <row r="165" s="1" customFormat="1" ht="16.5" customHeight="1">
      <c r="B165" s="47"/>
      <c r="C165" s="299" t="s">
        <v>609</v>
      </c>
      <c r="D165" s="299" t="s">
        <v>288</v>
      </c>
      <c r="E165" s="300" t="s">
        <v>2646</v>
      </c>
      <c r="F165" s="301" t="s">
        <v>2647</v>
      </c>
      <c r="G165" s="302" t="s">
        <v>367</v>
      </c>
      <c r="H165" s="303">
        <v>100</v>
      </c>
      <c r="I165" s="304"/>
      <c r="J165" s="305">
        <f>ROUND(I165*H165,2)</f>
        <v>0</v>
      </c>
      <c r="K165" s="301" t="s">
        <v>21</v>
      </c>
      <c r="L165" s="306"/>
      <c r="M165" s="307" t="s">
        <v>21</v>
      </c>
      <c r="N165" s="308" t="s">
        <v>47</v>
      </c>
      <c r="O165" s="48"/>
      <c r="P165" s="246">
        <f>O165*H165</f>
        <v>0</v>
      </c>
      <c r="Q165" s="246">
        <v>0</v>
      </c>
      <c r="R165" s="246">
        <f>Q165*H165</f>
        <v>0</v>
      </c>
      <c r="S165" s="246">
        <v>0</v>
      </c>
      <c r="T165" s="247">
        <f>S165*H165</f>
        <v>0</v>
      </c>
      <c r="AR165" s="25" t="s">
        <v>414</v>
      </c>
      <c r="AT165" s="25" t="s">
        <v>288</v>
      </c>
      <c r="AU165" s="25" t="s">
        <v>85</v>
      </c>
      <c r="AY165" s="25" t="s">
        <v>171</v>
      </c>
      <c r="BE165" s="248">
        <f>IF(N165="základní",J165,0)</f>
        <v>0</v>
      </c>
      <c r="BF165" s="248">
        <f>IF(N165="snížená",J165,0)</f>
        <v>0</v>
      </c>
      <c r="BG165" s="248">
        <f>IF(N165="zákl. přenesená",J165,0)</f>
        <v>0</v>
      </c>
      <c r="BH165" s="248">
        <f>IF(N165="sníž. přenesená",J165,0)</f>
        <v>0</v>
      </c>
      <c r="BI165" s="248">
        <f>IF(N165="nulová",J165,0)</f>
        <v>0</v>
      </c>
      <c r="BJ165" s="25" t="s">
        <v>83</v>
      </c>
      <c r="BK165" s="248">
        <f>ROUND(I165*H165,2)</f>
        <v>0</v>
      </c>
      <c r="BL165" s="25" t="s">
        <v>314</v>
      </c>
      <c r="BM165" s="25" t="s">
        <v>2648</v>
      </c>
    </row>
    <row r="166" s="1" customFormat="1" ht="25.5" customHeight="1">
      <c r="B166" s="47"/>
      <c r="C166" s="299" t="s">
        <v>615</v>
      </c>
      <c r="D166" s="299" t="s">
        <v>288</v>
      </c>
      <c r="E166" s="300" t="s">
        <v>2649</v>
      </c>
      <c r="F166" s="301" t="s">
        <v>2650</v>
      </c>
      <c r="G166" s="302" t="s">
        <v>367</v>
      </c>
      <c r="H166" s="303">
        <v>2</v>
      </c>
      <c r="I166" s="304"/>
      <c r="J166" s="305">
        <f>ROUND(I166*H166,2)</f>
        <v>0</v>
      </c>
      <c r="K166" s="301" t="s">
        <v>21</v>
      </c>
      <c r="L166" s="306"/>
      <c r="M166" s="307" t="s">
        <v>21</v>
      </c>
      <c r="N166" s="308" t="s">
        <v>47</v>
      </c>
      <c r="O166" s="48"/>
      <c r="P166" s="246">
        <f>O166*H166</f>
        <v>0</v>
      </c>
      <c r="Q166" s="246">
        <v>0</v>
      </c>
      <c r="R166" s="246">
        <f>Q166*H166</f>
        <v>0</v>
      </c>
      <c r="S166" s="246">
        <v>0</v>
      </c>
      <c r="T166" s="247">
        <f>S166*H166</f>
        <v>0</v>
      </c>
      <c r="AR166" s="25" t="s">
        <v>414</v>
      </c>
      <c r="AT166" s="25" t="s">
        <v>288</v>
      </c>
      <c r="AU166" s="25" t="s">
        <v>85</v>
      </c>
      <c r="AY166" s="25" t="s">
        <v>171</v>
      </c>
      <c r="BE166" s="248">
        <f>IF(N166="základní",J166,0)</f>
        <v>0</v>
      </c>
      <c r="BF166" s="248">
        <f>IF(N166="snížená",J166,0)</f>
        <v>0</v>
      </c>
      <c r="BG166" s="248">
        <f>IF(N166="zákl. přenesená",J166,0)</f>
        <v>0</v>
      </c>
      <c r="BH166" s="248">
        <f>IF(N166="sníž. přenesená",J166,0)</f>
        <v>0</v>
      </c>
      <c r="BI166" s="248">
        <f>IF(N166="nulová",J166,0)</f>
        <v>0</v>
      </c>
      <c r="BJ166" s="25" t="s">
        <v>83</v>
      </c>
      <c r="BK166" s="248">
        <f>ROUND(I166*H166,2)</f>
        <v>0</v>
      </c>
      <c r="BL166" s="25" t="s">
        <v>314</v>
      </c>
      <c r="BM166" s="25" t="s">
        <v>2651</v>
      </c>
    </row>
    <row r="167" s="1" customFormat="1" ht="16.5" customHeight="1">
      <c r="B167" s="47"/>
      <c r="C167" s="299" t="s">
        <v>619</v>
      </c>
      <c r="D167" s="299" t="s">
        <v>288</v>
      </c>
      <c r="E167" s="300" t="s">
        <v>2652</v>
      </c>
      <c r="F167" s="301" t="s">
        <v>2653</v>
      </c>
      <c r="G167" s="302" t="s">
        <v>1550</v>
      </c>
      <c r="H167" s="303">
        <v>1</v>
      </c>
      <c r="I167" s="304"/>
      <c r="J167" s="305">
        <f>ROUND(I167*H167,2)</f>
        <v>0</v>
      </c>
      <c r="K167" s="301" t="s">
        <v>21</v>
      </c>
      <c r="L167" s="306"/>
      <c r="M167" s="307" t="s">
        <v>21</v>
      </c>
      <c r="N167" s="308" t="s">
        <v>47</v>
      </c>
      <c r="O167" s="48"/>
      <c r="P167" s="246">
        <f>O167*H167</f>
        <v>0</v>
      </c>
      <c r="Q167" s="246">
        <v>0</v>
      </c>
      <c r="R167" s="246">
        <f>Q167*H167</f>
        <v>0</v>
      </c>
      <c r="S167" s="246">
        <v>0</v>
      </c>
      <c r="T167" s="247">
        <f>S167*H167</f>
        <v>0</v>
      </c>
      <c r="AR167" s="25" t="s">
        <v>414</v>
      </c>
      <c r="AT167" s="25" t="s">
        <v>288</v>
      </c>
      <c r="AU167" s="25" t="s">
        <v>85</v>
      </c>
      <c r="AY167" s="25" t="s">
        <v>171</v>
      </c>
      <c r="BE167" s="248">
        <f>IF(N167="základní",J167,0)</f>
        <v>0</v>
      </c>
      <c r="BF167" s="248">
        <f>IF(N167="snížená",J167,0)</f>
        <v>0</v>
      </c>
      <c r="BG167" s="248">
        <f>IF(N167="zákl. přenesená",J167,0)</f>
        <v>0</v>
      </c>
      <c r="BH167" s="248">
        <f>IF(N167="sníž. přenesená",J167,0)</f>
        <v>0</v>
      </c>
      <c r="BI167" s="248">
        <f>IF(N167="nulová",J167,0)</f>
        <v>0</v>
      </c>
      <c r="BJ167" s="25" t="s">
        <v>83</v>
      </c>
      <c r="BK167" s="248">
        <f>ROUND(I167*H167,2)</f>
        <v>0</v>
      </c>
      <c r="BL167" s="25" t="s">
        <v>314</v>
      </c>
      <c r="BM167" s="25" t="s">
        <v>2654</v>
      </c>
    </row>
    <row r="168" s="1" customFormat="1" ht="25.5" customHeight="1">
      <c r="B168" s="47"/>
      <c r="C168" s="299" t="s">
        <v>623</v>
      </c>
      <c r="D168" s="299" t="s">
        <v>288</v>
      </c>
      <c r="E168" s="300" t="s">
        <v>2655</v>
      </c>
      <c r="F168" s="301" t="s">
        <v>2656</v>
      </c>
      <c r="G168" s="302" t="s">
        <v>367</v>
      </c>
      <c r="H168" s="303">
        <v>2</v>
      </c>
      <c r="I168" s="304"/>
      <c r="J168" s="305">
        <f>ROUND(I168*H168,2)</f>
        <v>0</v>
      </c>
      <c r="K168" s="301" t="s">
        <v>21</v>
      </c>
      <c r="L168" s="306"/>
      <c r="M168" s="307" t="s">
        <v>21</v>
      </c>
      <c r="N168" s="308" t="s">
        <v>47</v>
      </c>
      <c r="O168" s="48"/>
      <c r="P168" s="246">
        <f>O168*H168</f>
        <v>0</v>
      </c>
      <c r="Q168" s="246">
        <v>0</v>
      </c>
      <c r="R168" s="246">
        <f>Q168*H168</f>
        <v>0</v>
      </c>
      <c r="S168" s="246">
        <v>0</v>
      </c>
      <c r="T168" s="247">
        <f>S168*H168</f>
        <v>0</v>
      </c>
      <c r="AR168" s="25" t="s">
        <v>414</v>
      </c>
      <c r="AT168" s="25" t="s">
        <v>288</v>
      </c>
      <c r="AU168" s="25" t="s">
        <v>85</v>
      </c>
      <c r="AY168" s="25" t="s">
        <v>171</v>
      </c>
      <c r="BE168" s="248">
        <f>IF(N168="základní",J168,0)</f>
        <v>0</v>
      </c>
      <c r="BF168" s="248">
        <f>IF(N168="snížená",J168,0)</f>
        <v>0</v>
      </c>
      <c r="BG168" s="248">
        <f>IF(N168="zákl. přenesená",J168,0)</f>
        <v>0</v>
      </c>
      <c r="BH168" s="248">
        <f>IF(N168="sníž. přenesená",J168,0)</f>
        <v>0</v>
      </c>
      <c r="BI168" s="248">
        <f>IF(N168="nulová",J168,0)</f>
        <v>0</v>
      </c>
      <c r="BJ168" s="25" t="s">
        <v>83</v>
      </c>
      <c r="BK168" s="248">
        <f>ROUND(I168*H168,2)</f>
        <v>0</v>
      </c>
      <c r="BL168" s="25" t="s">
        <v>314</v>
      </c>
      <c r="BM168" s="25" t="s">
        <v>2657</v>
      </c>
    </row>
    <row r="169" s="1" customFormat="1" ht="25.5" customHeight="1">
      <c r="B169" s="47"/>
      <c r="C169" s="237" t="s">
        <v>627</v>
      </c>
      <c r="D169" s="237" t="s">
        <v>174</v>
      </c>
      <c r="E169" s="238" t="s">
        <v>2658</v>
      </c>
      <c r="F169" s="239" t="s">
        <v>2659</v>
      </c>
      <c r="G169" s="240" t="s">
        <v>256</v>
      </c>
      <c r="H169" s="241">
        <v>2</v>
      </c>
      <c r="I169" s="242"/>
      <c r="J169" s="243">
        <f>ROUND(I169*H169,2)</f>
        <v>0</v>
      </c>
      <c r="K169" s="239" t="s">
        <v>21</v>
      </c>
      <c r="L169" s="73"/>
      <c r="M169" s="244" t="s">
        <v>21</v>
      </c>
      <c r="N169" s="245" t="s">
        <v>47</v>
      </c>
      <c r="O169" s="48"/>
      <c r="P169" s="246">
        <f>O169*H169</f>
        <v>0</v>
      </c>
      <c r="Q169" s="246">
        <v>0</v>
      </c>
      <c r="R169" s="246">
        <f>Q169*H169</f>
        <v>0</v>
      </c>
      <c r="S169" s="246">
        <v>0</v>
      </c>
      <c r="T169" s="247">
        <f>S169*H169</f>
        <v>0</v>
      </c>
      <c r="AR169" s="25" t="s">
        <v>314</v>
      </c>
      <c r="AT169" s="25" t="s">
        <v>174</v>
      </c>
      <c r="AU169" s="25" t="s">
        <v>85</v>
      </c>
      <c r="AY169" s="25" t="s">
        <v>171</v>
      </c>
      <c r="BE169" s="248">
        <f>IF(N169="základní",J169,0)</f>
        <v>0</v>
      </c>
      <c r="BF169" s="248">
        <f>IF(N169="snížená",J169,0)</f>
        <v>0</v>
      </c>
      <c r="BG169" s="248">
        <f>IF(N169="zákl. přenesená",J169,0)</f>
        <v>0</v>
      </c>
      <c r="BH169" s="248">
        <f>IF(N169="sníž. přenesená",J169,0)</f>
        <v>0</v>
      </c>
      <c r="BI169" s="248">
        <f>IF(N169="nulová",J169,0)</f>
        <v>0</v>
      </c>
      <c r="BJ169" s="25" t="s">
        <v>83</v>
      </c>
      <c r="BK169" s="248">
        <f>ROUND(I169*H169,2)</f>
        <v>0</v>
      </c>
      <c r="BL169" s="25" t="s">
        <v>314</v>
      </c>
      <c r="BM169" s="25" t="s">
        <v>2660</v>
      </c>
    </row>
    <row r="170" s="1" customFormat="1" ht="25.5" customHeight="1">
      <c r="B170" s="47"/>
      <c r="C170" s="237" t="s">
        <v>632</v>
      </c>
      <c r="D170" s="237" t="s">
        <v>174</v>
      </c>
      <c r="E170" s="238" t="s">
        <v>2661</v>
      </c>
      <c r="F170" s="239" t="s">
        <v>2662</v>
      </c>
      <c r="G170" s="240" t="s">
        <v>256</v>
      </c>
      <c r="H170" s="241">
        <v>6</v>
      </c>
      <c r="I170" s="242"/>
      <c r="J170" s="243">
        <f>ROUND(I170*H170,2)</f>
        <v>0</v>
      </c>
      <c r="K170" s="239" t="s">
        <v>21</v>
      </c>
      <c r="L170" s="73"/>
      <c r="M170" s="244" t="s">
        <v>21</v>
      </c>
      <c r="N170" s="245" t="s">
        <v>47</v>
      </c>
      <c r="O170" s="48"/>
      <c r="P170" s="246">
        <f>O170*H170</f>
        <v>0</v>
      </c>
      <c r="Q170" s="246">
        <v>0</v>
      </c>
      <c r="R170" s="246">
        <f>Q170*H170</f>
        <v>0</v>
      </c>
      <c r="S170" s="246">
        <v>0</v>
      </c>
      <c r="T170" s="247">
        <f>S170*H170</f>
        <v>0</v>
      </c>
      <c r="AR170" s="25" t="s">
        <v>314</v>
      </c>
      <c r="AT170" s="25" t="s">
        <v>174</v>
      </c>
      <c r="AU170" s="25" t="s">
        <v>85</v>
      </c>
      <c r="AY170" s="25" t="s">
        <v>171</v>
      </c>
      <c r="BE170" s="248">
        <f>IF(N170="základní",J170,0)</f>
        <v>0</v>
      </c>
      <c r="BF170" s="248">
        <f>IF(N170="snížená",J170,0)</f>
        <v>0</v>
      </c>
      <c r="BG170" s="248">
        <f>IF(N170="zákl. přenesená",J170,0)</f>
        <v>0</v>
      </c>
      <c r="BH170" s="248">
        <f>IF(N170="sníž. přenesená",J170,0)</f>
        <v>0</v>
      </c>
      <c r="BI170" s="248">
        <f>IF(N170="nulová",J170,0)</f>
        <v>0</v>
      </c>
      <c r="BJ170" s="25" t="s">
        <v>83</v>
      </c>
      <c r="BK170" s="248">
        <f>ROUND(I170*H170,2)</f>
        <v>0</v>
      </c>
      <c r="BL170" s="25" t="s">
        <v>314</v>
      </c>
      <c r="BM170" s="25" t="s">
        <v>2663</v>
      </c>
    </row>
    <row r="171" s="1" customFormat="1" ht="25.5" customHeight="1">
      <c r="B171" s="47"/>
      <c r="C171" s="237" t="s">
        <v>638</v>
      </c>
      <c r="D171" s="237" t="s">
        <v>174</v>
      </c>
      <c r="E171" s="238" t="s">
        <v>2664</v>
      </c>
      <c r="F171" s="239" t="s">
        <v>2665</v>
      </c>
      <c r="G171" s="240" t="s">
        <v>256</v>
      </c>
      <c r="H171" s="241">
        <v>2</v>
      </c>
      <c r="I171" s="242"/>
      <c r="J171" s="243">
        <f>ROUND(I171*H171,2)</f>
        <v>0</v>
      </c>
      <c r="K171" s="239" t="s">
        <v>21</v>
      </c>
      <c r="L171" s="73"/>
      <c r="M171" s="244" t="s">
        <v>21</v>
      </c>
      <c r="N171" s="245" t="s">
        <v>47</v>
      </c>
      <c r="O171" s="48"/>
      <c r="P171" s="246">
        <f>O171*H171</f>
        <v>0</v>
      </c>
      <c r="Q171" s="246">
        <v>0</v>
      </c>
      <c r="R171" s="246">
        <f>Q171*H171</f>
        <v>0</v>
      </c>
      <c r="S171" s="246">
        <v>0</v>
      </c>
      <c r="T171" s="247">
        <f>S171*H171</f>
        <v>0</v>
      </c>
      <c r="AR171" s="25" t="s">
        <v>314</v>
      </c>
      <c r="AT171" s="25" t="s">
        <v>174</v>
      </c>
      <c r="AU171" s="25" t="s">
        <v>85</v>
      </c>
      <c r="AY171" s="25" t="s">
        <v>171</v>
      </c>
      <c r="BE171" s="248">
        <f>IF(N171="základní",J171,0)</f>
        <v>0</v>
      </c>
      <c r="BF171" s="248">
        <f>IF(N171="snížená",J171,0)</f>
        <v>0</v>
      </c>
      <c r="BG171" s="248">
        <f>IF(N171="zákl. přenesená",J171,0)</f>
        <v>0</v>
      </c>
      <c r="BH171" s="248">
        <f>IF(N171="sníž. přenesená",J171,0)</f>
        <v>0</v>
      </c>
      <c r="BI171" s="248">
        <f>IF(N171="nulová",J171,0)</f>
        <v>0</v>
      </c>
      <c r="BJ171" s="25" t="s">
        <v>83</v>
      </c>
      <c r="BK171" s="248">
        <f>ROUND(I171*H171,2)</f>
        <v>0</v>
      </c>
      <c r="BL171" s="25" t="s">
        <v>314</v>
      </c>
      <c r="BM171" s="25" t="s">
        <v>2666</v>
      </c>
    </row>
    <row r="172" s="1" customFormat="1" ht="25.5" customHeight="1">
      <c r="B172" s="47"/>
      <c r="C172" s="237" t="s">
        <v>642</v>
      </c>
      <c r="D172" s="237" t="s">
        <v>174</v>
      </c>
      <c r="E172" s="238" t="s">
        <v>2667</v>
      </c>
      <c r="F172" s="239" t="s">
        <v>2668</v>
      </c>
      <c r="G172" s="240" t="s">
        <v>256</v>
      </c>
      <c r="H172" s="241">
        <v>4</v>
      </c>
      <c r="I172" s="242"/>
      <c r="J172" s="243">
        <f>ROUND(I172*H172,2)</f>
        <v>0</v>
      </c>
      <c r="K172" s="239" t="s">
        <v>21</v>
      </c>
      <c r="L172" s="73"/>
      <c r="M172" s="244" t="s">
        <v>21</v>
      </c>
      <c r="N172" s="245" t="s">
        <v>47</v>
      </c>
      <c r="O172" s="48"/>
      <c r="P172" s="246">
        <f>O172*H172</f>
        <v>0</v>
      </c>
      <c r="Q172" s="246">
        <v>0</v>
      </c>
      <c r="R172" s="246">
        <f>Q172*H172</f>
        <v>0</v>
      </c>
      <c r="S172" s="246">
        <v>0</v>
      </c>
      <c r="T172" s="247">
        <f>S172*H172</f>
        <v>0</v>
      </c>
      <c r="AR172" s="25" t="s">
        <v>314</v>
      </c>
      <c r="AT172" s="25" t="s">
        <v>174</v>
      </c>
      <c r="AU172" s="25" t="s">
        <v>85</v>
      </c>
      <c r="AY172" s="25" t="s">
        <v>171</v>
      </c>
      <c r="BE172" s="248">
        <f>IF(N172="základní",J172,0)</f>
        <v>0</v>
      </c>
      <c r="BF172" s="248">
        <f>IF(N172="snížená",J172,0)</f>
        <v>0</v>
      </c>
      <c r="BG172" s="248">
        <f>IF(N172="zákl. přenesená",J172,0)</f>
        <v>0</v>
      </c>
      <c r="BH172" s="248">
        <f>IF(N172="sníž. přenesená",J172,0)</f>
        <v>0</v>
      </c>
      <c r="BI172" s="248">
        <f>IF(N172="nulová",J172,0)</f>
        <v>0</v>
      </c>
      <c r="BJ172" s="25" t="s">
        <v>83</v>
      </c>
      <c r="BK172" s="248">
        <f>ROUND(I172*H172,2)</f>
        <v>0</v>
      </c>
      <c r="BL172" s="25" t="s">
        <v>314</v>
      </c>
      <c r="BM172" s="25" t="s">
        <v>2669</v>
      </c>
    </row>
    <row r="173" s="1" customFormat="1" ht="16.5" customHeight="1">
      <c r="B173" s="47"/>
      <c r="C173" s="237" t="s">
        <v>650</v>
      </c>
      <c r="D173" s="237" t="s">
        <v>174</v>
      </c>
      <c r="E173" s="238" t="s">
        <v>2670</v>
      </c>
      <c r="F173" s="239" t="s">
        <v>2671</v>
      </c>
      <c r="G173" s="240" t="s">
        <v>256</v>
      </c>
      <c r="H173" s="241">
        <v>4</v>
      </c>
      <c r="I173" s="242"/>
      <c r="J173" s="243">
        <f>ROUND(I173*H173,2)</f>
        <v>0</v>
      </c>
      <c r="K173" s="239" t="s">
        <v>21</v>
      </c>
      <c r="L173" s="73"/>
      <c r="M173" s="244" t="s">
        <v>21</v>
      </c>
      <c r="N173" s="245" t="s">
        <v>47</v>
      </c>
      <c r="O173" s="48"/>
      <c r="P173" s="246">
        <f>O173*H173</f>
        <v>0</v>
      </c>
      <c r="Q173" s="246">
        <v>0</v>
      </c>
      <c r="R173" s="246">
        <f>Q173*H173</f>
        <v>0</v>
      </c>
      <c r="S173" s="246">
        <v>0</v>
      </c>
      <c r="T173" s="247">
        <f>S173*H173</f>
        <v>0</v>
      </c>
      <c r="AR173" s="25" t="s">
        <v>314</v>
      </c>
      <c r="AT173" s="25" t="s">
        <v>174</v>
      </c>
      <c r="AU173" s="25" t="s">
        <v>85</v>
      </c>
      <c r="AY173" s="25" t="s">
        <v>171</v>
      </c>
      <c r="BE173" s="248">
        <f>IF(N173="základní",J173,0)</f>
        <v>0</v>
      </c>
      <c r="BF173" s="248">
        <f>IF(N173="snížená",J173,0)</f>
        <v>0</v>
      </c>
      <c r="BG173" s="248">
        <f>IF(N173="zákl. přenesená",J173,0)</f>
        <v>0</v>
      </c>
      <c r="BH173" s="248">
        <f>IF(N173="sníž. přenesená",J173,0)</f>
        <v>0</v>
      </c>
      <c r="BI173" s="248">
        <f>IF(N173="nulová",J173,0)</f>
        <v>0</v>
      </c>
      <c r="BJ173" s="25" t="s">
        <v>83</v>
      </c>
      <c r="BK173" s="248">
        <f>ROUND(I173*H173,2)</f>
        <v>0</v>
      </c>
      <c r="BL173" s="25" t="s">
        <v>314</v>
      </c>
      <c r="BM173" s="25" t="s">
        <v>2672</v>
      </c>
    </row>
    <row r="174" s="1" customFormat="1" ht="16.5" customHeight="1">
      <c r="B174" s="47"/>
      <c r="C174" s="237" t="s">
        <v>657</v>
      </c>
      <c r="D174" s="237" t="s">
        <v>174</v>
      </c>
      <c r="E174" s="238" t="s">
        <v>2673</v>
      </c>
      <c r="F174" s="239" t="s">
        <v>2674</v>
      </c>
      <c r="G174" s="240" t="s">
        <v>367</v>
      </c>
      <c r="H174" s="241">
        <v>100</v>
      </c>
      <c r="I174" s="242"/>
      <c r="J174" s="243">
        <f>ROUND(I174*H174,2)</f>
        <v>0</v>
      </c>
      <c r="K174" s="239" t="s">
        <v>21</v>
      </c>
      <c r="L174" s="73"/>
      <c r="M174" s="244" t="s">
        <v>21</v>
      </c>
      <c r="N174" s="245" t="s">
        <v>47</v>
      </c>
      <c r="O174" s="48"/>
      <c r="P174" s="246">
        <f>O174*H174</f>
        <v>0</v>
      </c>
      <c r="Q174" s="246">
        <v>0</v>
      </c>
      <c r="R174" s="246">
        <f>Q174*H174</f>
        <v>0</v>
      </c>
      <c r="S174" s="246">
        <v>0</v>
      </c>
      <c r="T174" s="247">
        <f>S174*H174</f>
        <v>0</v>
      </c>
      <c r="AR174" s="25" t="s">
        <v>314</v>
      </c>
      <c r="AT174" s="25" t="s">
        <v>174</v>
      </c>
      <c r="AU174" s="25" t="s">
        <v>85</v>
      </c>
      <c r="AY174" s="25" t="s">
        <v>171</v>
      </c>
      <c r="BE174" s="248">
        <f>IF(N174="základní",J174,0)</f>
        <v>0</v>
      </c>
      <c r="BF174" s="248">
        <f>IF(N174="snížená",J174,0)</f>
        <v>0</v>
      </c>
      <c r="BG174" s="248">
        <f>IF(N174="zákl. přenesená",J174,0)</f>
        <v>0</v>
      </c>
      <c r="BH174" s="248">
        <f>IF(N174="sníž. přenesená",J174,0)</f>
        <v>0</v>
      </c>
      <c r="BI174" s="248">
        <f>IF(N174="nulová",J174,0)</f>
        <v>0</v>
      </c>
      <c r="BJ174" s="25" t="s">
        <v>83</v>
      </c>
      <c r="BK174" s="248">
        <f>ROUND(I174*H174,2)</f>
        <v>0</v>
      </c>
      <c r="BL174" s="25" t="s">
        <v>314</v>
      </c>
      <c r="BM174" s="25" t="s">
        <v>2675</v>
      </c>
    </row>
    <row r="175" s="1" customFormat="1" ht="25.5" customHeight="1">
      <c r="B175" s="47"/>
      <c r="C175" s="237" t="s">
        <v>663</v>
      </c>
      <c r="D175" s="237" t="s">
        <v>174</v>
      </c>
      <c r="E175" s="238" t="s">
        <v>2676</v>
      </c>
      <c r="F175" s="239" t="s">
        <v>2677</v>
      </c>
      <c r="G175" s="240" t="s">
        <v>367</v>
      </c>
      <c r="H175" s="241">
        <v>2</v>
      </c>
      <c r="I175" s="242"/>
      <c r="J175" s="243">
        <f>ROUND(I175*H175,2)</f>
        <v>0</v>
      </c>
      <c r="K175" s="239" t="s">
        <v>21</v>
      </c>
      <c r="L175" s="73"/>
      <c r="M175" s="244" t="s">
        <v>21</v>
      </c>
      <c r="N175" s="245" t="s">
        <v>47</v>
      </c>
      <c r="O175" s="48"/>
      <c r="P175" s="246">
        <f>O175*H175</f>
        <v>0</v>
      </c>
      <c r="Q175" s="246">
        <v>0</v>
      </c>
      <c r="R175" s="246">
        <f>Q175*H175</f>
        <v>0</v>
      </c>
      <c r="S175" s="246">
        <v>0</v>
      </c>
      <c r="T175" s="247">
        <f>S175*H175</f>
        <v>0</v>
      </c>
      <c r="AR175" s="25" t="s">
        <v>314</v>
      </c>
      <c r="AT175" s="25" t="s">
        <v>174</v>
      </c>
      <c r="AU175" s="25" t="s">
        <v>85</v>
      </c>
      <c r="AY175" s="25" t="s">
        <v>171</v>
      </c>
      <c r="BE175" s="248">
        <f>IF(N175="základní",J175,0)</f>
        <v>0</v>
      </c>
      <c r="BF175" s="248">
        <f>IF(N175="snížená",J175,0)</f>
        <v>0</v>
      </c>
      <c r="BG175" s="248">
        <f>IF(N175="zákl. přenesená",J175,0)</f>
        <v>0</v>
      </c>
      <c r="BH175" s="248">
        <f>IF(N175="sníž. přenesená",J175,0)</f>
        <v>0</v>
      </c>
      <c r="BI175" s="248">
        <f>IF(N175="nulová",J175,0)</f>
        <v>0</v>
      </c>
      <c r="BJ175" s="25" t="s">
        <v>83</v>
      </c>
      <c r="BK175" s="248">
        <f>ROUND(I175*H175,2)</f>
        <v>0</v>
      </c>
      <c r="BL175" s="25" t="s">
        <v>314</v>
      </c>
      <c r="BM175" s="25" t="s">
        <v>2678</v>
      </c>
    </row>
    <row r="176" s="1" customFormat="1" ht="16.5" customHeight="1">
      <c r="B176" s="47"/>
      <c r="C176" s="237" t="s">
        <v>668</v>
      </c>
      <c r="D176" s="237" t="s">
        <v>174</v>
      </c>
      <c r="E176" s="238" t="s">
        <v>2679</v>
      </c>
      <c r="F176" s="239" t="s">
        <v>2680</v>
      </c>
      <c r="G176" s="240" t="s">
        <v>1550</v>
      </c>
      <c r="H176" s="241">
        <v>1</v>
      </c>
      <c r="I176" s="242"/>
      <c r="J176" s="243">
        <f>ROUND(I176*H176,2)</f>
        <v>0</v>
      </c>
      <c r="K176" s="239" t="s">
        <v>21</v>
      </c>
      <c r="L176" s="73"/>
      <c r="M176" s="244" t="s">
        <v>21</v>
      </c>
      <c r="N176" s="245" t="s">
        <v>47</v>
      </c>
      <c r="O176" s="48"/>
      <c r="P176" s="246">
        <f>O176*H176</f>
        <v>0</v>
      </c>
      <c r="Q176" s="246">
        <v>0</v>
      </c>
      <c r="R176" s="246">
        <f>Q176*H176</f>
        <v>0</v>
      </c>
      <c r="S176" s="246">
        <v>0</v>
      </c>
      <c r="T176" s="247">
        <f>S176*H176</f>
        <v>0</v>
      </c>
      <c r="AR176" s="25" t="s">
        <v>314</v>
      </c>
      <c r="AT176" s="25" t="s">
        <v>174</v>
      </c>
      <c r="AU176" s="25" t="s">
        <v>85</v>
      </c>
      <c r="AY176" s="25" t="s">
        <v>171</v>
      </c>
      <c r="BE176" s="248">
        <f>IF(N176="základní",J176,0)</f>
        <v>0</v>
      </c>
      <c r="BF176" s="248">
        <f>IF(N176="snížená",J176,0)</f>
        <v>0</v>
      </c>
      <c r="BG176" s="248">
        <f>IF(N176="zákl. přenesená",J176,0)</f>
        <v>0</v>
      </c>
      <c r="BH176" s="248">
        <f>IF(N176="sníž. přenesená",J176,0)</f>
        <v>0</v>
      </c>
      <c r="BI176" s="248">
        <f>IF(N176="nulová",J176,0)</f>
        <v>0</v>
      </c>
      <c r="BJ176" s="25" t="s">
        <v>83</v>
      </c>
      <c r="BK176" s="248">
        <f>ROUND(I176*H176,2)</f>
        <v>0</v>
      </c>
      <c r="BL176" s="25" t="s">
        <v>314</v>
      </c>
      <c r="BM176" s="25" t="s">
        <v>2681</v>
      </c>
    </row>
    <row r="177" s="1" customFormat="1" ht="16.5" customHeight="1">
      <c r="B177" s="47"/>
      <c r="C177" s="237" t="s">
        <v>673</v>
      </c>
      <c r="D177" s="237" t="s">
        <v>174</v>
      </c>
      <c r="E177" s="238" t="s">
        <v>2682</v>
      </c>
      <c r="F177" s="239" t="s">
        <v>2683</v>
      </c>
      <c r="G177" s="240" t="s">
        <v>1550</v>
      </c>
      <c r="H177" s="241">
        <v>1</v>
      </c>
      <c r="I177" s="242"/>
      <c r="J177" s="243">
        <f>ROUND(I177*H177,2)</f>
        <v>0</v>
      </c>
      <c r="K177" s="239" t="s">
        <v>21</v>
      </c>
      <c r="L177" s="73"/>
      <c r="M177" s="244" t="s">
        <v>21</v>
      </c>
      <c r="N177" s="245" t="s">
        <v>47</v>
      </c>
      <c r="O177" s="48"/>
      <c r="P177" s="246">
        <f>O177*H177</f>
        <v>0</v>
      </c>
      <c r="Q177" s="246">
        <v>0</v>
      </c>
      <c r="R177" s="246">
        <f>Q177*H177</f>
        <v>0</v>
      </c>
      <c r="S177" s="246">
        <v>0</v>
      </c>
      <c r="T177" s="247">
        <f>S177*H177</f>
        <v>0</v>
      </c>
      <c r="AR177" s="25" t="s">
        <v>314</v>
      </c>
      <c r="AT177" s="25" t="s">
        <v>174</v>
      </c>
      <c r="AU177" s="25" t="s">
        <v>85</v>
      </c>
      <c r="AY177" s="25" t="s">
        <v>171</v>
      </c>
      <c r="BE177" s="248">
        <f>IF(N177="základní",J177,0)</f>
        <v>0</v>
      </c>
      <c r="BF177" s="248">
        <f>IF(N177="snížená",J177,0)</f>
        <v>0</v>
      </c>
      <c r="BG177" s="248">
        <f>IF(N177="zákl. přenesená",J177,0)</f>
        <v>0</v>
      </c>
      <c r="BH177" s="248">
        <f>IF(N177="sníž. přenesená",J177,0)</f>
        <v>0</v>
      </c>
      <c r="BI177" s="248">
        <f>IF(N177="nulová",J177,0)</f>
        <v>0</v>
      </c>
      <c r="BJ177" s="25" t="s">
        <v>83</v>
      </c>
      <c r="BK177" s="248">
        <f>ROUND(I177*H177,2)</f>
        <v>0</v>
      </c>
      <c r="BL177" s="25" t="s">
        <v>314</v>
      </c>
      <c r="BM177" s="25" t="s">
        <v>2684</v>
      </c>
    </row>
    <row r="178" s="1" customFormat="1" ht="16.5" customHeight="1">
      <c r="B178" s="47"/>
      <c r="C178" s="237" t="s">
        <v>677</v>
      </c>
      <c r="D178" s="237" t="s">
        <v>174</v>
      </c>
      <c r="E178" s="238" t="s">
        <v>2685</v>
      </c>
      <c r="F178" s="239" t="s">
        <v>2686</v>
      </c>
      <c r="G178" s="240" t="s">
        <v>1550</v>
      </c>
      <c r="H178" s="241">
        <v>1</v>
      </c>
      <c r="I178" s="242"/>
      <c r="J178" s="243">
        <f>ROUND(I178*H178,2)</f>
        <v>0</v>
      </c>
      <c r="K178" s="239" t="s">
        <v>21</v>
      </c>
      <c r="L178" s="73"/>
      <c r="M178" s="244" t="s">
        <v>21</v>
      </c>
      <c r="N178" s="245" t="s">
        <v>47</v>
      </c>
      <c r="O178" s="48"/>
      <c r="P178" s="246">
        <f>O178*H178</f>
        <v>0</v>
      </c>
      <c r="Q178" s="246">
        <v>0</v>
      </c>
      <c r="R178" s="246">
        <f>Q178*H178</f>
        <v>0</v>
      </c>
      <c r="S178" s="246">
        <v>0</v>
      </c>
      <c r="T178" s="247">
        <f>S178*H178</f>
        <v>0</v>
      </c>
      <c r="AR178" s="25" t="s">
        <v>314</v>
      </c>
      <c r="AT178" s="25" t="s">
        <v>174</v>
      </c>
      <c r="AU178" s="25" t="s">
        <v>85</v>
      </c>
      <c r="AY178" s="25" t="s">
        <v>171</v>
      </c>
      <c r="BE178" s="248">
        <f>IF(N178="základní",J178,0)</f>
        <v>0</v>
      </c>
      <c r="BF178" s="248">
        <f>IF(N178="snížená",J178,0)</f>
        <v>0</v>
      </c>
      <c r="BG178" s="248">
        <f>IF(N178="zákl. přenesená",J178,0)</f>
        <v>0</v>
      </c>
      <c r="BH178" s="248">
        <f>IF(N178="sníž. přenesená",J178,0)</f>
        <v>0</v>
      </c>
      <c r="BI178" s="248">
        <f>IF(N178="nulová",J178,0)</f>
        <v>0</v>
      </c>
      <c r="BJ178" s="25" t="s">
        <v>83</v>
      </c>
      <c r="BK178" s="248">
        <f>ROUND(I178*H178,2)</f>
        <v>0</v>
      </c>
      <c r="BL178" s="25" t="s">
        <v>314</v>
      </c>
      <c r="BM178" s="25" t="s">
        <v>2687</v>
      </c>
    </row>
    <row r="179" s="1" customFormat="1" ht="16.5" customHeight="1">
      <c r="B179" s="47"/>
      <c r="C179" s="237" t="s">
        <v>681</v>
      </c>
      <c r="D179" s="237" t="s">
        <v>174</v>
      </c>
      <c r="E179" s="238" t="s">
        <v>2688</v>
      </c>
      <c r="F179" s="239" t="s">
        <v>2689</v>
      </c>
      <c r="G179" s="240" t="s">
        <v>1550</v>
      </c>
      <c r="H179" s="241">
        <v>1</v>
      </c>
      <c r="I179" s="242"/>
      <c r="J179" s="243">
        <f>ROUND(I179*H179,2)</f>
        <v>0</v>
      </c>
      <c r="K179" s="239" t="s">
        <v>21</v>
      </c>
      <c r="L179" s="73"/>
      <c r="M179" s="244" t="s">
        <v>21</v>
      </c>
      <c r="N179" s="245" t="s">
        <v>47</v>
      </c>
      <c r="O179" s="48"/>
      <c r="P179" s="246">
        <f>O179*H179</f>
        <v>0</v>
      </c>
      <c r="Q179" s="246">
        <v>0</v>
      </c>
      <c r="R179" s="246">
        <f>Q179*H179</f>
        <v>0</v>
      </c>
      <c r="S179" s="246">
        <v>0</v>
      </c>
      <c r="T179" s="247">
        <f>S179*H179</f>
        <v>0</v>
      </c>
      <c r="AR179" s="25" t="s">
        <v>314</v>
      </c>
      <c r="AT179" s="25" t="s">
        <v>174</v>
      </c>
      <c r="AU179" s="25" t="s">
        <v>85</v>
      </c>
      <c r="AY179" s="25" t="s">
        <v>171</v>
      </c>
      <c r="BE179" s="248">
        <f>IF(N179="základní",J179,0)</f>
        <v>0</v>
      </c>
      <c r="BF179" s="248">
        <f>IF(N179="snížená",J179,0)</f>
        <v>0</v>
      </c>
      <c r="BG179" s="248">
        <f>IF(N179="zákl. přenesená",J179,0)</f>
        <v>0</v>
      </c>
      <c r="BH179" s="248">
        <f>IF(N179="sníž. přenesená",J179,0)</f>
        <v>0</v>
      </c>
      <c r="BI179" s="248">
        <f>IF(N179="nulová",J179,0)</f>
        <v>0</v>
      </c>
      <c r="BJ179" s="25" t="s">
        <v>83</v>
      </c>
      <c r="BK179" s="248">
        <f>ROUND(I179*H179,2)</f>
        <v>0</v>
      </c>
      <c r="BL179" s="25" t="s">
        <v>314</v>
      </c>
      <c r="BM179" s="25" t="s">
        <v>2690</v>
      </c>
    </row>
    <row r="180" s="1" customFormat="1" ht="16.5" customHeight="1">
      <c r="B180" s="47"/>
      <c r="C180" s="237" t="s">
        <v>685</v>
      </c>
      <c r="D180" s="237" t="s">
        <v>174</v>
      </c>
      <c r="E180" s="238" t="s">
        <v>2691</v>
      </c>
      <c r="F180" s="239" t="s">
        <v>2692</v>
      </c>
      <c r="G180" s="240" t="s">
        <v>1550</v>
      </c>
      <c r="H180" s="241">
        <v>1</v>
      </c>
      <c r="I180" s="242"/>
      <c r="J180" s="243">
        <f>ROUND(I180*H180,2)</f>
        <v>0</v>
      </c>
      <c r="K180" s="239" t="s">
        <v>21</v>
      </c>
      <c r="L180" s="73"/>
      <c r="M180" s="244" t="s">
        <v>21</v>
      </c>
      <c r="N180" s="245" t="s">
        <v>47</v>
      </c>
      <c r="O180" s="48"/>
      <c r="P180" s="246">
        <f>O180*H180</f>
        <v>0</v>
      </c>
      <c r="Q180" s="246">
        <v>0</v>
      </c>
      <c r="R180" s="246">
        <f>Q180*H180</f>
        <v>0</v>
      </c>
      <c r="S180" s="246">
        <v>0</v>
      </c>
      <c r="T180" s="247">
        <f>S180*H180</f>
        <v>0</v>
      </c>
      <c r="AR180" s="25" t="s">
        <v>314</v>
      </c>
      <c r="AT180" s="25" t="s">
        <v>174</v>
      </c>
      <c r="AU180" s="25" t="s">
        <v>85</v>
      </c>
      <c r="AY180" s="25" t="s">
        <v>171</v>
      </c>
      <c r="BE180" s="248">
        <f>IF(N180="základní",J180,0)</f>
        <v>0</v>
      </c>
      <c r="BF180" s="248">
        <f>IF(N180="snížená",J180,0)</f>
        <v>0</v>
      </c>
      <c r="BG180" s="248">
        <f>IF(N180="zákl. přenesená",J180,0)</f>
        <v>0</v>
      </c>
      <c r="BH180" s="248">
        <f>IF(N180="sníž. přenesená",J180,0)</f>
        <v>0</v>
      </c>
      <c r="BI180" s="248">
        <f>IF(N180="nulová",J180,0)</f>
        <v>0</v>
      </c>
      <c r="BJ180" s="25" t="s">
        <v>83</v>
      </c>
      <c r="BK180" s="248">
        <f>ROUND(I180*H180,2)</f>
        <v>0</v>
      </c>
      <c r="BL180" s="25" t="s">
        <v>314</v>
      </c>
      <c r="BM180" s="25" t="s">
        <v>2693</v>
      </c>
    </row>
    <row r="181" s="1" customFormat="1" ht="25.5" customHeight="1">
      <c r="B181" s="47"/>
      <c r="C181" s="237" t="s">
        <v>691</v>
      </c>
      <c r="D181" s="237" t="s">
        <v>174</v>
      </c>
      <c r="E181" s="238" t="s">
        <v>2694</v>
      </c>
      <c r="F181" s="239" t="s">
        <v>2695</v>
      </c>
      <c r="G181" s="240" t="s">
        <v>1550</v>
      </c>
      <c r="H181" s="241">
        <v>1</v>
      </c>
      <c r="I181" s="242"/>
      <c r="J181" s="243">
        <f>ROUND(I181*H181,2)</f>
        <v>0</v>
      </c>
      <c r="K181" s="239" t="s">
        <v>21</v>
      </c>
      <c r="L181" s="73"/>
      <c r="M181" s="244" t="s">
        <v>21</v>
      </c>
      <c r="N181" s="245" t="s">
        <v>47</v>
      </c>
      <c r="O181" s="48"/>
      <c r="P181" s="246">
        <f>O181*H181</f>
        <v>0</v>
      </c>
      <c r="Q181" s="246">
        <v>0</v>
      </c>
      <c r="R181" s="246">
        <f>Q181*H181</f>
        <v>0</v>
      </c>
      <c r="S181" s="246">
        <v>0</v>
      </c>
      <c r="T181" s="247">
        <f>S181*H181</f>
        <v>0</v>
      </c>
      <c r="AR181" s="25" t="s">
        <v>314</v>
      </c>
      <c r="AT181" s="25" t="s">
        <v>174</v>
      </c>
      <c r="AU181" s="25" t="s">
        <v>85</v>
      </c>
      <c r="AY181" s="25" t="s">
        <v>171</v>
      </c>
      <c r="BE181" s="248">
        <f>IF(N181="základní",J181,0)</f>
        <v>0</v>
      </c>
      <c r="BF181" s="248">
        <f>IF(N181="snížená",J181,0)</f>
        <v>0</v>
      </c>
      <c r="BG181" s="248">
        <f>IF(N181="zákl. přenesená",J181,0)</f>
        <v>0</v>
      </c>
      <c r="BH181" s="248">
        <f>IF(N181="sníž. přenesená",J181,0)</f>
        <v>0</v>
      </c>
      <c r="BI181" s="248">
        <f>IF(N181="nulová",J181,0)</f>
        <v>0</v>
      </c>
      <c r="BJ181" s="25" t="s">
        <v>83</v>
      </c>
      <c r="BK181" s="248">
        <f>ROUND(I181*H181,2)</f>
        <v>0</v>
      </c>
      <c r="BL181" s="25" t="s">
        <v>314</v>
      </c>
      <c r="BM181" s="25" t="s">
        <v>2696</v>
      </c>
    </row>
    <row r="182" s="1" customFormat="1" ht="16.5" customHeight="1">
      <c r="B182" s="47"/>
      <c r="C182" s="237" t="s">
        <v>698</v>
      </c>
      <c r="D182" s="237" t="s">
        <v>174</v>
      </c>
      <c r="E182" s="238" t="s">
        <v>2697</v>
      </c>
      <c r="F182" s="239" t="s">
        <v>2698</v>
      </c>
      <c r="G182" s="240" t="s">
        <v>1550</v>
      </c>
      <c r="H182" s="241">
        <v>1</v>
      </c>
      <c r="I182" s="242"/>
      <c r="J182" s="243">
        <f>ROUND(I182*H182,2)</f>
        <v>0</v>
      </c>
      <c r="K182" s="239" t="s">
        <v>21</v>
      </c>
      <c r="L182" s="73"/>
      <c r="M182" s="244" t="s">
        <v>21</v>
      </c>
      <c r="N182" s="245" t="s">
        <v>47</v>
      </c>
      <c r="O182" s="48"/>
      <c r="P182" s="246">
        <f>O182*H182</f>
        <v>0</v>
      </c>
      <c r="Q182" s="246">
        <v>0</v>
      </c>
      <c r="R182" s="246">
        <f>Q182*H182</f>
        <v>0</v>
      </c>
      <c r="S182" s="246">
        <v>0</v>
      </c>
      <c r="T182" s="247">
        <f>S182*H182</f>
        <v>0</v>
      </c>
      <c r="AR182" s="25" t="s">
        <v>314</v>
      </c>
      <c r="AT182" s="25" t="s">
        <v>174</v>
      </c>
      <c r="AU182" s="25" t="s">
        <v>85</v>
      </c>
      <c r="AY182" s="25" t="s">
        <v>171</v>
      </c>
      <c r="BE182" s="248">
        <f>IF(N182="základní",J182,0)</f>
        <v>0</v>
      </c>
      <c r="BF182" s="248">
        <f>IF(N182="snížená",J182,0)</f>
        <v>0</v>
      </c>
      <c r="BG182" s="248">
        <f>IF(N182="zákl. přenesená",J182,0)</f>
        <v>0</v>
      </c>
      <c r="BH182" s="248">
        <f>IF(N182="sníž. přenesená",J182,0)</f>
        <v>0</v>
      </c>
      <c r="BI182" s="248">
        <f>IF(N182="nulová",J182,0)</f>
        <v>0</v>
      </c>
      <c r="BJ182" s="25" t="s">
        <v>83</v>
      </c>
      <c r="BK182" s="248">
        <f>ROUND(I182*H182,2)</f>
        <v>0</v>
      </c>
      <c r="BL182" s="25" t="s">
        <v>314</v>
      </c>
      <c r="BM182" s="25" t="s">
        <v>2699</v>
      </c>
    </row>
    <row r="183" s="1" customFormat="1" ht="16.5" customHeight="1">
      <c r="B183" s="47"/>
      <c r="C183" s="237" t="s">
        <v>703</v>
      </c>
      <c r="D183" s="237" t="s">
        <v>174</v>
      </c>
      <c r="E183" s="238" t="s">
        <v>2700</v>
      </c>
      <c r="F183" s="239" t="s">
        <v>2701</v>
      </c>
      <c r="G183" s="240" t="s">
        <v>1550</v>
      </c>
      <c r="H183" s="241">
        <v>1</v>
      </c>
      <c r="I183" s="242"/>
      <c r="J183" s="243">
        <f>ROUND(I183*H183,2)</f>
        <v>0</v>
      </c>
      <c r="K183" s="239" t="s">
        <v>21</v>
      </c>
      <c r="L183" s="73"/>
      <c r="M183" s="244" t="s">
        <v>21</v>
      </c>
      <c r="N183" s="245" t="s">
        <v>47</v>
      </c>
      <c r="O183" s="48"/>
      <c r="P183" s="246">
        <f>O183*H183</f>
        <v>0</v>
      </c>
      <c r="Q183" s="246">
        <v>0</v>
      </c>
      <c r="R183" s="246">
        <f>Q183*H183</f>
        <v>0</v>
      </c>
      <c r="S183" s="246">
        <v>0</v>
      </c>
      <c r="T183" s="247">
        <f>S183*H183</f>
        <v>0</v>
      </c>
      <c r="AR183" s="25" t="s">
        <v>314</v>
      </c>
      <c r="AT183" s="25" t="s">
        <v>174</v>
      </c>
      <c r="AU183" s="25" t="s">
        <v>85</v>
      </c>
      <c r="AY183" s="25" t="s">
        <v>171</v>
      </c>
      <c r="BE183" s="248">
        <f>IF(N183="základní",J183,0)</f>
        <v>0</v>
      </c>
      <c r="BF183" s="248">
        <f>IF(N183="snížená",J183,0)</f>
        <v>0</v>
      </c>
      <c r="BG183" s="248">
        <f>IF(N183="zákl. přenesená",J183,0)</f>
        <v>0</v>
      </c>
      <c r="BH183" s="248">
        <f>IF(N183="sníž. přenesená",J183,0)</f>
        <v>0</v>
      </c>
      <c r="BI183" s="248">
        <f>IF(N183="nulová",J183,0)</f>
        <v>0</v>
      </c>
      <c r="BJ183" s="25" t="s">
        <v>83</v>
      </c>
      <c r="BK183" s="248">
        <f>ROUND(I183*H183,2)</f>
        <v>0</v>
      </c>
      <c r="BL183" s="25" t="s">
        <v>314</v>
      </c>
      <c r="BM183" s="25" t="s">
        <v>2702</v>
      </c>
    </row>
    <row r="184" s="1" customFormat="1" ht="16.5" customHeight="1">
      <c r="B184" s="47"/>
      <c r="C184" s="237" t="s">
        <v>711</v>
      </c>
      <c r="D184" s="237" t="s">
        <v>174</v>
      </c>
      <c r="E184" s="238" t="s">
        <v>2703</v>
      </c>
      <c r="F184" s="239" t="s">
        <v>2704</v>
      </c>
      <c r="G184" s="240" t="s">
        <v>367</v>
      </c>
      <c r="H184" s="241">
        <v>1</v>
      </c>
      <c r="I184" s="242"/>
      <c r="J184" s="243">
        <f>ROUND(I184*H184,2)</f>
        <v>0</v>
      </c>
      <c r="K184" s="239" t="s">
        <v>21</v>
      </c>
      <c r="L184" s="73"/>
      <c r="M184" s="244" t="s">
        <v>21</v>
      </c>
      <c r="N184" s="245" t="s">
        <v>47</v>
      </c>
      <c r="O184" s="48"/>
      <c r="P184" s="246">
        <f>O184*H184</f>
        <v>0</v>
      </c>
      <c r="Q184" s="246">
        <v>0</v>
      </c>
      <c r="R184" s="246">
        <f>Q184*H184</f>
        <v>0</v>
      </c>
      <c r="S184" s="246">
        <v>0</v>
      </c>
      <c r="T184" s="247">
        <f>S184*H184</f>
        <v>0</v>
      </c>
      <c r="AR184" s="25" t="s">
        <v>314</v>
      </c>
      <c r="AT184" s="25" t="s">
        <v>174</v>
      </c>
      <c r="AU184" s="25" t="s">
        <v>85</v>
      </c>
      <c r="AY184" s="25" t="s">
        <v>171</v>
      </c>
      <c r="BE184" s="248">
        <f>IF(N184="základní",J184,0)</f>
        <v>0</v>
      </c>
      <c r="BF184" s="248">
        <f>IF(N184="snížená",J184,0)</f>
        <v>0</v>
      </c>
      <c r="BG184" s="248">
        <f>IF(N184="zákl. přenesená",J184,0)</f>
        <v>0</v>
      </c>
      <c r="BH184" s="248">
        <f>IF(N184="sníž. přenesená",J184,0)</f>
        <v>0</v>
      </c>
      <c r="BI184" s="248">
        <f>IF(N184="nulová",J184,0)</f>
        <v>0</v>
      </c>
      <c r="BJ184" s="25" t="s">
        <v>83</v>
      </c>
      <c r="BK184" s="248">
        <f>ROUND(I184*H184,2)</f>
        <v>0</v>
      </c>
      <c r="BL184" s="25" t="s">
        <v>314</v>
      </c>
      <c r="BM184" s="25" t="s">
        <v>2705</v>
      </c>
    </row>
    <row r="185" s="1" customFormat="1" ht="16.5" customHeight="1">
      <c r="B185" s="47"/>
      <c r="C185" s="237" t="s">
        <v>719</v>
      </c>
      <c r="D185" s="237" t="s">
        <v>174</v>
      </c>
      <c r="E185" s="238" t="s">
        <v>2706</v>
      </c>
      <c r="F185" s="239" t="s">
        <v>2707</v>
      </c>
      <c r="G185" s="240" t="s">
        <v>367</v>
      </c>
      <c r="H185" s="241">
        <v>4</v>
      </c>
      <c r="I185" s="242"/>
      <c r="J185" s="243">
        <f>ROUND(I185*H185,2)</f>
        <v>0</v>
      </c>
      <c r="K185" s="239" t="s">
        <v>21</v>
      </c>
      <c r="L185" s="73"/>
      <c r="M185" s="244" t="s">
        <v>21</v>
      </c>
      <c r="N185" s="245" t="s">
        <v>47</v>
      </c>
      <c r="O185" s="48"/>
      <c r="P185" s="246">
        <f>O185*H185</f>
        <v>0</v>
      </c>
      <c r="Q185" s="246">
        <v>0</v>
      </c>
      <c r="R185" s="246">
        <f>Q185*H185</f>
        <v>0</v>
      </c>
      <c r="S185" s="246">
        <v>0</v>
      </c>
      <c r="T185" s="247">
        <f>S185*H185</f>
        <v>0</v>
      </c>
      <c r="AR185" s="25" t="s">
        <v>314</v>
      </c>
      <c r="AT185" s="25" t="s">
        <v>174</v>
      </c>
      <c r="AU185" s="25" t="s">
        <v>85</v>
      </c>
      <c r="AY185" s="25" t="s">
        <v>171</v>
      </c>
      <c r="BE185" s="248">
        <f>IF(N185="základní",J185,0)</f>
        <v>0</v>
      </c>
      <c r="BF185" s="248">
        <f>IF(N185="snížená",J185,0)</f>
        <v>0</v>
      </c>
      <c r="BG185" s="248">
        <f>IF(N185="zákl. přenesená",J185,0)</f>
        <v>0</v>
      </c>
      <c r="BH185" s="248">
        <f>IF(N185="sníž. přenesená",J185,0)</f>
        <v>0</v>
      </c>
      <c r="BI185" s="248">
        <f>IF(N185="nulová",J185,0)</f>
        <v>0</v>
      </c>
      <c r="BJ185" s="25" t="s">
        <v>83</v>
      </c>
      <c r="BK185" s="248">
        <f>ROUND(I185*H185,2)</f>
        <v>0</v>
      </c>
      <c r="BL185" s="25" t="s">
        <v>314</v>
      </c>
      <c r="BM185" s="25" t="s">
        <v>2708</v>
      </c>
    </row>
    <row r="186" s="1" customFormat="1" ht="16.5" customHeight="1">
      <c r="B186" s="47"/>
      <c r="C186" s="237" t="s">
        <v>725</v>
      </c>
      <c r="D186" s="237" t="s">
        <v>174</v>
      </c>
      <c r="E186" s="238" t="s">
        <v>2709</v>
      </c>
      <c r="F186" s="239" t="s">
        <v>2710</v>
      </c>
      <c r="G186" s="240" t="s">
        <v>367</v>
      </c>
      <c r="H186" s="241">
        <v>2</v>
      </c>
      <c r="I186" s="242"/>
      <c r="J186" s="243">
        <f>ROUND(I186*H186,2)</f>
        <v>0</v>
      </c>
      <c r="K186" s="239" t="s">
        <v>21</v>
      </c>
      <c r="L186" s="73"/>
      <c r="M186" s="244" t="s">
        <v>21</v>
      </c>
      <c r="N186" s="245" t="s">
        <v>47</v>
      </c>
      <c r="O186" s="48"/>
      <c r="P186" s="246">
        <f>O186*H186</f>
        <v>0</v>
      </c>
      <c r="Q186" s="246">
        <v>0</v>
      </c>
      <c r="R186" s="246">
        <f>Q186*H186</f>
        <v>0</v>
      </c>
      <c r="S186" s="246">
        <v>0</v>
      </c>
      <c r="T186" s="247">
        <f>S186*H186</f>
        <v>0</v>
      </c>
      <c r="AR186" s="25" t="s">
        <v>314</v>
      </c>
      <c r="AT186" s="25" t="s">
        <v>174</v>
      </c>
      <c r="AU186" s="25" t="s">
        <v>85</v>
      </c>
      <c r="AY186" s="25" t="s">
        <v>171</v>
      </c>
      <c r="BE186" s="248">
        <f>IF(N186="základní",J186,0)</f>
        <v>0</v>
      </c>
      <c r="BF186" s="248">
        <f>IF(N186="snížená",J186,0)</f>
        <v>0</v>
      </c>
      <c r="BG186" s="248">
        <f>IF(N186="zákl. přenesená",J186,0)</f>
        <v>0</v>
      </c>
      <c r="BH186" s="248">
        <f>IF(N186="sníž. přenesená",J186,0)</f>
        <v>0</v>
      </c>
      <c r="BI186" s="248">
        <f>IF(N186="nulová",J186,0)</f>
        <v>0</v>
      </c>
      <c r="BJ186" s="25" t="s">
        <v>83</v>
      </c>
      <c r="BK186" s="248">
        <f>ROUND(I186*H186,2)</f>
        <v>0</v>
      </c>
      <c r="BL186" s="25" t="s">
        <v>314</v>
      </c>
      <c r="BM186" s="25" t="s">
        <v>2711</v>
      </c>
    </row>
    <row r="187" s="1" customFormat="1" ht="16.5" customHeight="1">
      <c r="B187" s="47"/>
      <c r="C187" s="237" t="s">
        <v>732</v>
      </c>
      <c r="D187" s="237" t="s">
        <v>174</v>
      </c>
      <c r="E187" s="238" t="s">
        <v>2712</v>
      </c>
      <c r="F187" s="239" t="s">
        <v>2713</v>
      </c>
      <c r="G187" s="240" t="s">
        <v>367</v>
      </c>
      <c r="H187" s="241">
        <v>5</v>
      </c>
      <c r="I187" s="242"/>
      <c r="J187" s="243">
        <f>ROUND(I187*H187,2)</f>
        <v>0</v>
      </c>
      <c r="K187" s="239" t="s">
        <v>21</v>
      </c>
      <c r="L187" s="73"/>
      <c r="M187" s="244" t="s">
        <v>21</v>
      </c>
      <c r="N187" s="245" t="s">
        <v>47</v>
      </c>
      <c r="O187" s="48"/>
      <c r="P187" s="246">
        <f>O187*H187</f>
        <v>0</v>
      </c>
      <c r="Q187" s="246">
        <v>0</v>
      </c>
      <c r="R187" s="246">
        <f>Q187*H187</f>
        <v>0</v>
      </c>
      <c r="S187" s="246">
        <v>0</v>
      </c>
      <c r="T187" s="247">
        <f>S187*H187</f>
        <v>0</v>
      </c>
      <c r="AR187" s="25" t="s">
        <v>314</v>
      </c>
      <c r="AT187" s="25" t="s">
        <v>174</v>
      </c>
      <c r="AU187" s="25" t="s">
        <v>85</v>
      </c>
      <c r="AY187" s="25" t="s">
        <v>171</v>
      </c>
      <c r="BE187" s="248">
        <f>IF(N187="základní",J187,0)</f>
        <v>0</v>
      </c>
      <c r="BF187" s="248">
        <f>IF(N187="snížená",J187,0)</f>
        <v>0</v>
      </c>
      <c r="BG187" s="248">
        <f>IF(N187="zákl. přenesená",J187,0)</f>
        <v>0</v>
      </c>
      <c r="BH187" s="248">
        <f>IF(N187="sníž. přenesená",J187,0)</f>
        <v>0</v>
      </c>
      <c r="BI187" s="248">
        <f>IF(N187="nulová",J187,0)</f>
        <v>0</v>
      </c>
      <c r="BJ187" s="25" t="s">
        <v>83</v>
      </c>
      <c r="BK187" s="248">
        <f>ROUND(I187*H187,2)</f>
        <v>0</v>
      </c>
      <c r="BL187" s="25" t="s">
        <v>314</v>
      </c>
      <c r="BM187" s="25" t="s">
        <v>2714</v>
      </c>
    </row>
    <row r="188" s="1" customFormat="1" ht="16.5" customHeight="1">
      <c r="B188" s="47"/>
      <c r="C188" s="237" t="s">
        <v>739</v>
      </c>
      <c r="D188" s="237" t="s">
        <v>174</v>
      </c>
      <c r="E188" s="238" t="s">
        <v>2715</v>
      </c>
      <c r="F188" s="239" t="s">
        <v>2716</v>
      </c>
      <c r="G188" s="240" t="s">
        <v>256</v>
      </c>
      <c r="H188" s="241">
        <v>8</v>
      </c>
      <c r="I188" s="242"/>
      <c r="J188" s="243">
        <f>ROUND(I188*H188,2)</f>
        <v>0</v>
      </c>
      <c r="K188" s="239" t="s">
        <v>21</v>
      </c>
      <c r="L188" s="73"/>
      <c r="M188" s="244" t="s">
        <v>21</v>
      </c>
      <c r="N188" s="245" t="s">
        <v>47</v>
      </c>
      <c r="O188" s="48"/>
      <c r="P188" s="246">
        <f>O188*H188</f>
        <v>0</v>
      </c>
      <c r="Q188" s="246">
        <v>0</v>
      </c>
      <c r="R188" s="246">
        <f>Q188*H188</f>
        <v>0</v>
      </c>
      <c r="S188" s="246">
        <v>0</v>
      </c>
      <c r="T188" s="247">
        <f>S188*H188</f>
        <v>0</v>
      </c>
      <c r="AR188" s="25" t="s">
        <v>314</v>
      </c>
      <c r="AT188" s="25" t="s">
        <v>174</v>
      </c>
      <c r="AU188" s="25" t="s">
        <v>85</v>
      </c>
      <c r="AY188" s="25" t="s">
        <v>171</v>
      </c>
      <c r="BE188" s="248">
        <f>IF(N188="základní",J188,0)</f>
        <v>0</v>
      </c>
      <c r="BF188" s="248">
        <f>IF(N188="snížená",J188,0)</f>
        <v>0</v>
      </c>
      <c r="BG188" s="248">
        <f>IF(N188="zákl. přenesená",J188,0)</f>
        <v>0</v>
      </c>
      <c r="BH188" s="248">
        <f>IF(N188="sníž. přenesená",J188,0)</f>
        <v>0</v>
      </c>
      <c r="BI188" s="248">
        <f>IF(N188="nulová",J188,0)</f>
        <v>0</v>
      </c>
      <c r="BJ188" s="25" t="s">
        <v>83</v>
      </c>
      <c r="BK188" s="248">
        <f>ROUND(I188*H188,2)</f>
        <v>0</v>
      </c>
      <c r="BL188" s="25" t="s">
        <v>314</v>
      </c>
      <c r="BM188" s="25" t="s">
        <v>2717</v>
      </c>
    </row>
    <row r="189" s="1" customFormat="1" ht="16.5" customHeight="1">
      <c r="B189" s="47"/>
      <c r="C189" s="237" t="s">
        <v>748</v>
      </c>
      <c r="D189" s="237" t="s">
        <v>174</v>
      </c>
      <c r="E189" s="238" t="s">
        <v>2718</v>
      </c>
      <c r="F189" s="239" t="s">
        <v>2719</v>
      </c>
      <c r="G189" s="240" t="s">
        <v>256</v>
      </c>
      <c r="H189" s="241">
        <v>2</v>
      </c>
      <c r="I189" s="242"/>
      <c r="J189" s="243">
        <f>ROUND(I189*H189,2)</f>
        <v>0</v>
      </c>
      <c r="K189" s="239" t="s">
        <v>21</v>
      </c>
      <c r="L189" s="73"/>
      <c r="M189" s="244" t="s">
        <v>21</v>
      </c>
      <c r="N189" s="245" t="s">
        <v>47</v>
      </c>
      <c r="O189" s="48"/>
      <c r="P189" s="246">
        <f>O189*H189</f>
        <v>0</v>
      </c>
      <c r="Q189" s="246">
        <v>0</v>
      </c>
      <c r="R189" s="246">
        <f>Q189*H189</f>
        <v>0</v>
      </c>
      <c r="S189" s="246">
        <v>0</v>
      </c>
      <c r="T189" s="247">
        <f>S189*H189</f>
        <v>0</v>
      </c>
      <c r="AR189" s="25" t="s">
        <v>314</v>
      </c>
      <c r="AT189" s="25" t="s">
        <v>174</v>
      </c>
      <c r="AU189" s="25" t="s">
        <v>85</v>
      </c>
      <c r="AY189" s="25" t="s">
        <v>171</v>
      </c>
      <c r="BE189" s="248">
        <f>IF(N189="základní",J189,0)</f>
        <v>0</v>
      </c>
      <c r="BF189" s="248">
        <f>IF(N189="snížená",J189,0)</f>
        <v>0</v>
      </c>
      <c r="BG189" s="248">
        <f>IF(N189="zákl. přenesená",J189,0)</f>
        <v>0</v>
      </c>
      <c r="BH189" s="248">
        <f>IF(N189="sníž. přenesená",J189,0)</f>
        <v>0</v>
      </c>
      <c r="BI189" s="248">
        <f>IF(N189="nulová",J189,0)</f>
        <v>0</v>
      </c>
      <c r="BJ189" s="25" t="s">
        <v>83</v>
      </c>
      <c r="BK189" s="248">
        <f>ROUND(I189*H189,2)</f>
        <v>0</v>
      </c>
      <c r="BL189" s="25" t="s">
        <v>314</v>
      </c>
      <c r="BM189" s="25" t="s">
        <v>2720</v>
      </c>
    </row>
    <row r="190" s="1" customFormat="1" ht="16.5" customHeight="1">
      <c r="B190" s="47"/>
      <c r="C190" s="237" t="s">
        <v>761</v>
      </c>
      <c r="D190" s="237" t="s">
        <v>174</v>
      </c>
      <c r="E190" s="238" t="s">
        <v>2721</v>
      </c>
      <c r="F190" s="239" t="s">
        <v>2722</v>
      </c>
      <c r="G190" s="240" t="s">
        <v>256</v>
      </c>
      <c r="H190" s="241">
        <v>4</v>
      </c>
      <c r="I190" s="242"/>
      <c r="J190" s="243">
        <f>ROUND(I190*H190,2)</f>
        <v>0</v>
      </c>
      <c r="K190" s="239" t="s">
        <v>21</v>
      </c>
      <c r="L190" s="73"/>
      <c r="M190" s="244" t="s">
        <v>21</v>
      </c>
      <c r="N190" s="245" t="s">
        <v>47</v>
      </c>
      <c r="O190" s="48"/>
      <c r="P190" s="246">
        <f>O190*H190</f>
        <v>0</v>
      </c>
      <c r="Q190" s="246">
        <v>0</v>
      </c>
      <c r="R190" s="246">
        <f>Q190*H190</f>
        <v>0</v>
      </c>
      <c r="S190" s="246">
        <v>0</v>
      </c>
      <c r="T190" s="247">
        <f>S190*H190</f>
        <v>0</v>
      </c>
      <c r="AR190" s="25" t="s">
        <v>314</v>
      </c>
      <c r="AT190" s="25" t="s">
        <v>174</v>
      </c>
      <c r="AU190" s="25" t="s">
        <v>85</v>
      </c>
      <c r="AY190" s="25" t="s">
        <v>171</v>
      </c>
      <c r="BE190" s="248">
        <f>IF(N190="základní",J190,0)</f>
        <v>0</v>
      </c>
      <c r="BF190" s="248">
        <f>IF(N190="snížená",J190,0)</f>
        <v>0</v>
      </c>
      <c r="BG190" s="248">
        <f>IF(N190="zákl. přenesená",J190,0)</f>
        <v>0</v>
      </c>
      <c r="BH190" s="248">
        <f>IF(N190="sníž. přenesená",J190,0)</f>
        <v>0</v>
      </c>
      <c r="BI190" s="248">
        <f>IF(N190="nulová",J190,0)</f>
        <v>0</v>
      </c>
      <c r="BJ190" s="25" t="s">
        <v>83</v>
      </c>
      <c r="BK190" s="248">
        <f>ROUND(I190*H190,2)</f>
        <v>0</v>
      </c>
      <c r="BL190" s="25" t="s">
        <v>314</v>
      </c>
      <c r="BM190" s="25" t="s">
        <v>2723</v>
      </c>
    </row>
    <row r="191" s="1" customFormat="1" ht="16.5" customHeight="1">
      <c r="B191" s="47"/>
      <c r="C191" s="237" t="s">
        <v>767</v>
      </c>
      <c r="D191" s="237" t="s">
        <v>174</v>
      </c>
      <c r="E191" s="238" t="s">
        <v>2724</v>
      </c>
      <c r="F191" s="239" t="s">
        <v>2725</v>
      </c>
      <c r="G191" s="240" t="s">
        <v>2726</v>
      </c>
      <c r="H191" s="241">
        <v>1</v>
      </c>
      <c r="I191" s="242"/>
      <c r="J191" s="243">
        <f>ROUND(I191*H191,2)</f>
        <v>0</v>
      </c>
      <c r="K191" s="239" t="s">
        <v>21</v>
      </c>
      <c r="L191" s="73"/>
      <c r="M191" s="244" t="s">
        <v>21</v>
      </c>
      <c r="N191" s="245" t="s">
        <v>47</v>
      </c>
      <c r="O191" s="48"/>
      <c r="P191" s="246">
        <f>O191*H191</f>
        <v>0</v>
      </c>
      <c r="Q191" s="246">
        <v>0</v>
      </c>
      <c r="R191" s="246">
        <f>Q191*H191</f>
        <v>0</v>
      </c>
      <c r="S191" s="246">
        <v>0</v>
      </c>
      <c r="T191" s="247">
        <f>S191*H191</f>
        <v>0</v>
      </c>
      <c r="AR191" s="25" t="s">
        <v>314</v>
      </c>
      <c r="AT191" s="25" t="s">
        <v>174</v>
      </c>
      <c r="AU191" s="25" t="s">
        <v>85</v>
      </c>
      <c r="AY191" s="25" t="s">
        <v>171</v>
      </c>
      <c r="BE191" s="248">
        <f>IF(N191="základní",J191,0)</f>
        <v>0</v>
      </c>
      <c r="BF191" s="248">
        <f>IF(N191="snížená",J191,0)</f>
        <v>0</v>
      </c>
      <c r="BG191" s="248">
        <f>IF(N191="zákl. přenesená",J191,0)</f>
        <v>0</v>
      </c>
      <c r="BH191" s="248">
        <f>IF(N191="sníž. přenesená",J191,0)</f>
        <v>0</v>
      </c>
      <c r="BI191" s="248">
        <f>IF(N191="nulová",J191,0)</f>
        <v>0</v>
      </c>
      <c r="BJ191" s="25" t="s">
        <v>83</v>
      </c>
      <c r="BK191" s="248">
        <f>ROUND(I191*H191,2)</f>
        <v>0</v>
      </c>
      <c r="BL191" s="25" t="s">
        <v>314</v>
      </c>
      <c r="BM191" s="25" t="s">
        <v>2727</v>
      </c>
    </row>
    <row r="192" s="1" customFormat="1" ht="16.5" customHeight="1">
      <c r="B192" s="47"/>
      <c r="C192" s="237" t="s">
        <v>773</v>
      </c>
      <c r="D192" s="237" t="s">
        <v>174</v>
      </c>
      <c r="E192" s="238" t="s">
        <v>2728</v>
      </c>
      <c r="F192" s="239" t="s">
        <v>2729</v>
      </c>
      <c r="G192" s="240" t="s">
        <v>256</v>
      </c>
      <c r="H192" s="241">
        <v>10</v>
      </c>
      <c r="I192" s="242"/>
      <c r="J192" s="243">
        <f>ROUND(I192*H192,2)</f>
        <v>0</v>
      </c>
      <c r="K192" s="239" t="s">
        <v>21</v>
      </c>
      <c r="L192" s="73"/>
      <c r="M192" s="244" t="s">
        <v>21</v>
      </c>
      <c r="N192" s="245" t="s">
        <v>47</v>
      </c>
      <c r="O192" s="48"/>
      <c r="P192" s="246">
        <f>O192*H192</f>
        <v>0</v>
      </c>
      <c r="Q192" s="246">
        <v>0</v>
      </c>
      <c r="R192" s="246">
        <f>Q192*H192</f>
        <v>0</v>
      </c>
      <c r="S192" s="246">
        <v>0</v>
      </c>
      <c r="T192" s="247">
        <f>S192*H192</f>
        <v>0</v>
      </c>
      <c r="AR192" s="25" t="s">
        <v>314</v>
      </c>
      <c r="AT192" s="25" t="s">
        <v>174</v>
      </c>
      <c r="AU192" s="25" t="s">
        <v>85</v>
      </c>
      <c r="AY192" s="25" t="s">
        <v>171</v>
      </c>
      <c r="BE192" s="248">
        <f>IF(N192="základní",J192,0)</f>
        <v>0</v>
      </c>
      <c r="BF192" s="248">
        <f>IF(N192="snížená",J192,0)</f>
        <v>0</v>
      </c>
      <c r="BG192" s="248">
        <f>IF(N192="zákl. přenesená",J192,0)</f>
        <v>0</v>
      </c>
      <c r="BH192" s="248">
        <f>IF(N192="sníž. přenesená",J192,0)</f>
        <v>0</v>
      </c>
      <c r="BI192" s="248">
        <f>IF(N192="nulová",J192,0)</f>
        <v>0</v>
      </c>
      <c r="BJ192" s="25" t="s">
        <v>83</v>
      </c>
      <c r="BK192" s="248">
        <f>ROUND(I192*H192,2)</f>
        <v>0</v>
      </c>
      <c r="BL192" s="25" t="s">
        <v>314</v>
      </c>
      <c r="BM192" s="25" t="s">
        <v>2730</v>
      </c>
    </row>
    <row r="193" s="1" customFormat="1" ht="16.5" customHeight="1">
      <c r="B193" s="47"/>
      <c r="C193" s="237" t="s">
        <v>1276</v>
      </c>
      <c r="D193" s="237" t="s">
        <v>174</v>
      </c>
      <c r="E193" s="238" t="s">
        <v>2731</v>
      </c>
      <c r="F193" s="239" t="s">
        <v>2732</v>
      </c>
      <c r="G193" s="240" t="s">
        <v>256</v>
      </c>
      <c r="H193" s="241">
        <v>2</v>
      </c>
      <c r="I193" s="242"/>
      <c r="J193" s="243">
        <f>ROUND(I193*H193,2)</f>
        <v>0</v>
      </c>
      <c r="K193" s="239" t="s">
        <v>21</v>
      </c>
      <c r="L193" s="73"/>
      <c r="M193" s="244" t="s">
        <v>21</v>
      </c>
      <c r="N193" s="245" t="s">
        <v>47</v>
      </c>
      <c r="O193" s="48"/>
      <c r="P193" s="246">
        <f>O193*H193</f>
        <v>0</v>
      </c>
      <c r="Q193" s="246">
        <v>0</v>
      </c>
      <c r="R193" s="246">
        <f>Q193*H193</f>
        <v>0</v>
      </c>
      <c r="S193" s="246">
        <v>0</v>
      </c>
      <c r="T193" s="247">
        <f>S193*H193</f>
        <v>0</v>
      </c>
      <c r="AR193" s="25" t="s">
        <v>314</v>
      </c>
      <c r="AT193" s="25" t="s">
        <v>174</v>
      </c>
      <c r="AU193" s="25" t="s">
        <v>85</v>
      </c>
      <c r="AY193" s="25" t="s">
        <v>171</v>
      </c>
      <c r="BE193" s="248">
        <f>IF(N193="základní",J193,0)</f>
        <v>0</v>
      </c>
      <c r="BF193" s="248">
        <f>IF(N193="snížená",J193,0)</f>
        <v>0</v>
      </c>
      <c r="BG193" s="248">
        <f>IF(N193="zákl. přenesená",J193,0)</f>
        <v>0</v>
      </c>
      <c r="BH193" s="248">
        <f>IF(N193="sníž. přenesená",J193,0)</f>
        <v>0</v>
      </c>
      <c r="BI193" s="248">
        <f>IF(N193="nulová",J193,0)</f>
        <v>0</v>
      </c>
      <c r="BJ193" s="25" t="s">
        <v>83</v>
      </c>
      <c r="BK193" s="248">
        <f>ROUND(I193*H193,2)</f>
        <v>0</v>
      </c>
      <c r="BL193" s="25" t="s">
        <v>314</v>
      </c>
      <c r="BM193" s="25" t="s">
        <v>2733</v>
      </c>
    </row>
    <row r="194" s="1" customFormat="1" ht="16.5" customHeight="1">
      <c r="B194" s="47"/>
      <c r="C194" s="237" t="s">
        <v>1282</v>
      </c>
      <c r="D194" s="237" t="s">
        <v>174</v>
      </c>
      <c r="E194" s="238" t="s">
        <v>2734</v>
      </c>
      <c r="F194" s="239" t="s">
        <v>2735</v>
      </c>
      <c r="G194" s="240" t="s">
        <v>256</v>
      </c>
      <c r="H194" s="241">
        <v>4</v>
      </c>
      <c r="I194" s="242"/>
      <c r="J194" s="243">
        <f>ROUND(I194*H194,2)</f>
        <v>0</v>
      </c>
      <c r="K194" s="239" t="s">
        <v>21</v>
      </c>
      <c r="L194" s="73"/>
      <c r="M194" s="244" t="s">
        <v>21</v>
      </c>
      <c r="N194" s="245" t="s">
        <v>47</v>
      </c>
      <c r="O194" s="48"/>
      <c r="P194" s="246">
        <f>O194*H194</f>
        <v>0</v>
      </c>
      <c r="Q194" s="246">
        <v>0</v>
      </c>
      <c r="R194" s="246">
        <f>Q194*H194</f>
        <v>0</v>
      </c>
      <c r="S194" s="246">
        <v>0</v>
      </c>
      <c r="T194" s="247">
        <f>S194*H194</f>
        <v>0</v>
      </c>
      <c r="AR194" s="25" t="s">
        <v>314</v>
      </c>
      <c r="AT194" s="25" t="s">
        <v>174</v>
      </c>
      <c r="AU194" s="25" t="s">
        <v>85</v>
      </c>
      <c r="AY194" s="25" t="s">
        <v>171</v>
      </c>
      <c r="BE194" s="248">
        <f>IF(N194="základní",J194,0)</f>
        <v>0</v>
      </c>
      <c r="BF194" s="248">
        <f>IF(N194="snížená",J194,0)</f>
        <v>0</v>
      </c>
      <c r="BG194" s="248">
        <f>IF(N194="zákl. přenesená",J194,0)</f>
        <v>0</v>
      </c>
      <c r="BH194" s="248">
        <f>IF(N194="sníž. přenesená",J194,0)</f>
        <v>0</v>
      </c>
      <c r="BI194" s="248">
        <f>IF(N194="nulová",J194,0)</f>
        <v>0</v>
      </c>
      <c r="BJ194" s="25" t="s">
        <v>83</v>
      </c>
      <c r="BK194" s="248">
        <f>ROUND(I194*H194,2)</f>
        <v>0</v>
      </c>
      <c r="BL194" s="25" t="s">
        <v>314</v>
      </c>
      <c r="BM194" s="25" t="s">
        <v>2736</v>
      </c>
    </row>
    <row r="195" s="1" customFormat="1" ht="25.5" customHeight="1">
      <c r="B195" s="47"/>
      <c r="C195" s="237" t="s">
        <v>1294</v>
      </c>
      <c r="D195" s="237" t="s">
        <v>174</v>
      </c>
      <c r="E195" s="238" t="s">
        <v>2737</v>
      </c>
      <c r="F195" s="239" t="s">
        <v>2738</v>
      </c>
      <c r="G195" s="240" t="s">
        <v>367</v>
      </c>
      <c r="H195" s="241">
        <v>4</v>
      </c>
      <c r="I195" s="242"/>
      <c r="J195" s="243">
        <f>ROUND(I195*H195,2)</f>
        <v>0</v>
      </c>
      <c r="K195" s="239" t="s">
        <v>21</v>
      </c>
      <c r="L195" s="73"/>
      <c r="M195" s="244" t="s">
        <v>21</v>
      </c>
      <c r="N195" s="245" t="s">
        <v>47</v>
      </c>
      <c r="O195" s="48"/>
      <c r="P195" s="246">
        <f>O195*H195</f>
        <v>0</v>
      </c>
      <c r="Q195" s="246">
        <v>0</v>
      </c>
      <c r="R195" s="246">
        <f>Q195*H195</f>
        <v>0</v>
      </c>
      <c r="S195" s="246">
        <v>0</v>
      </c>
      <c r="T195" s="247">
        <f>S195*H195</f>
        <v>0</v>
      </c>
      <c r="AR195" s="25" t="s">
        <v>314</v>
      </c>
      <c r="AT195" s="25" t="s">
        <v>174</v>
      </c>
      <c r="AU195" s="25" t="s">
        <v>85</v>
      </c>
      <c r="AY195" s="25" t="s">
        <v>171</v>
      </c>
      <c r="BE195" s="248">
        <f>IF(N195="základní",J195,0)</f>
        <v>0</v>
      </c>
      <c r="BF195" s="248">
        <f>IF(N195="snížená",J195,0)</f>
        <v>0</v>
      </c>
      <c r="BG195" s="248">
        <f>IF(N195="zákl. přenesená",J195,0)</f>
        <v>0</v>
      </c>
      <c r="BH195" s="248">
        <f>IF(N195="sníž. přenesená",J195,0)</f>
        <v>0</v>
      </c>
      <c r="BI195" s="248">
        <f>IF(N195="nulová",J195,0)</f>
        <v>0</v>
      </c>
      <c r="BJ195" s="25" t="s">
        <v>83</v>
      </c>
      <c r="BK195" s="248">
        <f>ROUND(I195*H195,2)</f>
        <v>0</v>
      </c>
      <c r="BL195" s="25" t="s">
        <v>314</v>
      </c>
      <c r="BM195" s="25" t="s">
        <v>2739</v>
      </c>
    </row>
    <row r="196" s="11" customFormat="1" ht="29.88" customHeight="1">
      <c r="B196" s="221"/>
      <c r="C196" s="222"/>
      <c r="D196" s="223" t="s">
        <v>75</v>
      </c>
      <c r="E196" s="235" t="s">
        <v>2740</v>
      </c>
      <c r="F196" s="235" t="s">
        <v>2741</v>
      </c>
      <c r="G196" s="222"/>
      <c r="H196" s="222"/>
      <c r="I196" s="225"/>
      <c r="J196" s="236">
        <f>BK196</f>
        <v>0</v>
      </c>
      <c r="K196" s="222"/>
      <c r="L196" s="227"/>
      <c r="M196" s="228"/>
      <c r="N196" s="229"/>
      <c r="O196" s="229"/>
      <c r="P196" s="230">
        <f>SUM(P197:P230)</f>
        <v>0</v>
      </c>
      <c r="Q196" s="229"/>
      <c r="R196" s="230">
        <f>SUM(R197:R230)</f>
        <v>0</v>
      </c>
      <c r="S196" s="229"/>
      <c r="T196" s="231">
        <f>SUM(T197:T230)</f>
        <v>0</v>
      </c>
      <c r="AR196" s="232" t="s">
        <v>85</v>
      </c>
      <c r="AT196" s="233" t="s">
        <v>75</v>
      </c>
      <c r="AU196" s="233" t="s">
        <v>83</v>
      </c>
      <c r="AY196" s="232" t="s">
        <v>171</v>
      </c>
      <c r="BK196" s="234">
        <f>SUM(BK197:BK230)</f>
        <v>0</v>
      </c>
    </row>
    <row r="197" s="1" customFormat="1" ht="25.5" customHeight="1">
      <c r="B197" s="47"/>
      <c r="C197" s="299" t="s">
        <v>1299</v>
      </c>
      <c r="D197" s="299" t="s">
        <v>288</v>
      </c>
      <c r="E197" s="300" t="s">
        <v>2742</v>
      </c>
      <c r="F197" s="301" t="s">
        <v>2743</v>
      </c>
      <c r="G197" s="302" t="s">
        <v>367</v>
      </c>
      <c r="H197" s="303">
        <v>1</v>
      </c>
      <c r="I197" s="304"/>
      <c r="J197" s="305">
        <f>ROUND(I197*H197,2)</f>
        <v>0</v>
      </c>
      <c r="K197" s="301" t="s">
        <v>21</v>
      </c>
      <c r="L197" s="306"/>
      <c r="M197" s="307" t="s">
        <v>21</v>
      </c>
      <c r="N197" s="308" t="s">
        <v>47</v>
      </c>
      <c r="O197" s="48"/>
      <c r="P197" s="246">
        <f>O197*H197</f>
        <v>0</v>
      </c>
      <c r="Q197" s="246">
        <v>0</v>
      </c>
      <c r="R197" s="246">
        <f>Q197*H197</f>
        <v>0</v>
      </c>
      <c r="S197" s="246">
        <v>0</v>
      </c>
      <c r="T197" s="247">
        <f>S197*H197</f>
        <v>0</v>
      </c>
      <c r="AR197" s="25" t="s">
        <v>414</v>
      </c>
      <c r="AT197" s="25" t="s">
        <v>288</v>
      </c>
      <c r="AU197" s="25" t="s">
        <v>85</v>
      </c>
      <c r="AY197" s="25" t="s">
        <v>171</v>
      </c>
      <c r="BE197" s="248">
        <f>IF(N197="základní",J197,0)</f>
        <v>0</v>
      </c>
      <c r="BF197" s="248">
        <f>IF(N197="snížená",J197,0)</f>
        <v>0</v>
      </c>
      <c r="BG197" s="248">
        <f>IF(N197="zákl. přenesená",J197,0)</f>
        <v>0</v>
      </c>
      <c r="BH197" s="248">
        <f>IF(N197="sníž. přenesená",J197,0)</f>
        <v>0</v>
      </c>
      <c r="BI197" s="248">
        <f>IF(N197="nulová",J197,0)</f>
        <v>0</v>
      </c>
      <c r="BJ197" s="25" t="s">
        <v>83</v>
      </c>
      <c r="BK197" s="248">
        <f>ROUND(I197*H197,2)</f>
        <v>0</v>
      </c>
      <c r="BL197" s="25" t="s">
        <v>314</v>
      </c>
      <c r="BM197" s="25" t="s">
        <v>2744</v>
      </c>
    </row>
    <row r="198" s="1" customFormat="1" ht="16.5" customHeight="1">
      <c r="B198" s="47"/>
      <c r="C198" s="299" t="s">
        <v>1305</v>
      </c>
      <c r="D198" s="299" t="s">
        <v>288</v>
      </c>
      <c r="E198" s="300" t="s">
        <v>2745</v>
      </c>
      <c r="F198" s="301" t="s">
        <v>2746</v>
      </c>
      <c r="G198" s="302" t="s">
        <v>367</v>
      </c>
      <c r="H198" s="303">
        <v>1</v>
      </c>
      <c r="I198" s="304"/>
      <c r="J198" s="305">
        <f>ROUND(I198*H198,2)</f>
        <v>0</v>
      </c>
      <c r="K198" s="301" t="s">
        <v>21</v>
      </c>
      <c r="L198" s="306"/>
      <c r="M198" s="307" t="s">
        <v>21</v>
      </c>
      <c r="N198" s="308" t="s">
        <v>47</v>
      </c>
      <c r="O198" s="48"/>
      <c r="P198" s="246">
        <f>O198*H198</f>
        <v>0</v>
      </c>
      <c r="Q198" s="246">
        <v>0</v>
      </c>
      <c r="R198" s="246">
        <f>Q198*H198</f>
        <v>0</v>
      </c>
      <c r="S198" s="246">
        <v>0</v>
      </c>
      <c r="T198" s="247">
        <f>S198*H198</f>
        <v>0</v>
      </c>
      <c r="AR198" s="25" t="s">
        <v>414</v>
      </c>
      <c r="AT198" s="25" t="s">
        <v>288</v>
      </c>
      <c r="AU198" s="25" t="s">
        <v>85</v>
      </c>
      <c r="AY198" s="25" t="s">
        <v>171</v>
      </c>
      <c r="BE198" s="248">
        <f>IF(N198="základní",J198,0)</f>
        <v>0</v>
      </c>
      <c r="BF198" s="248">
        <f>IF(N198="snížená",J198,0)</f>
        <v>0</v>
      </c>
      <c r="BG198" s="248">
        <f>IF(N198="zákl. přenesená",J198,0)</f>
        <v>0</v>
      </c>
      <c r="BH198" s="248">
        <f>IF(N198="sníž. přenesená",J198,0)</f>
        <v>0</v>
      </c>
      <c r="BI198" s="248">
        <f>IF(N198="nulová",J198,0)</f>
        <v>0</v>
      </c>
      <c r="BJ198" s="25" t="s">
        <v>83</v>
      </c>
      <c r="BK198" s="248">
        <f>ROUND(I198*H198,2)</f>
        <v>0</v>
      </c>
      <c r="BL198" s="25" t="s">
        <v>314</v>
      </c>
      <c r="BM198" s="25" t="s">
        <v>2747</v>
      </c>
    </row>
    <row r="199" s="1" customFormat="1" ht="16.5" customHeight="1">
      <c r="B199" s="47"/>
      <c r="C199" s="299" t="s">
        <v>1310</v>
      </c>
      <c r="D199" s="299" t="s">
        <v>288</v>
      </c>
      <c r="E199" s="300" t="s">
        <v>2748</v>
      </c>
      <c r="F199" s="301" t="s">
        <v>2749</v>
      </c>
      <c r="G199" s="302" t="s">
        <v>367</v>
      </c>
      <c r="H199" s="303">
        <v>1</v>
      </c>
      <c r="I199" s="304"/>
      <c r="J199" s="305">
        <f>ROUND(I199*H199,2)</f>
        <v>0</v>
      </c>
      <c r="K199" s="301" t="s">
        <v>21</v>
      </c>
      <c r="L199" s="306"/>
      <c r="M199" s="307" t="s">
        <v>21</v>
      </c>
      <c r="N199" s="308" t="s">
        <v>47</v>
      </c>
      <c r="O199" s="48"/>
      <c r="P199" s="246">
        <f>O199*H199</f>
        <v>0</v>
      </c>
      <c r="Q199" s="246">
        <v>0</v>
      </c>
      <c r="R199" s="246">
        <f>Q199*H199</f>
        <v>0</v>
      </c>
      <c r="S199" s="246">
        <v>0</v>
      </c>
      <c r="T199" s="247">
        <f>S199*H199</f>
        <v>0</v>
      </c>
      <c r="AR199" s="25" t="s">
        <v>414</v>
      </c>
      <c r="AT199" s="25" t="s">
        <v>288</v>
      </c>
      <c r="AU199" s="25" t="s">
        <v>85</v>
      </c>
      <c r="AY199" s="25" t="s">
        <v>171</v>
      </c>
      <c r="BE199" s="248">
        <f>IF(N199="základní",J199,0)</f>
        <v>0</v>
      </c>
      <c r="BF199" s="248">
        <f>IF(N199="snížená",J199,0)</f>
        <v>0</v>
      </c>
      <c r="BG199" s="248">
        <f>IF(N199="zákl. přenesená",J199,0)</f>
        <v>0</v>
      </c>
      <c r="BH199" s="248">
        <f>IF(N199="sníž. přenesená",J199,0)</f>
        <v>0</v>
      </c>
      <c r="BI199" s="248">
        <f>IF(N199="nulová",J199,0)</f>
        <v>0</v>
      </c>
      <c r="BJ199" s="25" t="s">
        <v>83</v>
      </c>
      <c r="BK199" s="248">
        <f>ROUND(I199*H199,2)</f>
        <v>0</v>
      </c>
      <c r="BL199" s="25" t="s">
        <v>314</v>
      </c>
      <c r="BM199" s="25" t="s">
        <v>2750</v>
      </c>
    </row>
    <row r="200" s="1" customFormat="1" ht="16.5" customHeight="1">
      <c r="B200" s="47"/>
      <c r="C200" s="299" t="s">
        <v>1314</v>
      </c>
      <c r="D200" s="299" t="s">
        <v>288</v>
      </c>
      <c r="E200" s="300" t="s">
        <v>2751</v>
      </c>
      <c r="F200" s="301" t="s">
        <v>2752</v>
      </c>
      <c r="G200" s="302" t="s">
        <v>367</v>
      </c>
      <c r="H200" s="303">
        <v>2</v>
      </c>
      <c r="I200" s="304"/>
      <c r="J200" s="305">
        <f>ROUND(I200*H200,2)</f>
        <v>0</v>
      </c>
      <c r="K200" s="301" t="s">
        <v>21</v>
      </c>
      <c r="L200" s="306"/>
      <c r="M200" s="307" t="s">
        <v>21</v>
      </c>
      <c r="N200" s="308" t="s">
        <v>47</v>
      </c>
      <c r="O200" s="48"/>
      <c r="P200" s="246">
        <f>O200*H200</f>
        <v>0</v>
      </c>
      <c r="Q200" s="246">
        <v>0</v>
      </c>
      <c r="R200" s="246">
        <f>Q200*H200</f>
        <v>0</v>
      </c>
      <c r="S200" s="246">
        <v>0</v>
      </c>
      <c r="T200" s="247">
        <f>S200*H200</f>
        <v>0</v>
      </c>
      <c r="AR200" s="25" t="s">
        <v>414</v>
      </c>
      <c r="AT200" s="25" t="s">
        <v>288</v>
      </c>
      <c r="AU200" s="25" t="s">
        <v>85</v>
      </c>
      <c r="AY200" s="25" t="s">
        <v>171</v>
      </c>
      <c r="BE200" s="248">
        <f>IF(N200="základní",J200,0)</f>
        <v>0</v>
      </c>
      <c r="BF200" s="248">
        <f>IF(N200="snížená",J200,0)</f>
        <v>0</v>
      </c>
      <c r="BG200" s="248">
        <f>IF(N200="zákl. přenesená",J200,0)</f>
        <v>0</v>
      </c>
      <c r="BH200" s="248">
        <f>IF(N200="sníž. přenesená",J200,0)</f>
        <v>0</v>
      </c>
      <c r="BI200" s="248">
        <f>IF(N200="nulová",J200,0)</f>
        <v>0</v>
      </c>
      <c r="BJ200" s="25" t="s">
        <v>83</v>
      </c>
      <c r="BK200" s="248">
        <f>ROUND(I200*H200,2)</f>
        <v>0</v>
      </c>
      <c r="BL200" s="25" t="s">
        <v>314</v>
      </c>
      <c r="BM200" s="25" t="s">
        <v>2753</v>
      </c>
    </row>
    <row r="201" s="1" customFormat="1" ht="25.5" customHeight="1">
      <c r="B201" s="47"/>
      <c r="C201" s="299" t="s">
        <v>1321</v>
      </c>
      <c r="D201" s="299" t="s">
        <v>288</v>
      </c>
      <c r="E201" s="300" t="s">
        <v>2754</v>
      </c>
      <c r="F201" s="301" t="s">
        <v>2755</v>
      </c>
      <c r="G201" s="302" t="s">
        <v>367</v>
      </c>
      <c r="H201" s="303">
        <v>1</v>
      </c>
      <c r="I201" s="304"/>
      <c r="J201" s="305">
        <f>ROUND(I201*H201,2)</f>
        <v>0</v>
      </c>
      <c r="K201" s="301" t="s">
        <v>21</v>
      </c>
      <c r="L201" s="306"/>
      <c r="M201" s="307" t="s">
        <v>21</v>
      </c>
      <c r="N201" s="308" t="s">
        <v>47</v>
      </c>
      <c r="O201" s="48"/>
      <c r="P201" s="246">
        <f>O201*H201</f>
        <v>0</v>
      </c>
      <c r="Q201" s="246">
        <v>0</v>
      </c>
      <c r="R201" s="246">
        <f>Q201*H201</f>
        <v>0</v>
      </c>
      <c r="S201" s="246">
        <v>0</v>
      </c>
      <c r="T201" s="247">
        <f>S201*H201</f>
        <v>0</v>
      </c>
      <c r="AR201" s="25" t="s">
        <v>414</v>
      </c>
      <c r="AT201" s="25" t="s">
        <v>288</v>
      </c>
      <c r="AU201" s="25" t="s">
        <v>85</v>
      </c>
      <c r="AY201" s="25" t="s">
        <v>171</v>
      </c>
      <c r="BE201" s="248">
        <f>IF(N201="základní",J201,0)</f>
        <v>0</v>
      </c>
      <c r="BF201" s="248">
        <f>IF(N201="snížená",J201,0)</f>
        <v>0</v>
      </c>
      <c r="BG201" s="248">
        <f>IF(N201="zákl. přenesená",J201,0)</f>
        <v>0</v>
      </c>
      <c r="BH201" s="248">
        <f>IF(N201="sníž. přenesená",J201,0)</f>
        <v>0</v>
      </c>
      <c r="BI201" s="248">
        <f>IF(N201="nulová",J201,0)</f>
        <v>0</v>
      </c>
      <c r="BJ201" s="25" t="s">
        <v>83</v>
      </c>
      <c r="BK201" s="248">
        <f>ROUND(I201*H201,2)</f>
        <v>0</v>
      </c>
      <c r="BL201" s="25" t="s">
        <v>314</v>
      </c>
      <c r="BM201" s="25" t="s">
        <v>2756</v>
      </c>
    </row>
    <row r="202" s="1" customFormat="1" ht="25.5" customHeight="1">
      <c r="B202" s="47"/>
      <c r="C202" s="299" t="s">
        <v>1327</v>
      </c>
      <c r="D202" s="299" t="s">
        <v>288</v>
      </c>
      <c r="E202" s="300" t="s">
        <v>2757</v>
      </c>
      <c r="F202" s="301" t="s">
        <v>2758</v>
      </c>
      <c r="G202" s="302" t="s">
        <v>256</v>
      </c>
      <c r="H202" s="303">
        <v>2</v>
      </c>
      <c r="I202" s="304"/>
      <c r="J202" s="305">
        <f>ROUND(I202*H202,2)</f>
        <v>0</v>
      </c>
      <c r="K202" s="301" t="s">
        <v>21</v>
      </c>
      <c r="L202" s="306"/>
      <c r="M202" s="307" t="s">
        <v>21</v>
      </c>
      <c r="N202" s="308" t="s">
        <v>47</v>
      </c>
      <c r="O202" s="48"/>
      <c r="P202" s="246">
        <f>O202*H202</f>
        <v>0</v>
      </c>
      <c r="Q202" s="246">
        <v>0</v>
      </c>
      <c r="R202" s="246">
        <f>Q202*H202</f>
        <v>0</v>
      </c>
      <c r="S202" s="246">
        <v>0</v>
      </c>
      <c r="T202" s="247">
        <f>S202*H202</f>
        <v>0</v>
      </c>
      <c r="AR202" s="25" t="s">
        <v>414</v>
      </c>
      <c r="AT202" s="25" t="s">
        <v>288</v>
      </c>
      <c r="AU202" s="25" t="s">
        <v>85</v>
      </c>
      <c r="AY202" s="25" t="s">
        <v>171</v>
      </c>
      <c r="BE202" s="248">
        <f>IF(N202="základní",J202,0)</f>
        <v>0</v>
      </c>
      <c r="BF202" s="248">
        <f>IF(N202="snížená",J202,0)</f>
        <v>0</v>
      </c>
      <c r="BG202" s="248">
        <f>IF(N202="zákl. přenesená",J202,0)</f>
        <v>0</v>
      </c>
      <c r="BH202" s="248">
        <f>IF(N202="sníž. přenesená",J202,0)</f>
        <v>0</v>
      </c>
      <c r="BI202" s="248">
        <f>IF(N202="nulová",J202,0)</f>
        <v>0</v>
      </c>
      <c r="BJ202" s="25" t="s">
        <v>83</v>
      </c>
      <c r="BK202" s="248">
        <f>ROUND(I202*H202,2)</f>
        <v>0</v>
      </c>
      <c r="BL202" s="25" t="s">
        <v>314</v>
      </c>
      <c r="BM202" s="25" t="s">
        <v>2759</v>
      </c>
    </row>
    <row r="203" s="1" customFormat="1" ht="25.5" customHeight="1">
      <c r="B203" s="47"/>
      <c r="C203" s="299" t="s">
        <v>87</v>
      </c>
      <c r="D203" s="299" t="s">
        <v>288</v>
      </c>
      <c r="E203" s="300" t="s">
        <v>2760</v>
      </c>
      <c r="F203" s="301" t="s">
        <v>2761</v>
      </c>
      <c r="G203" s="302" t="s">
        <v>256</v>
      </c>
      <c r="H203" s="303">
        <v>45</v>
      </c>
      <c r="I203" s="304"/>
      <c r="J203" s="305">
        <f>ROUND(I203*H203,2)</f>
        <v>0</v>
      </c>
      <c r="K203" s="301" t="s">
        <v>21</v>
      </c>
      <c r="L203" s="306"/>
      <c r="M203" s="307" t="s">
        <v>21</v>
      </c>
      <c r="N203" s="308" t="s">
        <v>47</v>
      </c>
      <c r="O203" s="48"/>
      <c r="P203" s="246">
        <f>O203*H203</f>
        <v>0</v>
      </c>
      <c r="Q203" s="246">
        <v>0</v>
      </c>
      <c r="R203" s="246">
        <f>Q203*H203</f>
        <v>0</v>
      </c>
      <c r="S203" s="246">
        <v>0</v>
      </c>
      <c r="T203" s="247">
        <f>S203*H203</f>
        <v>0</v>
      </c>
      <c r="AR203" s="25" t="s">
        <v>414</v>
      </c>
      <c r="AT203" s="25" t="s">
        <v>288</v>
      </c>
      <c r="AU203" s="25" t="s">
        <v>85</v>
      </c>
      <c r="AY203" s="25" t="s">
        <v>171</v>
      </c>
      <c r="BE203" s="248">
        <f>IF(N203="základní",J203,0)</f>
        <v>0</v>
      </c>
      <c r="BF203" s="248">
        <f>IF(N203="snížená",J203,0)</f>
        <v>0</v>
      </c>
      <c r="BG203" s="248">
        <f>IF(N203="zákl. přenesená",J203,0)</f>
        <v>0</v>
      </c>
      <c r="BH203" s="248">
        <f>IF(N203="sníž. přenesená",J203,0)</f>
        <v>0</v>
      </c>
      <c r="BI203" s="248">
        <f>IF(N203="nulová",J203,0)</f>
        <v>0</v>
      </c>
      <c r="BJ203" s="25" t="s">
        <v>83</v>
      </c>
      <c r="BK203" s="248">
        <f>ROUND(I203*H203,2)</f>
        <v>0</v>
      </c>
      <c r="BL203" s="25" t="s">
        <v>314</v>
      </c>
      <c r="BM203" s="25" t="s">
        <v>2762</v>
      </c>
    </row>
    <row r="204" s="1" customFormat="1" ht="25.5" customHeight="1">
      <c r="B204" s="47"/>
      <c r="C204" s="299" t="s">
        <v>1339</v>
      </c>
      <c r="D204" s="299" t="s">
        <v>288</v>
      </c>
      <c r="E204" s="300" t="s">
        <v>2763</v>
      </c>
      <c r="F204" s="301" t="s">
        <v>2764</v>
      </c>
      <c r="G204" s="302" t="s">
        <v>256</v>
      </c>
      <c r="H204" s="303">
        <v>40</v>
      </c>
      <c r="I204" s="304"/>
      <c r="J204" s="305">
        <f>ROUND(I204*H204,2)</f>
        <v>0</v>
      </c>
      <c r="K204" s="301" t="s">
        <v>21</v>
      </c>
      <c r="L204" s="306"/>
      <c r="M204" s="307" t="s">
        <v>21</v>
      </c>
      <c r="N204" s="308" t="s">
        <v>47</v>
      </c>
      <c r="O204" s="48"/>
      <c r="P204" s="246">
        <f>O204*H204</f>
        <v>0</v>
      </c>
      <c r="Q204" s="246">
        <v>0</v>
      </c>
      <c r="R204" s="246">
        <f>Q204*H204</f>
        <v>0</v>
      </c>
      <c r="S204" s="246">
        <v>0</v>
      </c>
      <c r="T204" s="247">
        <f>S204*H204</f>
        <v>0</v>
      </c>
      <c r="AR204" s="25" t="s">
        <v>414</v>
      </c>
      <c r="AT204" s="25" t="s">
        <v>288</v>
      </c>
      <c r="AU204" s="25" t="s">
        <v>85</v>
      </c>
      <c r="AY204" s="25" t="s">
        <v>171</v>
      </c>
      <c r="BE204" s="248">
        <f>IF(N204="základní",J204,0)</f>
        <v>0</v>
      </c>
      <c r="BF204" s="248">
        <f>IF(N204="snížená",J204,0)</f>
        <v>0</v>
      </c>
      <c r="BG204" s="248">
        <f>IF(N204="zákl. přenesená",J204,0)</f>
        <v>0</v>
      </c>
      <c r="BH204" s="248">
        <f>IF(N204="sníž. přenesená",J204,0)</f>
        <v>0</v>
      </c>
      <c r="BI204" s="248">
        <f>IF(N204="nulová",J204,0)</f>
        <v>0</v>
      </c>
      <c r="BJ204" s="25" t="s">
        <v>83</v>
      </c>
      <c r="BK204" s="248">
        <f>ROUND(I204*H204,2)</f>
        <v>0</v>
      </c>
      <c r="BL204" s="25" t="s">
        <v>314</v>
      </c>
      <c r="BM204" s="25" t="s">
        <v>2765</v>
      </c>
    </row>
    <row r="205" s="1" customFormat="1" ht="16.5" customHeight="1">
      <c r="B205" s="47"/>
      <c r="C205" s="299" t="s">
        <v>1346</v>
      </c>
      <c r="D205" s="299" t="s">
        <v>288</v>
      </c>
      <c r="E205" s="300" t="s">
        <v>2766</v>
      </c>
      <c r="F205" s="301" t="s">
        <v>2767</v>
      </c>
      <c r="G205" s="302" t="s">
        <v>367</v>
      </c>
      <c r="H205" s="303">
        <v>4</v>
      </c>
      <c r="I205" s="304"/>
      <c r="J205" s="305">
        <f>ROUND(I205*H205,2)</f>
        <v>0</v>
      </c>
      <c r="K205" s="301" t="s">
        <v>21</v>
      </c>
      <c r="L205" s="306"/>
      <c r="M205" s="307" t="s">
        <v>21</v>
      </c>
      <c r="N205" s="308" t="s">
        <v>47</v>
      </c>
      <c r="O205" s="48"/>
      <c r="P205" s="246">
        <f>O205*H205</f>
        <v>0</v>
      </c>
      <c r="Q205" s="246">
        <v>0</v>
      </c>
      <c r="R205" s="246">
        <f>Q205*H205</f>
        <v>0</v>
      </c>
      <c r="S205" s="246">
        <v>0</v>
      </c>
      <c r="T205" s="247">
        <f>S205*H205</f>
        <v>0</v>
      </c>
      <c r="AR205" s="25" t="s">
        <v>414</v>
      </c>
      <c r="AT205" s="25" t="s">
        <v>288</v>
      </c>
      <c r="AU205" s="25" t="s">
        <v>85</v>
      </c>
      <c r="AY205" s="25" t="s">
        <v>171</v>
      </c>
      <c r="BE205" s="248">
        <f>IF(N205="základní",J205,0)</f>
        <v>0</v>
      </c>
      <c r="BF205" s="248">
        <f>IF(N205="snížená",J205,0)</f>
        <v>0</v>
      </c>
      <c r="BG205" s="248">
        <f>IF(N205="zákl. přenesená",J205,0)</f>
        <v>0</v>
      </c>
      <c r="BH205" s="248">
        <f>IF(N205="sníž. přenesená",J205,0)</f>
        <v>0</v>
      </c>
      <c r="BI205" s="248">
        <f>IF(N205="nulová",J205,0)</f>
        <v>0</v>
      </c>
      <c r="BJ205" s="25" t="s">
        <v>83</v>
      </c>
      <c r="BK205" s="248">
        <f>ROUND(I205*H205,2)</f>
        <v>0</v>
      </c>
      <c r="BL205" s="25" t="s">
        <v>314</v>
      </c>
      <c r="BM205" s="25" t="s">
        <v>2768</v>
      </c>
    </row>
    <row r="206" s="1" customFormat="1" ht="16.5" customHeight="1">
      <c r="B206" s="47"/>
      <c r="C206" s="299" t="s">
        <v>1351</v>
      </c>
      <c r="D206" s="299" t="s">
        <v>288</v>
      </c>
      <c r="E206" s="300" t="s">
        <v>2769</v>
      </c>
      <c r="F206" s="301" t="s">
        <v>2770</v>
      </c>
      <c r="G206" s="302" t="s">
        <v>367</v>
      </c>
      <c r="H206" s="303">
        <v>20</v>
      </c>
      <c r="I206" s="304"/>
      <c r="J206" s="305">
        <f>ROUND(I206*H206,2)</f>
        <v>0</v>
      </c>
      <c r="K206" s="301" t="s">
        <v>21</v>
      </c>
      <c r="L206" s="306"/>
      <c r="M206" s="307" t="s">
        <v>21</v>
      </c>
      <c r="N206" s="308" t="s">
        <v>47</v>
      </c>
      <c r="O206" s="48"/>
      <c r="P206" s="246">
        <f>O206*H206</f>
        <v>0</v>
      </c>
      <c r="Q206" s="246">
        <v>0</v>
      </c>
      <c r="R206" s="246">
        <f>Q206*H206</f>
        <v>0</v>
      </c>
      <c r="S206" s="246">
        <v>0</v>
      </c>
      <c r="T206" s="247">
        <f>S206*H206</f>
        <v>0</v>
      </c>
      <c r="AR206" s="25" t="s">
        <v>414</v>
      </c>
      <c r="AT206" s="25" t="s">
        <v>288</v>
      </c>
      <c r="AU206" s="25" t="s">
        <v>85</v>
      </c>
      <c r="AY206" s="25" t="s">
        <v>171</v>
      </c>
      <c r="BE206" s="248">
        <f>IF(N206="základní",J206,0)</f>
        <v>0</v>
      </c>
      <c r="BF206" s="248">
        <f>IF(N206="snížená",J206,0)</f>
        <v>0</v>
      </c>
      <c r="BG206" s="248">
        <f>IF(N206="zákl. přenesená",J206,0)</f>
        <v>0</v>
      </c>
      <c r="BH206" s="248">
        <f>IF(N206="sníž. přenesená",J206,0)</f>
        <v>0</v>
      </c>
      <c r="BI206" s="248">
        <f>IF(N206="nulová",J206,0)</f>
        <v>0</v>
      </c>
      <c r="BJ206" s="25" t="s">
        <v>83</v>
      </c>
      <c r="BK206" s="248">
        <f>ROUND(I206*H206,2)</f>
        <v>0</v>
      </c>
      <c r="BL206" s="25" t="s">
        <v>314</v>
      </c>
      <c r="BM206" s="25" t="s">
        <v>2771</v>
      </c>
    </row>
    <row r="207" s="1" customFormat="1" ht="16.5" customHeight="1">
      <c r="B207" s="47"/>
      <c r="C207" s="299" t="s">
        <v>1356</v>
      </c>
      <c r="D207" s="299" t="s">
        <v>288</v>
      </c>
      <c r="E207" s="300" t="s">
        <v>2772</v>
      </c>
      <c r="F207" s="301" t="s">
        <v>2773</v>
      </c>
      <c r="G207" s="302" t="s">
        <v>367</v>
      </c>
      <c r="H207" s="303">
        <v>20</v>
      </c>
      <c r="I207" s="304"/>
      <c r="J207" s="305">
        <f>ROUND(I207*H207,2)</f>
        <v>0</v>
      </c>
      <c r="K207" s="301" t="s">
        <v>21</v>
      </c>
      <c r="L207" s="306"/>
      <c r="M207" s="307" t="s">
        <v>21</v>
      </c>
      <c r="N207" s="308" t="s">
        <v>47</v>
      </c>
      <c r="O207" s="48"/>
      <c r="P207" s="246">
        <f>O207*H207</f>
        <v>0</v>
      </c>
      <c r="Q207" s="246">
        <v>0</v>
      </c>
      <c r="R207" s="246">
        <f>Q207*H207</f>
        <v>0</v>
      </c>
      <c r="S207" s="246">
        <v>0</v>
      </c>
      <c r="T207" s="247">
        <f>S207*H207</f>
        <v>0</v>
      </c>
      <c r="AR207" s="25" t="s">
        <v>414</v>
      </c>
      <c r="AT207" s="25" t="s">
        <v>288</v>
      </c>
      <c r="AU207" s="25" t="s">
        <v>85</v>
      </c>
      <c r="AY207" s="25" t="s">
        <v>171</v>
      </c>
      <c r="BE207" s="248">
        <f>IF(N207="základní",J207,0)</f>
        <v>0</v>
      </c>
      <c r="BF207" s="248">
        <f>IF(N207="snížená",J207,0)</f>
        <v>0</v>
      </c>
      <c r="BG207" s="248">
        <f>IF(N207="zákl. přenesená",J207,0)</f>
        <v>0</v>
      </c>
      <c r="BH207" s="248">
        <f>IF(N207="sníž. přenesená",J207,0)</f>
        <v>0</v>
      </c>
      <c r="BI207" s="248">
        <f>IF(N207="nulová",J207,0)</f>
        <v>0</v>
      </c>
      <c r="BJ207" s="25" t="s">
        <v>83</v>
      </c>
      <c r="BK207" s="248">
        <f>ROUND(I207*H207,2)</f>
        <v>0</v>
      </c>
      <c r="BL207" s="25" t="s">
        <v>314</v>
      </c>
      <c r="BM207" s="25" t="s">
        <v>2774</v>
      </c>
    </row>
    <row r="208" s="1" customFormat="1" ht="16.5" customHeight="1">
      <c r="B208" s="47"/>
      <c r="C208" s="299" t="s">
        <v>1360</v>
      </c>
      <c r="D208" s="299" t="s">
        <v>288</v>
      </c>
      <c r="E208" s="300" t="s">
        <v>2775</v>
      </c>
      <c r="F208" s="301" t="s">
        <v>2776</v>
      </c>
      <c r="G208" s="302" t="s">
        <v>367</v>
      </c>
      <c r="H208" s="303">
        <v>1</v>
      </c>
      <c r="I208" s="304"/>
      <c r="J208" s="305">
        <f>ROUND(I208*H208,2)</f>
        <v>0</v>
      </c>
      <c r="K208" s="301" t="s">
        <v>21</v>
      </c>
      <c r="L208" s="306"/>
      <c r="M208" s="307" t="s">
        <v>21</v>
      </c>
      <c r="N208" s="308" t="s">
        <v>47</v>
      </c>
      <c r="O208" s="48"/>
      <c r="P208" s="246">
        <f>O208*H208</f>
        <v>0</v>
      </c>
      <c r="Q208" s="246">
        <v>0</v>
      </c>
      <c r="R208" s="246">
        <f>Q208*H208</f>
        <v>0</v>
      </c>
      <c r="S208" s="246">
        <v>0</v>
      </c>
      <c r="T208" s="247">
        <f>S208*H208</f>
        <v>0</v>
      </c>
      <c r="AR208" s="25" t="s">
        <v>414</v>
      </c>
      <c r="AT208" s="25" t="s">
        <v>288</v>
      </c>
      <c r="AU208" s="25" t="s">
        <v>85</v>
      </c>
      <c r="AY208" s="25" t="s">
        <v>171</v>
      </c>
      <c r="BE208" s="248">
        <f>IF(N208="základní",J208,0)</f>
        <v>0</v>
      </c>
      <c r="BF208" s="248">
        <f>IF(N208="snížená",J208,0)</f>
        <v>0</v>
      </c>
      <c r="BG208" s="248">
        <f>IF(N208="zákl. přenesená",J208,0)</f>
        <v>0</v>
      </c>
      <c r="BH208" s="248">
        <f>IF(N208="sníž. přenesená",J208,0)</f>
        <v>0</v>
      </c>
      <c r="BI208" s="248">
        <f>IF(N208="nulová",J208,0)</f>
        <v>0</v>
      </c>
      <c r="BJ208" s="25" t="s">
        <v>83</v>
      </c>
      <c r="BK208" s="248">
        <f>ROUND(I208*H208,2)</f>
        <v>0</v>
      </c>
      <c r="BL208" s="25" t="s">
        <v>314</v>
      </c>
      <c r="BM208" s="25" t="s">
        <v>2777</v>
      </c>
    </row>
    <row r="209" s="1" customFormat="1" ht="16.5" customHeight="1">
      <c r="B209" s="47"/>
      <c r="C209" s="299" t="s">
        <v>1367</v>
      </c>
      <c r="D209" s="299" t="s">
        <v>288</v>
      </c>
      <c r="E209" s="300" t="s">
        <v>2778</v>
      </c>
      <c r="F209" s="301" t="s">
        <v>2779</v>
      </c>
      <c r="G209" s="302" t="s">
        <v>367</v>
      </c>
      <c r="H209" s="303">
        <v>1</v>
      </c>
      <c r="I209" s="304"/>
      <c r="J209" s="305">
        <f>ROUND(I209*H209,2)</f>
        <v>0</v>
      </c>
      <c r="K209" s="301" t="s">
        <v>21</v>
      </c>
      <c r="L209" s="306"/>
      <c r="M209" s="307" t="s">
        <v>21</v>
      </c>
      <c r="N209" s="308" t="s">
        <v>47</v>
      </c>
      <c r="O209" s="48"/>
      <c r="P209" s="246">
        <f>O209*H209</f>
        <v>0</v>
      </c>
      <c r="Q209" s="246">
        <v>0</v>
      </c>
      <c r="R209" s="246">
        <f>Q209*H209</f>
        <v>0</v>
      </c>
      <c r="S209" s="246">
        <v>0</v>
      </c>
      <c r="T209" s="247">
        <f>S209*H209</f>
        <v>0</v>
      </c>
      <c r="AR209" s="25" t="s">
        <v>414</v>
      </c>
      <c r="AT209" s="25" t="s">
        <v>288</v>
      </c>
      <c r="AU209" s="25" t="s">
        <v>85</v>
      </c>
      <c r="AY209" s="25" t="s">
        <v>171</v>
      </c>
      <c r="BE209" s="248">
        <f>IF(N209="základní",J209,0)</f>
        <v>0</v>
      </c>
      <c r="BF209" s="248">
        <f>IF(N209="snížená",J209,0)</f>
        <v>0</v>
      </c>
      <c r="BG209" s="248">
        <f>IF(N209="zákl. přenesená",J209,0)</f>
        <v>0</v>
      </c>
      <c r="BH209" s="248">
        <f>IF(N209="sníž. přenesená",J209,0)</f>
        <v>0</v>
      </c>
      <c r="BI209" s="248">
        <f>IF(N209="nulová",J209,0)</f>
        <v>0</v>
      </c>
      <c r="BJ209" s="25" t="s">
        <v>83</v>
      </c>
      <c r="BK209" s="248">
        <f>ROUND(I209*H209,2)</f>
        <v>0</v>
      </c>
      <c r="BL209" s="25" t="s">
        <v>314</v>
      </c>
      <c r="BM209" s="25" t="s">
        <v>2780</v>
      </c>
    </row>
    <row r="210" s="1" customFormat="1" ht="16.5" customHeight="1">
      <c r="B210" s="47"/>
      <c r="C210" s="299" t="s">
        <v>1372</v>
      </c>
      <c r="D210" s="299" t="s">
        <v>288</v>
      </c>
      <c r="E210" s="300" t="s">
        <v>2781</v>
      </c>
      <c r="F210" s="301" t="s">
        <v>2782</v>
      </c>
      <c r="G210" s="302" t="s">
        <v>367</v>
      </c>
      <c r="H210" s="303">
        <v>10</v>
      </c>
      <c r="I210" s="304"/>
      <c r="J210" s="305">
        <f>ROUND(I210*H210,2)</f>
        <v>0</v>
      </c>
      <c r="K210" s="301" t="s">
        <v>21</v>
      </c>
      <c r="L210" s="306"/>
      <c r="M210" s="307" t="s">
        <v>21</v>
      </c>
      <c r="N210" s="308" t="s">
        <v>47</v>
      </c>
      <c r="O210" s="48"/>
      <c r="P210" s="246">
        <f>O210*H210</f>
        <v>0</v>
      </c>
      <c r="Q210" s="246">
        <v>0</v>
      </c>
      <c r="R210" s="246">
        <f>Q210*H210</f>
        <v>0</v>
      </c>
      <c r="S210" s="246">
        <v>0</v>
      </c>
      <c r="T210" s="247">
        <f>S210*H210</f>
        <v>0</v>
      </c>
      <c r="AR210" s="25" t="s">
        <v>414</v>
      </c>
      <c r="AT210" s="25" t="s">
        <v>288</v>
      </c>
      <c r="AU210" s="25" t="s">
        <v>85</v>
      </c>
      <c r="AY210" s="25" t="s">
        <v>171</v>
      </c>
      <c r="BE210" s="248">
        <f>IF(N210="základní",J210,0)</f>
        <v>0</v>
      </c>
      <c r="BF210" s="248">
        <f>IF(N210="snížená",J210,0)</f>
        <v>0</v>
      </c>
      <c r="BG210" s="248">
        <f>IF(N210="zákl. přenesená",J210,0)</f>
        <v>0</v>
      </c>
      <c r="BH210" s="248">
        <f>IF(N210="sníž. přenesená",J210,0)</f>
        <v>0</v>
      </c>
      <c r="BI210" s="248">
        <f>IF(N210="nulová",J210,0)</f>
        <v>0</v>
      </c>
      <c r="BJ210" s="25" t="s">
        <v>83</v>
      </c>
      <c r="BK210" s="248">
        <f>ROUND(I210*H210,2)</f>
        <v>0</v>
      </c>
      <c r="BL210" s="25" t="s">
        <v>314</v>
      </c>
      <c r="BM210" s="25" t="s">
        <v>2783</v>
      </c>
    </row>
    <row r="211" s="1" customFormat="1" ht="25.5" customHeight="1">
      <c r="B211" s="47"/>
      <c r="C211" s="299" t="s">
        <v>1377</v>
      </c>
      <c r="D211" s="299" t="s">
        <v>288</v>
      </c>
      <c r="E211" s="300" t="s">
        <v>2784</v>
      </c>
      <c r="F211" s="301" t="s">
        <v>2785</v>
      </c>
      <c r="G211" s="302" t="s">
        <v>814</v>
      </c>
      <c r="H211" s="303">
        <v>55</v>
      </c>
      <c r="I211" s="304"/>
      <c r="J211" s="305">
        <f>ROUND(I211*H211,2)</f>
        <v>0</v>
      </c>
      <c r="K211" s="301" t="s">
        <v>21</v>
      </c>
      <c r="L211" s="306"/>
      <c r="M211" s="307" t="s">
        <v>21</v>
      </c>
      <c r="N211" s="308" t="s">
        <v>47</v>
      </c>
      <c r="O211" s="48"/>
      <c r="P211" s="246">
        <f>O211*H211</f>
        <v>0</v>
      </c>
      <c r="Q211" s="246">
        <v>0</v>
      </c>
      <c r="R211" s="246">
        <f>Q211*H211</f>
        <v>0</v>
      </c>
      <c r="S211" s="246">
        <v>0</v>
      </c>
      <c r="T211" s="247">
        <f>S211*H211</f>
        <v>0</v>
      </c>
      <c r="AR211" s="25" t="s">
        <v>414</v>
      </c>
      <c r="AT211" s="25" t="s">
        <v>288</v>
      </c>
      <c r="AU211" s="25" t="s">
        <v>85</v>
      </c>
      <c r="AY211" s="25" t="s">
        <v>171</v>
      </c>
      <c r="BE211" s="248">
        <f>IF(N211="základní",J211,0)</f>
        <v>0</v>
      </c>
      <c r="BF211" s="248">
        <f>IF(N211="snížená",J211,0)</f>
        <v>0</v>
      </c>
      <c r="BG211" s="248">
        <f>IF(N211="zákl. přenesená",J211,0)</f>
        <v>0</v>
      </c>
      <c r="BH211" s="248">
        <f>IF(N211="sníž. přenesená",J211,0)</f>
        <v>0</v>
      </c>
      <c r="BI211" s="248">
        <f>IF(N211="nulová",J211,0)</f>
        <v>0</v>
      </c>
      <c r="BJ211" s="25" t="s">
        <v>83</v>
      </c>
      <c r="BK211" s="248">
        <f>ROUND(I211*H211,2)</f>
        <v>0</v>
      </c>
      <c r="BL211" s="25" t="s">
        <v>314</v>
      </c>
      <c r="BM211" s="25" t="s">
        <v>2786</v>
      </c>
    </row>
    <row r="212" s="1" customFormat="1" ht="25.5" customHeight="1">
      <c r="B212" s="47"/>
      <c r="C212" s="237" t="s">
        <v>1383</v>
      </c>
      <c r="D212" s="237" t="s">
        <v>174</v>
      </c>
      <c r="E212" s="238" t="s">
        <v>2787</v>
      </c>
      <c r="F212" s="239" t="s">
        <v>2788</v>
      </c>
      <c r="G212" s="240" t="s">
        <v>367</v>
      </c>
      <c r="H212" s="241">
        <v>1</v>
      </c>
      <c r="I212" s="242"/>
      <c r="J212" s="243">
        <f>ROUND(I212*H212,2)</f>
        <v>0</v>
      </c>
      <c r="K212" s="239" t="s">
        <v>21</v>
      </c>
      <c r="L212" s="73"/>
      <c r="M212" s="244" t="s">
        <v>21</v>
      </c>
      <c r="N212" s="245" t="s">
        <v>47</v>
      </c>
      <c r="O212" s="48"/>
      <c r="P212" s="246">
        <f>O212*H212</f>
        <v>0</v>
      </c>
      <c r="Q212" s="246">
        <v>0</v>
      </c>
      <c r="R212" s="246">
        <f>Q212*H212</f>
        <v>0</v>
      </c>
      <c r="S212" s="246">
        <v>0</v>
      </c>
      <c r="T212" s="247">
        <f>S212*H212</f>
        <v>0</v>
      </c>
      <c r="AR212" s="25" t="s">
        <v>314</v>
      </c>
      <c r="AT212" s="25" t="s">
        <v>174</v>
      </c>
      <c r="AU212" s="25" t="s">
        <v>85</v>
      </c>
      <c r="AY212" s="25" t="s">
        <v>171</v>
      </c>
      <c r="BE212" s="248">
        <f>IF(N212="základní",J212,0)</f>
        <v>0</v>
      </c>
      <c r="BF212" s="248">
        <f>IF(N212="snížená",J212,0)</f>
        <v>0</v>
      </c>
      <c r="BG212" s="248">
        <f>IF(N212="zákl. přenesená",J212,0)</f>
        <v>0</v>
      </c>
      <c r="BH212" s="248">
        <f>IF(N212="sníž. přenesená",J212,0)</f>
        <v>0</v>
      </c>
      <c r="BI212" s="248">
        <f>IF(N212="nulová",J212,0)</f>
        <v>0</v>
      </c>
      <c r="BJ212" s="25" t="s">
        <v>83</v>
      </c>
      <c r="BK212" s="248">
        <f>ROUND(I212*H212,2)</f>
        <v>0</v>
      </c>
      <c r="BL212" s="25" t="s">
        <v>314</v>
      </c>
      <c r="BM212" s="25" t="s">
        <v>2789</v>
      </c>
    </row>
    <row r="213" s="1" customFormat="1" ht="16.5" customHeight="1">
      <c r="B213" s="47"/>
      <c r="C213" s="237" t="s">
        <v>1390</v>
      </c>
      <c r="D213" s="237" t="s">
        <v>174</v>
      </c>
      <c r="E213" s="238" t="s">
        <v>2790</v>
      </c>
      <c r="F213" s="239" t="s">
        <v>2791</v>
      </c>
      <c r="G213" s="240" t="s">
        <v>367</v>
      </c>
      <c r="H213" s="241">
        <v>1</v>
      </c>
      <c r="I213" s="242"/>
      <c r="J213" s="243">
        <f>ROUND(I213*H213,2)</f>
        <v>0</v>
      </c>
      <c r="K213" s="239" t="s">
        <v>21</v>
      </c>
      <c r="L213" s="73"/>
      <c r="M213" s="244" t="s">
        <v>21</v>
      </c>
      <c r="N213" s="245" t="s">
        <v>47</v>
      </c>
      <c r="O213" s="48"/>
      <c r="P213" s="246">
        <f>O213*H213</f>
        <v>0</v>
      </c>
      <c r="Q213" s="246">
        <v>0</v>
      </c>
      <c r="R213" s="246">
        <f>Q213*H213</f>
        <v>0</v>
      </c>
      <c r="S213" s="246">
        <v>0</v>
      </c>
      <c r="T213" s="247">
        <f>S213*H213</f>
        <v>0</v>
      </c>
      <c r="AR213" s="25" t="s">
        <v>314</v>
      </c>
      <c r="AT213" s="25" t="s">
        <v>174</v>
      </c>
      <c r="AU213" s="25" t="s">
        <v>85</v>
      </c>
      <c r="AY213" s="25" t="s">
        <v>171</v>
      </c>
      <c r="BE213" s="248">
        <f>IF(N213="základní",J213,0)</f>
        <v>0</v>
      </c>
      <c r="BF213" s="248">
        <f>IF(N213="snížená",J213,0)</f>
        <v>0</v>
      </c>
      <c r="BG213" s="248">
        <f>IF(N213="zákl. přenesená",J213,0)</f>
        <v>0</v>
      </c>
      <c r="BH213" s="248">
        <f>IF(N213="sníž. přenesená",J213,0)</f>
        <v>0</v>
      </c>
      <c r="BI213" s="248">
        <f>IF(N213="nulová",J213,0)</f>
        <v>0</v>
      </c>
      <c r="BJ213" s="25" t="s">
        <v>83</v>
      </c>
      <c r="BK213" s="248">
        <f>ROUND(I213*H213,2)</f>
        <v>0</v>
      </c>
      <c r="BL213" s="25" t="s">
        <v>314</v>
      </c>
      <c r="BM213" s="25" t="s">
        <v>2792</v>
      </c>
    </row>
    <row r="214" s="1" customFormat="1" ht="16.5" customHeight="1">
      <c r="B214" s="47"/>
      <c r="C214" s="237" t="s">
        <v>1396</v>
      </c>
      <c r="D214" s="237" t="s">
        <v>174</v>
      </c>
      <c r="E214" s="238" t="s">
        <v>2793</v>
      </c>
      <c r="F214" s="239" t="s">
        <v>2794</v>
      </c>
      <c r="G214" s="240" t="s">
        <v>367</v>
      </c>
      <c r="H214" s="241">
        <v>1</v>
      </c>
      <c r="I214" s="242"/>
      <c r="J214" s="243">
        <f>ROUND(I214*H214,2)</f>
        <v>0</v>
      </c>
      <c r="K214" s="239" t="s">
        <v>21</v>
      </c>
      <c r="L214" s="73"/>
      <c r="M214" s="244" t="s">
        <v>21</v>
      </c>
      <c r="N214" s="245" t="s">
        <v>47</v>
      </c>
      <c r="O214" s="48"/>
      <c r="P214" s="246">
        <f>O214*H214</f>
        <v>0</v>
      </c>
      <c r="Q214" s="246">
        <v>0</v>
      </c>
      <c r="R214" s="246">
        <f>Q214*H214</f>
        <v>0</v>
      </c>
      <c r="S214" s="246">
        <v>0</v>
      </c>
      <c r="T214" s="247">
        <f>S214*H214</f>
        <v>0</v>
      </c>
      <c r="AR214" s="25" t="s">
        <v>314</v>
      </c>
      <c r="AT214" s="25" t="s">
        <v>174</v>
      </c>
      <c r="AU214" s="25" t="s">
        <v>85</v>
      </c>
      <c r="AY214" s="25" t="s">
        <v>171</v>
      </c>
      <c r="BE214" s="248">
        <f>IF(N214="základní",J214,0)</f>
        <v>0</v>
      </c>
      <c r="BF214" s="248">
        <f>IF(N214="snížená",J214,0)</f>
        <v>0</v>
      </c>
      <c r="BG214" s="248">
        <f>IF(N214="zákl. přenesená",J214,0)</f>
        <v>0</v>
      </c>
      <c r="BH214" s="248">
        <f>IF(N214="sníž. přenesená",J214,0)</f>
        <v>0</v>
      </c>
      <c r="BI214" s="248">
        <f>IF(N214="nulová",J214,0)</f>
        <v>0</v>
      </c>
      <c r="BJ214" s="25" t="s">
        <v>83</v>
      </c>
      <c r="BK214" s="248">
        <f>ROUND(I214*H214,2)</f>
        <v>0</v>
      </c>
      <c r="BL214" s="25" t="s">
        <v>314</v>
      </c>
      <c r="BM214" s="25" t="s">
        <v>2795</v>
      </c>
    </row>
    <row r="215" s="1" customFormat="1" ht="16.5" customHeight="1">
      <c r="B215" s="47"/>
      <c r="C215" s="237" t="s">
        <v>1400</v>
      </c>
      <c r="D215" s="237" t="s">
        <v>174</v>
      </c>
      <c r="E215" s="238" t="s">
        <v>2796</v>
      </c>
      <c r="F215" s="239" t="s">
        <v>2797</v>
      </c>
      <c r="G215" s="240" t="s">
        <v>367</v>
      </c>
      <c r="H215" s="241">
        <v>2</v>
      </c>
      <c r="I215" s="242"/>
      <c r="J215" s="243">
        <f>ROUND(I215*H215,2)</f>
        <v>0</v>
      </c>
      <c r="K215" s="239" t="s">
        <v>21</v>
      </c>
      <c r="L215" s="73"/>
      <c r="M215" s="244" t="s">
        <v>21</v>
      </c>
      <c r="N215" s="245" t="s">
        <v>47</v>
      </c>
      <c r="O215" s="48"/>
      <c r="P215" s="246">
        <f>O215*H215</f>
        <v>0</v>
      </c>
      <c r="Q215" s="246">
        <v>0</v>
      </c>
      <c r="R215" s="246">
        <f>Q215*H215</f>
        <v>0</v>
      </c>
      <c r="S215" s="246">
        <v>0</v>
      </c>
      <c r="T215" s="247">
        <f>S215*H215</f>
        <v>0</v>
      </c>
      <c r="AR215" s="25" t="s">
        <v>314</v>
      </c>
      <c r="AT215" s="25" t="s">
        <v>174</v>
      </c>
      <c r="AU215" s="25" t="s">
        <v>85</v>
      </c>
      <c r="AY215" s="25" t="s">
        <v>171</v>
      </c>
      <c r="BE215" s="248">
        <f>IF(N215="základní",J215,0)</f>
        <v>0</v>
      </c>
      <c r="BF215" s="248">
        <f>IF(N215="snížená",J215,0)</f>
        <v>0</v>
      </c>
      <c r="BG215" s="248">
        <f>IF(N215="zákl. přenesená",J215,0)</f>
        <v>0</v>
      </c>
      <c r="BH215" s="248">
        <f>IF(N215="sníž. přenesená",J215,0)</f>
        <v>0</v>
      </c>
      <c r="BI215" s="248">
        <f>IF(N215="nulová",J215,0)</f>
        <v>0</v>
      </c>
      <c r="BJ215" s="25" t="s">
        <v>83</v>
      </c>
      <c r="BK215" s="248">
        <f>ROUND(I215*H215,2)</f>
        <v>0</v>
      </c>
      <c r="BL215" s="25" t="s">
        <v>314</v>
      </c>
      <c r="BM215" s="25" t="s">
        <v>2798</v>
      </c>
    </row>
    <row r="216" s="1" customFormat="1" ht="25.5" customHeight="1">
      <c r="B216" s="47"/>
      <c r="C216" s="237" t="s">
        <v>1405</v>
      </c>
      <c r="D216" s="237" t="s">
        <v>174</v>
      </c>
      <c r="E216" s="238" t="s">
        <v>2799</v>
      </c>
      <c r="F216" s="239" t="s">
        <v>2800</v>
      </c>
      <c r="G216" s="240" t="s">
        <v>367</v>
      </c>
      <c r="H216" s="241">
        <v>1</v>
      </c>
      <c r="I216" s="242"/>
      <c r="J216" s="243">
        <f>ROUND(I216*H216,2)</f>
        <v>0</v>
      </c>
      <c r="K216" s="239" t="s">
        <v>21</v>
      </c>
      <c r="L216" s="73"/>
      <c r="M216" s="244" t="s">
        <v>21</v>
      </c>
      <c r="N216" s="245" t="s">
        <v>47</v>
      </c>
      <c r="O216" s="48"/>
      <c r="P216" s="246">
        <f>O216*H216</f>
        <v>0</v>
      </c>
      <c r="Q216" s="246">
        <v>0</v>
      </c>
      <c r="R216" s="246">
        <f>Q216*H216</f>
        <v>0</v>
      </c>
      <c r="S216" s="246">
        <v>0</v>
      </c>
      <c r="T216" s="247">
        <f>S216*H216</f>
        <v>0</v>
      </c>
      <c r="AR216" s="25" t="s">
        <v>314</v>
      </c>
      <c r="AT216" s="25" t="s">
        <v>174</v>
      </c>
      <c r="AU216" s="25" t="s">
        <v>85</v>
      </c>
      <c r="AY216" s="25" t="s">
        <v>171</v>
      </c>
      <c r="BE216" s="248">
        <f>IF(N216="základní",J216,0)</f>
        <v>0</v>
      </c>
      <c r="BF216" s="248">
        <f>IF(N216="snížená",J216,0)</f>
        <v>0</v>
      </c>
      <c r="BG216" s="248">
        <f>IF(N216="zákl. přenesená",J216,0)</f>
        <v>0</v>
      </c>
      <c r="BH216" s="248">
        <f>IF(N216="sníž. přenesená",J216,0)</f>
        <v>0</v>
      </c>
      <c r="BI216" s="248">
        <f>IF(N216="nulová",J216,0)</f>
        <v>0</v>
      </c>
      <c r="BJ216" s="25" t="s">
        <v>83</v>
      </c>
      <c r="BK216" s="248">
        <f>ROUND(I216*H216,2)</f>
        <v>0</v>
      </c>
      <c r="BL216" s="25" t="s">
        <v>314</v>
      </c>
      <c r="BM216" s="25" t="s">
        <v>2801</v>
      </c>
    </row>
    <row r="217" s="1" customFormat="1" ht="25.5" customHeight="1">
      <c r="B217" s="47"/>
      <c r="C217" s="237" t="s">
        <v>1412</v>
      </c>
      <c r="D217" s="237" t="s">
        <v>174</v>
      </c>
      <c r="E217" s="238" t="s">
        <v>2802</v>
      </c>
      <c r="F217" s="239" t="s">
        <v>2803</v>
      </c>
      <c r="G217" s="240" t="s">
        <v>256</v>
      </c>
      <c r="H217" s="241">
        <v>2</v>
      </c>
      <c r="I217" s="242"/>
      <c r="J217" s="243">
        <f>ROUND(I217*H217,2)</f>
        <v>0</v>
      </c>
      <c r="K217" s="239" t="s">
        <v>21</v>
      </c>
      <c r="L217" s="73"/>
      <c r="M217" s="244" t="s">
        <v>21</v>
      </c>
      <c r="N217" s="245" t="s">
        <v>47</v>
      </c>
      <c r="O217" s="48"/>
      <c r="P217" s="246">
        <f>O217*H217</f>
        <v>0</v>
      </c>
      <c r="Q217" s="246">
        <v>0</v>
      </c>
      <c r="R217" s="246">
        <f>Q217*H217</f>
        <v>0</v>
      </c>
      <c r="S217" s="246">
        <v>0</v>
      </c>
      <c r="T217" s="247">
        <f>S217*H217</f>
        <v>0</v>
      </c>
      <c r="AR217" s="25" t="s">
        <v>314</v>
      </c>
      <c r="AT217" s="25" t="s">
        <v>174</v>
      </c>
      <c r="AU217" s="25" t="s">
        <v>85</v>
      </c>
      <c r="AY217" s="25" t="s">
        <v>171</v>
      </c>
      <c r="BE217" s="248">
        <f>IF(N217="základní",J217,0)</f>
        <v>0</v>
      </c>
      <c r="BF217" s="248">
        <f>IF(N217="snížená",J217,0)</f>
        <v>0</v>
      </c>
      <c r="BG217" s="248">
        <f>IF(N217="zákl. přenesená",J217,0)</f>
        <v>0</v>
      </c>
      <c r="BH217" s="248">
        <f>IF(N217="sníž. přenesená",J217,0)</f>
        <v>0</v>
      </c>
      <c r="BI217" s="248">
        <f>IF(N217="nulová",J217,0)</f>
        <v>0</v>
      </c>
      <c r="BJ217" s="25" t="s">
        <v>83</v>
      </c>
      <c r="BK217" s="248">
        <f>ROUND(I217*H217,2)</f>
        <v>0</v>
      </c>
      <c r="BL217" s="25" t="s">
        <v>314</v>
      </c>
      <c r="BM217" s="25" t="s">
        <v>2804</v>
      </c>
    </row>
    <row r="218" s="1" customFormat="1" ht="25.5" customHeight="1">
      <c r="B218" s="47"/>
      <c r="C218" s="237" t="s">
        <v>1417</v>
      </c>
      <c r="D218" s="237" t="s">
        <v>174</v>
      </c>
      <c r="E218" s="238" t="s">
        <v>2805</v>
      </c>
      <c r="F218" s="239" t="s">
        <v>2806</v>
      </c>
      <c r="G218" s="240" t="s">
        <v>256</v>
      </c>
      <c r="H218" s="241">
        <v>45</v>
      </c>
      <c r="I218" s="242"/>
      <c r="J218" s="243">
        <f>ROUND(I218*H218,2)</f>
        <v>0</v>
      </c>
      <c r="K218" s="239" t="s">
        <v>21</v>
      </c>
      <c r="L218" s="73"/>
      <c r="M218" s="244" t="s">
        <v>21</v>
      </c>
      <c r="N218" s="245" t="s">
        <v>47</v>
      </c>
      <c r="O218" s="48"/>
      <c r="P218" s="246">
        <f>O218*H218</f>
        <v>0</v>
      </c>
      <c r="Q218" s="246">
        <v>0</v>
      </c>
      <c r="R218" s="246">
        <f>Q218*H218</f>
        <v>0</v>
      </c>
      <c r="S218" s="246">
        <v>0</v>
      </c>
      <c r="T218" s="247">
        <f>S218*H218</f>
        <v>0</v>
      </c>
      <c r="AR218" s="25" t="s">
        <v>314</v>
      </c>
      <c r="AT218" s="25" t="s">
        <v>174</v>
      </c>
      <c r="AU218" s="25" t="s">
        <v>85</v>
      </c>
      <c r="AY218" s="25" t="s">
        <v>171</v>
      </c>
      <c r="BE218" s="248">
        <f>IF(N218="základní",J218,0)</f>
        <v>0</v>
      </c>
      <c r="BF218" s="248">
        <f>IF(N218="snížená",J218,0)</f>
        <v>0</v>
      </c>
      <c r="BG218" s="248">
        <f>IF(N218="zákl. přenesená",J218,0)</f>
        <v>0</v>
      </c>
      <c r="BH218" s="248">
        <f>IF(N218="sníž. přenesená",J218,0)</f>
        <v>0</v>
      </c>
      <c r="BI218" s="248">
        <f>IF(N218="nulová",J218,0)</f>
        <v>0</v>
      </c>
      <c r="BJ218" s="25" t="s">
        <v>83</v>
      </c>
      <c r="BK218" s="248">
        <f>ROUND(I218*H218,2)</f>
        <v>0</v>
      </c>
      <c r="BL218" s="25" t="s">
        <v>314</v>
      </c>
      <c r="BM218" s="25" t="s">
        <v>2807</v>
      </c>
    </row>
    <row r="219" s="1" customFormat="1" ht="25.5" customHeight="1">
      <c r="B219" s="47"/>
      <c r="C219" s="237" t="s">
        <v>1421</v>
      </c>
      <c r="D219" s="237" t="s">
        <v>174</v>
      </c>
      <c r="E219" s="238" t="s">
        <v>2808</v>
      </c>
      <c r="F219" s="239" t="s">
        <v>2809</v>
      </c>
      <c r="G219" s="240" t="s">
        <v>256</v>
      </c>
      <c r="H219" s="241">
        <v>40</v>
      </c>
      <c r="I219" s="242"/>
      <c r="J219" s="243">
        <f>ROUND(I219*H219,2)</f>
        <v>0</v>
      </c>
      <c r="K219" s="239" t="s">
        <v>21</v>
      </c>
      <c r="L219" s="73"/>
      <c r="M219" s="244" t="s">
        <v>21</v>
      </c>
      <c r="N219" s="245" t="s">
        <v>47</v>
      </c>
      <c r="O219" s="48"/>
      <c r="P219" s="246">
        <f>O219*H219</f>
        <v>0</v>
      </c>
      <c r="Q219" s="246">
        <v>0</v>
      </c>
      <c r="R219" s="246">
        <f>Q219*H219</f>
        <v>0</v>
      </c>
      <c r="S219" s="246">
        <v>0</v>
      </c>
      <c r="T219" s="247">
        <f>S219*H219</f>
        <v>0</v>
      </c>
      <c r="AR219" s="25" t="s">
        <v>314</v>
      </c>
      <c r="AT219" s="25" t="s">
        <v>174</v>
      </c>
      <c r="AU219" s="25" t="s">
        <v>85</v>
      </c>
      <c r="AY219" s="25" t="s">
        <v>171</v>
      </c>
      <c r="BE219" s="248">
        <f>IF(N219="základní",J219,0)</f>
        <v>0</v>
      </c>
      <c r="BF219" s="248">
        <f>IF(N219="snížená",J219,0)</f>
        <v>0</v>
      </c>
      <c r="BG219" s="248">
        <f>IF(N219="zákl. přenesená",J219,0)</f>
        <v>0</v>
      </c>
      <c r="BH219" s="248">
        <f>IF(N219="sníž. přenesená",J219,0)</f>
        <v>0</v>
      </c>
      <c r="BI219" s="248">
        <f>IF(N219="nulová",J219,0)</f>
        <v>0</v>
      </c>
      <c r="BJ219" s="25" t="s">
        <v>83</v>
      </c>
      <c r="BK219" s="248">
        <f>ROUND(I219*H219,2)</f>
        <v>0</v>
      </c>
      <c r="BL219" s="25" t="s">
        <v>314</v>
      </c>
      <c r="BM219" s="25" t="s">
        <v>2810</v>
      </c>
    </row>
    <row r="220" s="1" customFormat="1" ht="16.5" customHeight="1">
      <c r="B220" s="47"/>
      <c r="C220" s="237" t="s">
        <v>1426</v>
      </c>
      <c r="D220" s="237" t="s">
        <v>174</v>
      </c>
      <c r="E220" s="238" t="s">
        <v>2811</v>
      </c>
      <c r="F220" s="239" t="s">
        <v>2812</v>
      </c>
      <c r="G220" s="240" t="s">
        <v>367</v>
      </c>
      <c r="H220" s="241">
        <v>4</v>
      </c>
      <c r="I220" s="242"/>
      <c r="J220" s="243">
        <f>ROUND(I220*H220,2)</f>
        <v>0</v>
      </c>
      <c r="K220" s="239" t="s">
        <v>21</v>
      </c>
      <c r="L220" s="73"/>
      <c r="M220" s="244" t="s">
        <v>21</v>
      </c>
      <c r="N220" s="245" t="s">
        <v>47</v>
      </c>
      <c r="O220" s="48"/>
      <c r="P220" s="246">
        <f>O220*H220</f>
        <v>0</v>
      </c>
      <c r="Q220" s="246">
        <v>0</v>
      </c>
      <c r="R220" s="246">
        <f>Q220*H220</f>
        <v>0</v>
      </c>
      <c r="S220" s="246">
        <v>0</v>
      </c>
      <c r="T220" s="247">
        <f>S220*H220</f>
        <v>0</v>
      </c>
      <c r="AR220" s="25" t="s">
        <v>314</v>
      </c>
      <c r="AT220" s="25" t="s">
        <v>174</v>
      </c>
      <c r="AU220" s="25" t="s">
        <v>85</v>
      </c>
      <c r="AY220" s="25" t="s">
        <v>171</v>
      </c>
      <c r="BE220" s="248">
        <f>IF(N220="základní",J220,0)</f>
        <v>0</v>
      </c>
      <c r="BF220" s="248">
        <f>IF(N220="snížená",J220,0)</f>
        <v>0</v>
      </c>
      <c r="BG220" s="248">
        <f>IF(N220="zákl. přenesená",J220,0)</f>
        <v>0</v>
      </c>
      <c r="BH220" s="248">
        <f>IF(N220="sníž. přenesená",J220,0)</f>
        <v>0</v>
      </c>
      <c r="BI220" s="248">
        <f>IF(N220="nulová",J220,0)</f>
        <v>0</v>
      </c>
      <c r="BJ220" s="25" t="s">
        <v>83</v>
      </c>
      <c r="BK220" s="248">
        <f>ROUND(I220*H220,2)</f>
        <v>0</v>
      </c>
      <c r="BL220" s="25" t="s">
        <v>314</v>
      </c>
      <c r="BM220" s="25" t="s">
        <v>2813</v>
      </c>
    </row>
    <row r="221" s="1" customFormat="1" ht="16.5" customHeight="1">
      <c r="B221" s="47"/>
      <c r="C221" s="237" t="s">
        <v>1432</v>
      </c>
      <c r="D221" s="237" t="s">
        <v>174</v>
      </c>
      <c r="E221" s="238" t="s">
        <v>2814</v>
      </c>
      <c r="F221" s="239" t="s">
        <v>2815</v>
      </c>
      <c r="G221" s="240" t="s">
        <v>367</v>
      </c>
      <c r="H221" s="241">
        <v>20</v>
      </c>
      <c r="I221" s="242"/>
      <c r="J221" s="243">
        <f>ROUND(I221*H221,2)</f>
        <v>0</v>
      </c>
      <c r="K221" s="239" t="s">
        <v>21</v>
      </c>
      <c r="L221" s="73"/>
      <c r="M221" s="244" t="s">
        <v>21</v>
      </c>
      <c r="N221" s="245" t="s">
        <v>47</v>
      </c>
      <c r="O221" s="48"/>
      <c r="P221" s="246">
        <f>O221*H221</f>
        <v>0</v>
      </c>
      <c r="Q221" s="246">
        <v>0</v>
      </c>
      <c r="R221" s="246">
        <f>Q221*H221</f>
        <v>0</v>
      </c>
      <c r="S221" s="246">
        <v>0</v>
      </c>
      <c r="T221" s="247">
        <f>S221*H221</f>
        <v>0</v>
      </c>
      <c r="AR221" s="25" t="s">
        <v>314</v>
      </c>
      <c r="AT221" s="25" t="s">
        <v>174</v>
      </c>
      <c r="AU221" s="25" t="s">
        <v>85</v>
      </c>
      <c r="AY221" s="25" t="s">
        <v>171</v>
      </c>
      <c r="BE221" s="248">
        <f>IF(N221="základní",J221,0)</f>
        <v>0</v>
      </c>
      <c r="BF221" s="248">
        <f>IF(N221="snížená",J221,0)</f>
        <v>0</v>
      </c>
      <c r="BG221" s="248">
        <f>IF(N221="zákl. přenesená",J221,0)</f>
        <v>0</v>
      </c>
      <c r="BH221" s="248">
        <f>IF(N221="sníž. přenesená",J221,0)</f>
        <v>0</v>
      </c>
      <c r="BI221" s="248">
        <f>IF(N221="nulová",J221,0)</f>
        <v>0</v>
      </c>
      <c r="BJ221" s="25" t="s">
        <v>83</v>
      </c>
      <c r="BK221" s="248">
        <f>ROUND(I221*H221,2)</f>
        <v>0</v>
      </c>
      <c r="BL221" s="25" t="s">
        <v>314</v>
      </c>
      <c r="BM221" s="25" t="s">
        <v>2816</v>
      </c>
    </row>
    <row r="222" s="1" customFormat="1" ht="16.5" customHeight="1">
      <c r="B222" s="47"/>
      <c r="C222" s="237" t="s">
        <v>1437</v>
      </c>
      <c r="D222" s="237" t="s">
        <v>174</v>
      </c>
      <c r="E222" s="238" t="s">
        <v>2817</v>
      </c>
      <c r="F222" s="239" t="s">
        <v>2818</v>
      </c>
      <c r="G222" s="240" t="s">
        <v>367</v>
      </c>
      <c r="H222" s="241">
        <v>20</v>
      </c>
      <c r="I222" s="242"/>
      <c r="J222" s="243">
        <f>ROUND(I222*H222,2)</f>
        <v>0</v>
      </c>
      <c r="K222" s="239" t="s">
        <v>21</v>
      </c>
      <c r="L222" s="73"/>
      <c r="M222" s="244" t="s">
        <v>21</v>
      </c>
      <c r="N222" s="245" t="s">
        <v>47</v>
      </c>
      <c r="O222" s="48"/>
      <c r="P222" s="246">
        <f>O222*H222</f>
        <v>0</v>
      </c>
      <c r="Q222" s="246">
        <v>0</v>
      </c>
      <c r="R222" s="246">
        <f>Q222*H222</f>
        <v>0</v>
      </c>
      <c r="S222" s="246">
        <v>0</v>
      </c>
      <c r="T222" s="247">
        <f>S222*H222</f>
        <v>0</v>
      </c>
      <c r="AR222" s="25" t="s">
        <v>314</v>
      </c>
      <c r="AT222" s="25" t="s">
        <v>174</v>
      </c>
      <c r="AU222" s="25" t="s">
        <v>85</v>
      </c>
      <c r="AY222" s="25" t="s">
        <v>171</v>
      </c>
      <c r="BE222" s="248">
        <f>IF(N222="základní",J222,0)</f>
        <v>0</v>
      </c>
      <c r="BF222" s="248">
        <f>IF(N222="snížená",J222,0)</f>
        <v>0</v>
      </c>
      <c r="BG222" s="248">
        <f>IF(N222="zákl. přenesená",J222,0)</f>
        <v>0</v>
      </c>
      <c r="BH222" s="248">
        <f>IF(N222="sníž. přenesená",J222,0)</f>
        <v>0</v>
      </c>
      <c r="BI222" s="248">
        <f>IF(N222="nulová",J222,0)</f>
        <v>0</v>
      </c>
      <c r="BJ222" s="25" t="s">
        <v>83</v>
      </c>
      <c r="BK222" s="248">
        <f>ROUND(I222*H222,2)</f>
        <v>0</v>
      </c>
      <c r="BL222" s="25" t="s">
        <v>314</v>
      </c>
      <c r="BM222" s="25" t="s">
        <v>2819</v>
      </c>
    </row>
    <row r="223" s="1" customFormat="1" ht="16.5" customHeight="1">
      <c r="B223" s="47"/>
      <c r="C223" s="237" t="s">
        <v>1441</v>
      </c>
      <c r="D223" s="237" t="s">
        <v>174</v>
      </c>
      <c r="E223" s="238" t="s">
        <v>2820</v>
      </c>
      <c r="F223" s="239" t="s">
        <v>2821</v>
      </c>
      <c r="G223" s="240" t="s">
        <v>367</v>
      </c>
      <c r="H223" s="241">
        <v>1</v>
      </c>
      <c r="I223" s="242"/>
      <c r="J223" s="243">
        <f>ROUND(I223*H223,2)</f>
        <v>0</v>
      </c>
      <c r="K223" s="239" t="s">
        <v>21</v>
      </c>
      <c r="L223" s="73"/>
      <c r="M223" s="244" t="s">
        <v>21</v>
      </c>
      <c r="N223" s="245" t="s">
        <v>47</v>
      </c>
      <c r="O223" s="48"/>
      <c r="P223" s="246">
        <f>O223*H223</f>
        <v>0</v>
      </c>
      <c r="Q223" s="246">
        <v>0</v>
      </c>
      <c r="R223" s="246">
        <f>Q223*H223</f>
        <v>0</v>
      </c>
      <c r="S223" s="246">
        <v>0</v>
      </c>
      <c r="T223" s="247">
        <f>S223*H223</f>
        <v>0</v>
      </c>
      <c r="AR223" s="25" t="s">
        <v>314</v>
      </c>
      <c r="AT223" s="25" t="s">
        <v>174</v>
      </c>
      <c r="AU223" s="25" t="s">
        <v>85</v>
      </c>
      <c r="AY223" s="25" t="s">
        <v>171</v>
      </c>
      <c r="BE223" s="248">
        <f>IF(N223="základní",J223,0)</f>
        <v>0</v>
      </c>
      <c r="BF223" s="248">
        <f>IF(N223="snížená",J223,0)</f>
        <v>0</v>
      </c>
      <c r="BG223" s="248">
        <f>IF(N223="zákl. přenesená",J223,0)</f>
        <v>0</v>
      </c>
      <c r="BH223" s="248">
        <f>IF(N223="sníž. přenesená",J223,0)</f>
        <v>0</v>
      </c>
      <c r="BI223" s="248">
        <f>IF(N223="nulová",J223,0)</f>
        <v>0</v>
      </c>
      <c r="BJ223" s="25" t="s">
        <v>83</v>
      </c>
      <c r="BK223" s="248">
        <f>ROUND(I223*H223,2)</f>
        <v>0</v>
      </c>
      <c r="BL223" s="25" t="s">
        <v>314</v>
      </c>
      <c r="BM223" s="25" t="s">
        <v>2822</v>
      </c>
    </row>
    <row r="224" s="1" customFormat="1" ht="16.5" customHeight="1">
      <c r="B224" s="47"/>
      <c r="C224" s="237" t="s">
        <v>1446</v>
      </c>
      <c r="D224" s="237" t="s">
        <v>174</v>
      </c>
      <c r="E224" s="238" t="s">
        <v>2823</v>
      </c>
      <c r="F224" s="239" t="s">
        <v>2824</v>
      </c>
      <c r="G224" s="240" t="s">
        <v>367</v>
      </c>
      <c r="H224" s="241">
        <v>1</v>
      </c>
      <c r="I224" s="242"/>
      <c r="J224" s="243">
        <f>ROUND(I224*H224,2)</f>
        <v>0</v>
      </c>
      <c r="K224" s="239" t="s">
        <v>21</v>
      </c>
      <c r="L224" s="73"/>
      <c r="M224" s="244" t="s">
        <v>21</v>
      </c>
      <c r="N224" s="245" t="s">
        <v>47</v>
      </c>
      <c r="O224" s="48"/>
      <c r="P224" s="246">
        <f>O224*H224</f>
        <v>0</v>
      </c>
      <c r="Q224" s="246">
        <v>0</v>
      </c>
      <c r="R224" s="246">
        <f>Q224*H224</f>
        <v>0</v>
      </c>
      <c r="S224" s="246">
        <v>0</v>
      </c>
      <c r="T224" s="247">
        <f>S224*H224</f>
        <v>0</v>
      </c>
      <c r="AR224" s="25" t="s">
        <v>314</v>
      </c>
      <c r="AT224" s="25" t="s">
        <v>174</v>
      </c>
      <c r="AU224" s="25" t="s">
        <v>85</v>
      </c>
      <c r="AY224" s="25" t="s">
        <v>171</v>
      </c>
      <c r="BE224" s="248">
        <f>IF(N224="základní",J224,0)</f>
        <v>0</v>
      </c>
      <c r="BF224" s="248">
        <f>IF(N224="snížená",J224,0)</f>
        <v>0</v>
      </c>
      <c r="BG224" s="248">
        <f>IF(N224="zákl. přenesená",J224,0)</f>
        <v>0</v>
      </c>
      <c r="BH224" s="248">
        <f>IF(N224="sníž. přenesená",J224,0)</f>
        <v>0</v>
      </c>
      <c r="BI224" s="248">
        <f>IF(N224="nulová",J224,0)</f>
        <v>0</v>
      </c>
      <c r="BJ224" s="25" t="s">
        <v>83</v>
      </c>
      <c r="BK224" s="248">
        <f>ROUND(I224*H224,2)</f>
        <v>0</v>
      </c>
      <c r="BL224" s="25" t="s">
        <v>314</v>
      </c>
      <c r="BM224" s="25" t="s">
        <v>2825</v>
      </c>
    </row>
    <row r="225" s="1" customFormat="1" ht="16.5" customHeight="1">
      <c r="B225" s="47"/>
      <c r="C225" s="237" t="s">
        <v>1458</v>
      </c>
      <c r="D225" s="237" t="s">
        <v>174</v>
      </c>
      <c r="E225" s="238" t="s">
        <v>2826</v>
      </c>
      <c r="F225" s="239" t="s">
        <v>2827</v>
      </c>
      <c r="G225" s="240" t="s">
        <v>367</v>
      </c>
      <c r="H225" s="241">
        <v>10</v>
      </c>
      <c r="I225" s="242"/>
      <c r="J225" s="243">
        <f>ROUND(I225*H225,2)</f>
        <v>0</v>
      </c>
      <c r="K225" s="239" t="s">
        <v>21</v>
      </c>
      <c r="L225" s="73"/>
      <c r="M225" s="244" t="s">
        <v>21</v>
      </c>
      <c r="N225" s="245" t="s">
        <v>47</v>
      </c>
      <c r="O225" s="48"/>
      <c r="P225" s="246">
        <f>O225*H225</f>
        <v>0</v>
      </c>
      <c r="Q225" s="246">
        <v>0</v>
      </c>
      <c r="R225" s="246">
        <f>Q225*H225</f>
        <v>0</v>
      </c>
      <c r="S225" s="246">
        <v>0</v>
      </c>
      <c r="T225" s="247">
        <f>S225*H225</f>
        <v>0</v>
      </c>
      <c r="AR225" s="25" t="s">
        <v>314</v>
      </c>
      <c r="AT225" s="25" t="s">
        <v>174</v>
      </c>
      <c r="AU225" s="25" t="s">
        <v>85</v>
      </c>
      <c r="AY225" s="25" t="s">
        <v>171</v>
      </c>
      <c r="BE225" s="248">
        <f>IF(N225="základní",J225,0)</f>
        <v>0</v>
      </c>
      <c r="BF225" s="248">
        <f>IF(N225="snížená",J225,0)</f>
        <v>0</v>
      </c>
      <c r="BG225" s="248">
        <f>IF(N225="zákl. přenesená",J225,0)</f>
        <v>0</v>
      </c>
      <c r="BH225" s="248">
        <f>IF(N225="sníž. přenesená",J225,0)</f>
        <v>0</v>
      </c>
      <c r="BI225" s="248">
        <f>IF(N225="nulová",J225,0)</f>
        <v>0</v>
      </c>
      <c r="BJ225" s="25" t="s">
        <v>83</v>
      </c>
      <c r="BK225" s="248">
        <f>ROUND(I225*H225,2)</f>
        <v>0</v>
      </c>
      <c r="BL225" s="25" t="s">
        <v>314</v>
      </c>
      <c r="BM225" s="25" t="s">
        <v>2828</v>
      </c>
    </row>
    <row r="226" s="1" customFormat="1" ht="16.5" customHeight="1">
      <c r="B226" s="47"/>
      <c r="C226" s="237" t="s">
        <v>1462</v>
      </c>
      <c r="D226" s="237" t="s">
        <v>174</v>
      </c>
      <c r="E226" s="238" t="s">
        <v>2829</v>
      </c>
      <c r="F226" s="239" t="s">
        <v>2830</v>
      </c>
      <c r="G226" s="240" t="s">
        <v>256</v>
      </c>
      <c r="H226" s="241">
        <v>80</v>
      </c>
      <c r="I226" s="242"/>
      <c r="J226" s="243">
        <f>ROUND(I226*H226,2)</f>
        <v>0</v>
      </c>
      <c r="K226" s="239" t="s">
        <v>21</v>
      </c>
      <c r="L226" s="73"/>
      <c r="M226" s="244" t="s">
        <v>21</v>
      </c>
      <c r="N226" s="245" t="s">
        <v>47</v>
      </c>
      <c r="O226" s="48"/>
      <c r="P226" s="246">
        <f>O226*H226</f>
        <v>0</v>
      </c>
      <c r="Q226" s="246">
        <v>0</v>
      </c>
      <c r="R226" s="246">
        <f>Q226*H226</f>
        <v>0</v>
      </c>
      <c r="S226" s="246">
        <v>0</v>
      </c>
      <c r="T226" s="247">
        <f>S226*H226</f>
        <v>0</v>
      </c>
      <c r="AR226" s="25" t="s">
        <v>314</v>
      </c>
      <c r="AT226" s="25" t="s">
        <v>174</v>
      </c>
      <c r="AU226" s="25" t="s">
        <v>85</v>
      </c>
      <c r="AY226" s="25" t="s">
        <v>171</v>
      </c>
      <c r="BE226" s="248">
        <f>IF(N226="základní",J226,0)</f>
        <v>0</v>
      </c>
      <c r="BF226" s="248">
        <f>IF(N226="snížená",J226,0)</f>
        <v>0</v>
      </c>
      <c r="BG226" s="248">
        <f>IF(N226="zákl. přenesená",J226,0)</f>
        <v>0</v>
      </c>
      <c r="BH226" s="248">
        <f>IF(N226="sníž. přenesená",J226,0)</f>
        <v>0</v>
      </c>
      <c r="BI226" s="248">
        <f>IF(N226="nulová",J226,0)</f>
        <v>0</v>
      </c>
      <c r="BJ226" s="25" t="s">
        <v>83</v>
      </c>
      <c r="BK226" s="248">
        <f>ROUND(I226*H226,2)</f>
        <v>0</v>
      </c>
      <c r="BL226" s="25" t="s">
        <v>314</v>
      </c>
      <c r="BM226" s="25" t="s">
        <v>2831</v>
      </c>
    </row>
    <row r="227" s="1" customFormat="1" ht="16.5" customHeight="1">
      <c r="B227" s="47"/>
      <c r="C227" s="237" t="s">
        <v>1468</v>
      </c>
      <c r="D227" s="237" t="s">
        <v>174</v>
      </c>
      <c r="E227" s="238" t="s">
        <v>2832</v>
      </c>
      <c r="F227" s="239" t="s">
        <v>2833</v>
      </c>
      <c r="G227" s="240" t="s">
        <v>2726</v>
      </c>
      <c r="H227" s="241">
        <v>1</v>
      </c>
      <c r="I227" s="242"/>
      <c r="J227" s="243">
        <f>ROUND(I227*H227,2)</f>
        <v>0</v>
      </c>
      <c r="K227" s="239" t="s">
        <v>21</v>
      </c>
      <c r="L227" s="73"/>
      <c r="M227" s="244" t="s">
        <v>21</v>
      </c>
      <c r="N227" s="245" t="s">
        <v>47</v>
      </c>
      <c r="O227" s="48"/>
      <c r="P227" s="246">
        <f>O227*H227</f>
        <v>0</v>
      </c>
      <c r="Q227" s="246">
        <v>0</v>
      </c>
      <c r="R227" s="246">
        <f>Q227*H227</f>
        <v>0</v>
      </c>
      <c r="S227" s="246">
        <v>0</v>
      </c>
      <c r="T227" s="247">
        <f>S227*H227</f>
        <v>0</v>
      </c>
      <c r="AR227" s="25" t="s">
        <v>314</v>
      </c>
      <c r="AT227" s="25" t="s">
        <v>174</v>
      </c>
      <c r="AU227" s="25" t="s">
        <v>85</v>
      </c>
      <c r="AY227" s="25" t="s">
        <v>171</v>
      </c>
      <c r="BE227" s="248">
        <f>IF(N227="základní",J227,0)</f>
        <v>0</v>
      </c>
      <c r="BF227" s="248">
        <f>IF(N227="snížená",J227,0)</f>
        <v>0</v>
      </c>
      <c r="BG227" s="248">
        <f>IF(N227="zákl. přenesená",J227,0)</f>
        <v>0</v>
      </c>
      <c r="BH227" s="248">
        <f>IF(N227="sníž. přenesená",J227,0)</f>
        <v>0</v>
      </c>
      <c r="BI227" s="248">
        <f>IF(N227="nulová",J227,0)</f>
        <v>0</v>
      </c>
      <c r="BJ227" s="25" t="s">
        <v>83</v>
      </c>
      <c r="BK227" s="248">
        <f>ROUND(I227*H227,2)</f>
        <v>0</v>
      </c>
      <c r="BL227" s="25" t="s">
        <v>314</v>
      </c>
      <c r="BM227" s="25" t="s">
        <v>2834</v>
      </c>
    </row>
    <row r="228" s="1" customFormat="1" ht="16.5" customHeight="1">
      <c r="B228" s="47"/>
      <c r="C228" s="237" t="s">
        <v>1473</v>
      </c>
      <c r="D228" s="237" t="s">
        <v>174</v>
      </c>
      <c r="E228" s="238" t="s">
        <v>2835</v>
      </c>
      <c r="F228" s="239" t="s">
        <v>2836</v>
      </c>
      <c r="G228" s="240" t="s">
        <v>256</v>
      </c>
      <c r="H228" s="241">
        <v>40</v>
      </c>
      <c r="I228" s="242"/>
      <c r="J228" s="243">
        <f>ROUND(I228*H228,2)</f>
        <v>0</v>
      </c>
      <c r="K228" s="239" t="s">
        <v>21</v>
      </c>
      <c r="L228" s="73"/>
      <c r="M228" s="244" t="s">
        <v>21</v>
      </c>
      <c r="N228" s="245" t="s">
        <v>47</v>
      </c>
      <c r="O228" s="48"/>
      <c r="P228" s="246">
        <f>O228*H228</f>
        <v>0</v>
      </c>
      <c r="Q228" s="246">
        <v>0</v>
      </c>
      <c r="R228" s="246">
        <f>Q228*H228</f>
        <v>0</v>
      </c>
      <c r="S228" s="246">
        <v>0</v>
      </c>
      <c r="T228" s="247">
        <f>S228*H228</f>
        <v>0</v>
      </c>
      <c r="AR228" s="25" t="s">
        <v>314</v>
      </c>
      <c r="AT228" s="25" t="s">
        <v>174</v>
      </c>
      <c r="AU228" s="25" t="s">
        <v>85</v>
      </c>
      <c r="AY228" s="25" t="s">
        <v>171</v>
      </c>
      <c r="BE228" s="248">
        <f>IF(N228="základní",J228,0)</f>
        <v>0</v>
      </c>
      <c r="BF228" s="248">
        <f>IF(N228="snížená",J228,0)</f>
        <v>0</v>
      </c>
      <c r="BG228" s="248">
        <f>IF(N228="zákl. přenesená",J228,0)</f>
        <v>0</v>
      </c>
      <c r="BH228" s="248">
        <f>IF(N228="sníž. přenesená",J228,0)</f>
        <v>0</v>
      </c>
      <c r="BI228" s="248">
        <f>IF(N228="nulová",J228,0)</f>
        <v>0</v>
      </c>
      <c r="BJ228" s="25" t="s">
        <v>83</v>
      </c>
      <c r="BK228" s="248">
        <f>ROUND(I228*H228,2)</f>
        <v>0</v>
      </c>
      <c r="BL228" s="25" t="s">
        <v>314</v>
      </c>
      <c r="BM228" s="25" t="s">
        <v>2837</v>
      </c>
    </row>
    <row r="229" s="1" customFormat="1" ht="16.5" customHeight="1">
      <c r="B229" s="47"/>
      <c r="C229" s="237" t="s">
        <v>1477</v>
      </c>
      <c r="D229" s="237" t="s">
        <v>174</v>
      </c>
      <c r="E229" s="238" t="s">
        <v>2838</v>
      </c>
      <c r="F229" s="239" t="s">
        <v>2839</v>
      </c>
      <c r="G229" s="240" t="s">
        <v>256</v>
      </c>
      <c r="H229" s="241">
        <v>40</v>
      </c>
      <c r="I229" s="242"/>
      <c r="J229" s="243">
        <f>ROUND(I229*H229,2)</f>
        <v>0</v>
      </c>
      <c r="K229" s="239" t="s">
        <v>21</v>
      </c>
      <c r="L229" s="73"/>
      <c r="M229" s="244" t="s">
        <v>21</v>
      </c>
      <c r="N229" s="245" t="s">
        <v>47</v>
      </c>
      <c r="O229" s="48"/>
      <c r="P229" s="246">
        <f>O229*H229</f>
        <v>0</v>
      </c>
      <c r="Q229" s="246">
        <v>0</v>
      </c>
      <c r="R229" s="246">
        <f>Q229*H229</f>
        <v>0</v>
      </c>
      <c r="S229" s="246">
        <v>0</v>
      </c>
      <c r="T229" s="247">
        <f>S229*H229</f>
        <v>0</v>
      </c>
      <c r="AR229" s="25" t="s">
        <v>314</v>
      </c>
      <c r="AT229" s="25" t="s">
        <v>174</v>
      </c>
      <c r="AU229" s="25" t="s">
        <v>85</v>
      </c>
      <c r="AY229" s="25" t="s">
        <v>171</v>
      </c>
      <c r="BE229" s="248">
        <f>IF(N229="základní",J229,0)</f>
        <v>0</v>
      </c>
      <c r="BF229" s="248">
        <f>IF(N229="snížená",J229,0)</f>
        <v>0</v>
      </c>
      <c r="BG229" s="248">
        <f>IF(N229="zákl. přenesená",J229,0)</f>
        <v>0</v>
      </c>
      <c r="BH229" s="248">
        <f>IF(N229="sníž. přenesená",J229,0)</f>
        <v>0</v>
      </c>
      <c r="BI229" s="248">
        <f>IF(N229="nulová",J229,0)</f>
        <v>0</v>
      </c>
      <c r="BJ229" s="25" t="s">
        <v>83</v>
      </c>
      <c r="BK229" s="248">
        <f>ROUND(I229*H229,2)</f>
        <v>0</v>
      </c>
      <c r="BL229" s="25" t="s">
        <v>314</v>
      </c>
      <c r="BM229" s="25" t="s">
        <v>2840</v>
      </c>
    </row>
    <row r="230" s="1" customFormat="1" ht="16.5" customHeight="1">
      <c r="B230" s="47"/>
      <c r="C230" s="237" t="s">
        <v>1481</v>
      </c>
      <c r="D230" s="237" t="s">
        <v>174</v>
      </c>
      <c r="E230" s="238" t="s">
        <v>2841</v>
      </c>
      <c r="F230" s="239" t="s">
        <v>2842</v>
      </c>
      <c r="G230" s="240" t="s">
        <v>814</v>
      </c>
      <c r="H230" s="241">
        <v>55</v>
      </c>
      <c r="I230" s="242"/>
      <c r="J230" s="243">
        <f>ROUND(I230*H230,2)</f>
        <v>0</v>
      </c>
      <c r="K230" s="239" t="s">
        <v>21</v>
      </c>
      <c r="L230" s="73"/>
      <c r="M230" s="244" t="s">
        <v>21</v>
      </c>
      <c r="N230" s="245" t="s">
        <v>47</v>
      </c>
      <c r="O230" s="48"/>
      <c r="P230" s="246">
        <f>O230*H230</f>
        <v>0</v>
      </c>
      <c r="Q230" s="246">
        <v>0</v>
      </c>
      <c r="R230" s="246">
        <f>Q230*H230</f>
        <v>0</v>
      </c>
      <c r="S230" s="246">
        <v>0</v>
      </c>
      <c r="T230" s="247">
        <f>S230*H230</f>
        <v>0</v>
      </c>
      <c r="AR230" s="25" t="s">
        <v>314</v>
      </c>
      <c r="AT230" s="25" t="s">
        <v>174</v>
      </c>
      <c r="AU230" s="25" t="s">
        <v>85</v>
      </c>
      <c r="AY230" s="25" t="s">
        <v>171</v>
      </c>
      <c r="BE230" s="248">
        <f>IF(N230="základní",J230,0)</f>
        <v>0</v>
      </c>
      <c r="BF230" s="248">
        <f>IF(N230="snížená",J230,0)</f>
        <v>0</v>
      </c>
      <c r="BG230" s="248">
        <f>IF(N230="zákl. přenesená",J230,0)</f>
        <v>0</v>
      </c>
      <c r="BH230" s="248">
        <f>IF(N230="sníž. přenesená",J230,0)</f>
        <v>0</v>
      </c>
      <c r="BI230" s="248">
        <f>IF(N230="nulová",J230,0)</f>
        <v>0</v>
      </c>
      <c r="BJ230" s="25" t="s">
        <v>83</v>
      </c>
      <c r="BK230" s="248">
        <f>ROUND(I230*H230,2)</f>
        <v>0</v>
      </c>
      <c r="BL230" s="25" t="s">
        <v>314</v>
      </c>
      <c r="BM230" s="25" t="s">
        <v>2843</v>
      </c>
    </row>
    <row r="231" s="11" customFormat="1" ht="29.88" customHeight="1">
      <c r="B231" s="221"/>
      <c r="C231" s="222"/>
      <c r="D231" s="223" t="s">
        <v>75</v>
      </c>
      <c r="E231" s="235" t="s">
        <v>2844</v>
      </c>
      <c r="F231" s="235" t="s">
        <v>2845</v>
      </c>
      <c r="G231" s="222"/>
      <c r="H231" s="222"/>
      <c r="I231" s="225"/>
      <c r="J231" s="236">
        <f>BK231</f>
        <v>0</v>
      </c>
      <c r="K231" s="222"/>
      <c r="L231" s="227"/>
      <c r="M231" s="228"/>
      <c r="N231" s="229"/>
      <c r="O231" s="229"/>
      <c r="P231" s="230">
        <f>SUM(P232:P247)</f>
        <v>0</v>
      </c>
      <c r="Q231" s="229"/>
      <c r="R231" s="230">
        <f>SUM(R232:R247)</f>
        <v>0</v>
      </c>
      <c r="S231" s="229"/>
      <c r="T231" s="231">
        <f>SUM(T232:T247)</f>
        <v>0</v>
      </c>
      <c r="AR231" s="232" t="s">
        <v>85</v>
      </c>
      <c r="AT231" s="233" t="s">
        <v>75</v>
      </c>
      <c r="AU231" s="233" t="s">
        <v>83</v>
      </c>
      <c r="AY231" s="232" t="s">
        <v>171</v>
      </c>
      <c r="BK231" s="234">
        <f>SUM(BK232:BK247)</f>
        <v>0</v>
      </c>
    </row>
    <row r="232" s="1" customFormat="1" ht="16.5" customHeight="1">
      <c r="B232" s="47"/>
      <c r="C232" s="299" t="s">
        <v>1485</v>
      </c>
      <c r="D232" s="299" t="s">
        <v>288</v>
      </c>
      <c r="E232" s="300" t="s">
        <v>2846</v>
      </c>
      <c r="F232" s="301" t="s">
        <v>2847</v>
      </c>
      <c r="G232" s="302" t="s">
        <v>256</v>
      </c>
      <c r="H232" s="303">
        <v>60</v>
      </c>
      <c r="I232" s="304"/>
      <c r="J232" s="305">
        <f>ROUND(I232*H232,2)</f>
        <v>0</v>
      </c>
      <c r="K232" s="301" t="s">
        <v>21</v>
      </c>
      <c r="L232" s="306"/>
      <c r="M232" s="307" t="s">
        <v>21</v>
      </c>
      <c r="N232" s="308" t="s">
        <v>47</v>
      </c>
      <c r="O232" s="48"/>
      <c r="P232" s="246">
        <f>O232*H232</f>
        <v>0</v>
      </c>
      <c r="Q232" s="246">
        <v>0</v>
      </c>
      <c r="R232" s="246">
        <f>Q232*H232</f>
        <v>0</v>
      </c>
      <c r="S232" s="246">
        <v>0</v>
      </c>
      <c r="T232" s="247">
        <f>S232*H232</f>
        <v>0</v>
      </c>
      <c r="AR232" s="25" t="s">
        <v>414</v>
      </c>
      <c r="AT232" s="25" t="s">
        <v>288</v>
      </c>
      <c r="AU232" s="25" t="s">
        <v>85</v>
      </c>
      <c r="AY232" s="25" t="s">
        <v>171</v>
      </c>
      <c r="BE232" s="248">
        <f>IF(N232="základní",J232,0)</f>
        <v>0</v>
      </c>
      <c r="BF232" s="248">
        <f>IF(N232="snížená",J232,0)</f>
        <v>0</v>
      </c>
      <c r="BG232" s="248">
        <f>IF(N232="zákl. přenesená",J232,0)</f>
        <v>0</v>
      </c>
      <c r="BH232" s="248">
        <f>IF(N232="sníž. přenesená",J232,0)</f>
        <v>0</v>
      </c>
      <c r="BI232" s="248">
        <f>IF(N232="nulová",J232,0)</f>
        <v>0</v>
      </c>
      <c r="BJ232" s="25" t="s">
        <v>83</v>
      </c>
      <c r="BK232" s="248">
        <f>ROUND(I232*H232,2)</f>
        <v>0</v>
      </c>
      <c r="BL232" s="25" t="s">
        <v>314</v>
      </c>
      <c r="BM232" s="25" t="s">
        <v>2848</v>
      </c>
    </row>
    <row r="233" s="1" customFormat="1" ht="16.5" customHeight="1">
      <c r="B233" s="47"/>
      <c r="C233" s="299" t="s">
        <v>1491</v>
      </c>
      <c r="D233" s="299" t="s">
        <v>288</v>
      </c>
      <c r="E233" s="300" t="s">
        <v>2849</v>
      </c>
      <c r="F233" s="301" t="s">
        <v>2850</v>
      </c>
      <c r="G233" s="302" t="s">
        <v>367</v>
      </c>
      <c r="H233" s="303">
        <v>32</v>
      </c>
      <c r="I233" s="304"/>
      <c r="J233" s="305">
        <f>ROUND(I233*H233,2)</f>
        <v>0</v>
      </c>
      <c r="K233" s="301" t="s">
        <v>21</v>
      </c>
      <c r="L233" s="306"/>
      <c r="M233" s="307" t="s">
        <v>21</v>
      </c>
      <c r="N233" s="308" t="s">
        <v>47</v>
      </c>
      <c r="O233" s="48"/>
      <c r="P233" s="246">
        <f>O233*H233</f>
        <v>0</v>
      </c>
      <c r="Q233" s="246">
        <v>0</v>
      </c>
      <c r="R233" s="246">
        <f>Q233*H233</f>
        <v>0</v>
      </c>
      <c r="S233" s="246">
        <v>0</v>
      </c>
      <c r="T233" s="247">
        <f>S233*H233</f>
        <v>0</v>
      </c>
      <c r="AR233" s="25" t="s">
        <v>414</v>
      </c>
      <c r="AT233" s="25" t="s">
        <v>288</v>
      </c>
      <c r="AU233" s="25" t="s">
        <v>85</v>
      </c>
      <c r="AY233" s="25" t="s">
        <v>171</v>
      </c>
      <c r="BE233" s="248">
        <f>IF(N233="základní",J233,0)</f>
        <v>0</v>
      </c>
      <c r="BF233" s="248">
        <f>IF(N233="snížená",J233,0)</f>
        <v>0</v>
      </c>
      <c r="BG233" s="248">
        <f>IF(N233="zákl. přenesená",J233,0)</f>
        <v>0</v>
      </c>
      <c r="BH233" s="248">
        <f>IF(N233="sníž. přenesená",J233,0)</f>
        <v>0</v>
      </c>
      <c r="BI233" s="248">
        <f>IF(N233="nulová",J233,0)</f>
        <v>0</v>
      </c>
      <c r="BJ233" s="25" t="s">
        <v>83</v>
      </c>
      <c r="BK233" s="248">
        <f>ROUND(I233*H233,2)</f>
        <v>0</v>
      </c>
      <c r="BL233" s="25" t="s">
        <v>314</v>
      </c>
      <c r="BM233" s="25" t="s">
        <v>2851</v>
      </c>
    </row>
    <row r="234" s="1" customFormat="1" ht="16.5" customHeight="1">
      <c r="B234" s="47"/>
      <c r="C234" s="299" t="s">
        <v>1497</v>
      </c>
      <c r="D234" s="299" t="s">
        <v>288</v>
      </c>
      <c r="E234" s="300" t="s">
        <v>2852</v>
      </c>
      <c r="F234" s="301" t="s">
        <v>2853</v>
      </c>
      <c r="G234" s="302" t="s">
        <v>367</v>
      </c>
      <c r="H234" s="303">
        <v>10</v>
      </c>
      <c r="I234" s="304"/>
      <c r="J234" s="305">
        <f>ROUND(I234*H234,2)</f>
        <v>0</v>
      </c>
      <c r="K234" s="301" t="s">
        <v>21</v>
      </c>
      <c r="L234" s="306"/>
      <c r="M234" s="307" t="s">
        <v>21</v>
      </c>
      <c r="N234" s="308" t="s">
        <v>47</v>
      </c>
      <c r="O234" s="48"/>
      <c r="P234" s="246">
        <f>O234*H234</f>
        <v>0</v>
      </c>
      <c r="Q234" s="246">
        <v>0</v>
      </c>
      <c r="R234" s="246">
        <f>Q234*H234</f>
        <v>0</v>
      </c>
      <c r="S234" s="246">
        <v>0</v>
      </c>
      <c r="T234" s="247">
        <f>S234*H234</f>
        <v>0</v>
      </c>
      <c r="AR234" s="25" t="s">
        <v>414</v>
      </c>
      <c r="AT234" s="25" t="s">
        <v>288</v>
      </c>
      <c r="AU234" s="25" t="s">
        <v>85</v>
      </c>
      <c r="AY234" s="25" t="s">
        <v>171</v>
      </c>
      <c r="BE234" s="248">
        <f>IF(N234="základní",J234,0)</f>
        <v>0</v>
      </c>
      <c r="BF234" s="248">
        <f>IF(N234="snížená",J234,0)</f>
        <v>0</v>
      </c>
      <c r="BG234" s="248">
        <f>IF(N234="zákl. přenesená",J234,0)</f>
        <v>0</v>
      </c>
      <c r="BH234" s="248">
        <f>IF(N234="sníž. přenesená",J234,0)</f>
        <v>0</v>
      </c>
      <c r="BI234" s="248">
        <f>IF(N234="nulová",J234,0)</f>
        <v>0</v>
      </c>
      <c r="BJ234" s="25" t="s">
        <v>83</v>
      </c>
      <c r="BK234" s="248">
        <f>ROUND(I234*H234,2)</f>
        <v>0</v>
      </c>
      <c r="BL234" s="25" t="s">
        <v>314</v>
      </c>
      <c r="BM234" s="25" t="s">
        <v>2854</v>
      </c>
    </row>
    <row r="235" s="1" customFormat="1" ht="16.5" customHeight="1">
      <c r="B235" s="47"/>
      <c r="C235" s="299" t="s">
        <v>1503</v>
      </c>
      <c r="D235" s="299" t="s">
        <v>288</v>
      </c>
      <c r="E235" s="300" t="s">
        <v>2855</v>
      </c>
      <c r="F235" s="301" t="s">
        <v>2856</v>
      </c>
      <c r="G235" s="302" t="s">
        <v>367</v>
      </c>
      <c r="H235" s="303">
        <v>2</v>
      </c>
      <c r="I235" s="304"/>
      <c r="J235" s="305">
        <f>ROUND(I235*H235,2)</f>
        <v>0</v>
      </c>
      <c r="K235" s="301" t="s">
        <v>21</v>
      </c>
      <c r="L235" s="306"/>
      <c r="M235" s="307" t="s">
        <v>21</v>
      </c>
      <c r="N235" s="308" t="s">
        <v>47</v>
      </c>
      <c r="O235" s="48"/>
      <c r="P235" s="246">
        <f>O235*H235</f>
        <v>0</v>
      </c>
      <c r="Q235" s="246">
        <v>0</v>
      </c>
      <c r="R235" s="246">
        <f>Q235*H235</f>
        <v>0</v>
      </c>
      <c r="S235" s="246">
        <v>0</v>
      </c>
      <c r="T235" s="247">
        <f>S235*H235</f>
        <v>0</v>
      </c>
      <c r="AR235" s="25" t="s">
        <v>414</v>
      </c>
      <c r="AT235" s="25" t="s">
        <v>288</v>
      </c>
      <c r="AU235" s="25" t="s">
        <v>85</v>
      </c>
      <c r="AY235" s="25" t="s">
        <v>171</v>
      </c>
      <c r="BE235" s="248">
        <f>IF(N235="základní",J235,0)</f>
        <v>0</v>
      </c>
      <c r="BF235" s="248">
        <f>IF(N235="snížená",J235,0)</f>
        <v>0</v>
      </c>
      <c r="BG235" s="248">
        <f>IF(N235="zákl. přenesená",J235,0)</f>
        <v>0</v>
      </c>
      <c r="BH235" s="248">
        <f>IF(N235="sníž. přenesená",J235,0)</f>
        <v>0</v>
      </c>
      <c r="BI235" s="248">
        <f>IF(N235="nulová",J235,0)</f>
        <v>0</v>
      </c>
      <c r="BJ235" s="25" t="s">
        <v>83</v>
      </c>
      <c r="BK235" s="248">
        <f>ROUND(I235*H235,2)</f>
        <v>0</v>
      </c>
      <c r="BL235" s="25" t="s">
        <v>314</v>
      </c>
      <c r="BM235" s="25" t="s">
        <v>2857</v>
      </c>
    </row>
    <row r="236" s="1" customFormat="1" ht="16.5" customHeight="1">
      <c r="B236" s="47"/>
      <c r="C236" s="299" t="s">
        <v>1508</v>
      </c>
      <c r="D236" s="299" t="s">
        <v>288</v>
      </c>
      <c r="E236" s="300" t="s">
        <v>2858</v>
      </c>
      <c r="F236" s="301" t="s">
        <v>2859</v>
      </c>
      <c r="G236" s="302" t="s">
        <v>367</v>
      </c>
      <c r="H236" s="303">
        <v>2</v>
      </c>
      <c r="I236" s="304"/>
      <c r="J236" s="305">
        <f>ROUND(I236*H236,2)</f>
        <v>0</v>
      </c>
      <c r="K236" s="301" t="s">
        <v>21</v>
      </c>
      <c r="L236" s="306"/>
      <c r="M236" s="307" t="s">
        <v>21</v>
      </c>
      <c r="N236" s="308" t="s">
        <v>47</v>
      </c>
      <c r="O236" s="48"/>
      <c r="P236" s="246">
        <f>O236*H236</f>
        <v>0</v>
      </c>
      <c r="Q236" s="246">
        <v>0</v>
      </c>
      <c r="R236" s="246">
        <f>Q236*H236</f>
        <v>0</v>
      </c>
      <c r="S236" s="246">
        <v>0</v>
      </c>
      <c r="T236" s="247">
        <f>S236*H236</f>
        <v>0</v>
      </c>
      <c r="AR236" s="25" t="s">
        <v>414</v>
      </c>
      <c r="AT236" s="25" t="s">
        <v>288</v>
      </c>
      <c r="AU236" s="25" t="s">
        <v>85</v>
      </c>
      <c r="AY236" s="25" t="s">
        <v>171</v>
      </c>
      <c r="BE236" s="248">
        <f>IF(N236="základní",J236,0)</f>
        <v>0</v>
      </c>
      <c r="BF236" s="248">
        <f>IF(N236="snížená",J236,0)</f>
        <v>0</v>
      </c>
      <c r="BG236" s="248">
        <f>IF(N236="zákl. přenesená",J236,0)</f>
        <v>0</v>
      </c>
      <c r="BH236" s="248">
        <f>IF(N236="sníž. přenesená",J236,0)</f>
        <v>0</v>
      </c>
      <c r="BI236" s="248">
        <f>IF(N236="nulová",J236,0)</f>
        <v>0</v>
      </c>
      <c r="BJ236" s="25" t="s">
        <v>83</v>
      </c>
      <c r="BK236" s="248">
        <f>ROUND(I236*H236,2)</f>
        <v>0</v>
      </c>
      <c r="BL236" s="25" t="s">
        <v>314</v>
      </c>
      <c r="BM236" s="25" t="s">
        <v>2860</v>
      </c>
    </row>
    <row r="237" s="1" customFormat="1" ht="16.5" customHeight="1">
      <c r="B237" s="47"/>
      <c r="C237" s="299" t="s">
        <v>1514</v>
      </c>
      <c r="D237" s="299" t="s">
        <v>288</v>
      </c>
      <c r="E237" s="300" t="s">
        <v>2861</v>
      </c>
      <c r="F237" s="301" t="s">
        <v>2862</v>
      </c>
      <c r="G237" s="302" t="s">
        <v>367</v>
      </c>
      <c r="H237" s="303">
        <v>2</v>
      </c>
      <c r="I237" s="304"/>
      <c r="J237" s="305">
        <f>ROUND(I237*H237,2)</f>
        <v>0</v>
      </c>
      <c r="K237" s="301" t="s">
        <v>21</v>
      </c>
      <c r="L237" s="306"/>
      <c r="M237" s="307" t="s">
        <v>21</v>
      </c>
      <c r="N237" s="308" t="s">
        <v>47</v>
      </c>
      <c r="O237" s="48"/>
      <c r="P237" s="246">
        <f>O237*H237</f>
        <v>0</v>
      </c>
      <c r="Q237" s="246">
        <v>0</v>
      </c>
      <c r="R237" s="246">
        <f>Q237*H237</f>
        <v>0</v>
      </c>
      <c r="S237" s="246">
        <v>0</v>
      </c>
      <c r="T237" s="247">
        <f>S237*H237</f>
        <v>0</v>
      </c>
      <c r="AR237" s="25" t="s">
        <v>414</v>
      </c>
      <c r="AT237" s="25" t="s">
        <v>288</v>
      </c>
      <c r="AU237" s="25" t="s">
        <v>85</v>
      </c>
      <c r="AY237" s="25" t="s">
        <v>171</v>
      </c>
      <c r="BE237" s="248">
        <f>IF(N237="základní",J237,0)</f>
        <v>0</v>
      </c>
      <c r="BF237" s="248">
        <f>IF(N237="snížená",J237,0)</f>
        <v>0</v>
      </c>
      <c r="BG237" s="248">
        <f>IF(N237="zákl. přenesená",J237,0)</f>
        <v>0</v>
      </c>
      <c r="BH237" s="248">
        <f>IF(N237="sníž. přenesená",J237,0)</f>
        <v>0</v>
      </c>
      <c r="BI237" s="248">
        <f>IF(N237="nulová",J237,0)</f>
        <v>0</v>
      </c>
      <c r="BJ237" s="25" t="s">
        <v>83</v>
      </c>
      <c r="BK237" s="248">
        <f>ROUND(I237*H237,2)</f>
        <v>0</v>
      </c>
      <c r="BL237" s="25" t="s">
        <v>314</v>
      </c>
      <c r="BM237" s="25" t="s">
        <v>2863</v>
      </c>
    </row>
    <row r="238" s="1" customFormat="1" ht="16.5" customHeight="1">
      <c r="B238" s="47"/>
      <c r="C238" s="299" t="s">
        <v>1520</v>
      </c>
      <c r="D238" s="299" t="s">
        <v>288</v>
      </c>
      <c r="E238" s="300" t="s">
        <v>2864</v>
      </c>
      <c r="F238" s="301" t="s">
        <v>2865</v>
      </c>
      <c r="G238" s="302" t="s">
        <v>367</v>
      </c>
      <c r="H238" s="303">
        <v>12</v>
      </c>
      <c r="I238" s="304"/>
      <c r="J238" s="305">
        <f>ROUND(I238*H238,2)</f>
        <v>0</v>
      </c>
      <c r="K238" s="301" t="s">
        <v>21</v>
      </c>
      <c r="L238" s="306"/>
      <c r="M238" s="307" t="s">
        <v>21</v>
      </c>
      <c r="N238" s="308" t="s">
        <v>47</v>
      </c>
      <c r="O238" s="48"/>
      <c r="P238" s="246">
        <f>O238*H238</f>
        <v>0</v>
      </c>
      <c r="Q238" s="246">
        <v>0</v>
      </c>
      <c r="R238" s="246">
        <f>Q238*H238</f>
        <v>0</v>
      </c>
      <c r="S238" s="246">
        <v>0</v>
      </c>
      <c r="T238" s="247">
        <f>S238*H238</f>
        <v>0</v>
      </c>
      <c r="AR238" s="25" t="s">
        <v>414</v>
      </c>
      <c r="AT238" s="25" t="s">
        <v>288</v>
      </c>
      <c r="AU238" s="25" t="s">
        <v>85</v>
      </c>
      <c r="AY238" s="25" t="s">
        <v>171</v>
      </c>
      <c r="BE238" s="248">
        <f>IF(N238="základní",J238,0)</f>
        <v>0</v>
      </c>
      <c r="BF238" s="248">
        <f>IF(N238="snížená",J238,0)</f>
        <v>0</v>
      </c>
      <c r="BG238" s="248">
        <f>IF(N238="zákl. přenesená",J238,0)</f>
        <v>0</v>
      </c>
      <c r="BH238" s="248">
        <f>IF(N238="sníž. přenesená",J238,0)</f>
        <v>0</v>
      </c>
      <c r="BI238" s="248">
        <f>IF(N238="nulová",J238,0)</f>
        <v>0</v>
      </c>
      <c r="BJ238" s="25" t="s">
        <v>83</v>
      </c>
      <c r="BK238" s="248">
        <f>ROUND(I238*H238,2)</f>
        <v>0</v>
      </c>
      <c r="BL238" s="25" t="s">
        <v>314</v>
      </c>
      <c r="BM238" s="25" t="s">
        <v>2866</v>
      </c>
    </row>
    <row r="239" s="1" customFormat="1" ht="16.5" customHeight="1">
      <c r="B239" s="47"/>
      <c r="C239" s="299" t="s">
        <v>1524</v>
      </c>
      <c r="D239" s="299" t="s">
        <v>288</v>
      </c>
      <c r="E239" s="300" t="s">
        <v>2867</v>
      </c>
      <c r="F239" s="301" t="s">
        <v>2868</v>
      </c>
      <c r="G239" s="302" t="s">
        <v>367</v>
      </c>
      <c r="H239" s="303">
        <v>38</v>
      </c>
      <c r="I239" s="304"/>
      <c r="J239" s="305">
        <f>ROUND(I239*H239,2)</f>
        <v>0</v>
      </c>
      <c r="K239" s="301" t="s">
        <v>21</v>
      </c>
      <c r="L239" s="306"/>
      <c r="M239" s="307" t="s">
        <v>21</v>
      </c>
      <c r="N239" s="308" t="s">
        <v>47</v>
      </c>
      <c r="O239" s="48"/>
      <c r="P239" s="246">
        <f>O239*H239</f>
        <v>0</v>
      </c>
      <c r="Q239" s="246">
        <v>0</v>
      </c>
      <c r="R239" s="246">
        <f>Q239*H239</f>
        <v>0</v>
      </c>
      <c r="S239" s="246">
        <v>0</v>
      </c>
      <c r="T239" s="247">
        <f>S239*H239</f>
        <v>0</v>
      </c>
      <c r="AR239" s="25" t="s">
        <v>414</v>
      </c>
      <c r="AT239" s="25" t="s">
        <v>288</v>
      </c>
      <c r="AU239" s="25" t="s">
        <v>85</v>
      </c>
      <c r="AY239" s="25" t="s">
        <v>171</v>
      </c>
      <c r="BE239" s="248">
        <f>IF(N239="základní",J239,0)</f>
        <v>0</v>
      </c>
      <c r="BF239" s="248">
        <f>IF(N239="snížená",J239,0)</f>
        <v>0</v>
      </c>
      <c r="BG239" s="248">
        <f>IF(N239="zákl. přenesená",J239,0)</f>
        <v>0</v>
      </c>
      <c r="BH239" s="248">
        <f>IF(N239="sníž. přenesená",J239,0)</f>
        <v>0</v>
      </c>
      <c r="BI239" s="248">
        <f>IF(N239="nulová",J239,0)</f>
        <v>0</v>
      </c>
      <c r="BJ239" s="25" t="s">
        <v>83</v>
      </c>
      <c r="BK239" s="248">
        <f>ROUND(I239*H239,2)</f>
        <v>0</v>
      </c>
      <c r="BL239" s="25" t="s">
        <v>314</v>
      </c>
      <c r="BM239" s="25" t="s">
        <v>2869</v>
      </c>
    </row>
    <row r="240" s="1" customFormat="1" ht="16.5" customHeight="1">
      <c r="B240" s="47"/>
      <c r="C240" s="237" t="s">
        <v>1530</v>
      </c>
      <c r="D240" s="237" t="s">
        <v>174</v>
      </c>
      <c r="E240" s="238" t="s">
        <v>2870</v>
      </c>
      <c r="F240" s="239" t="s">
        <v>2871</v>
      </c>
      <c r="G240" s="240" t="s">
        <v>256</v>
      </c>
      <c r="H240" s="241">
        <v>60</v>
      </c>
      <c r="I240" s="242"/>
      <c r="J240" s="243">
        <f>ROUND(I240*H240,2)</f>
        <v>0</v>
      </c>
      <c r="K240" s="239" t="s">
        <v>21</v>
      </c>
      <c r="L240" s="73"/>
      <c r="M240" s="244" t="s">
        <v>21</v>
      </c>
      <c r="N240" s="245" t="s">
        <v>47</v>
      </c>
      <c r="O240" s="48"/>
      <c r="P240" s="246">
        <f>O240*H240</f>
        <v>0</v>
      </c>
      <c r="Q240" s="246">
        <v>0</v>
      </c>
      <c r="R240" s="246">
        <f>Q240*H240</f>
        <v>0</v>
      </c>
      <c r="S240" s="246">
        <v>0</v>
      </c>
      <c r="T240" s="247">
        <f>S240*H240</f>
        <v>0</v>
      </c>
      <c r="AR240" s="25" t="s">
        <v>314</v>
      </c>
      <c r="AT240" s="25" t="s">
        <v>174</v>
      </c>
      <c r="AU240" s="25" t="s">
        <v>85</v>
      </c>
      <c r="AY240" s="25" t="s">
        <v>171</v>
      </c>
      <c r="BE240" s="248">
        <f>IF(N240="základní",J240,0)</f>
        <v>0</v>
      </c>
      <c r="BF240" s="248">
        <f>IF(N240="snížená",J240,0)</f>
        <v>0</v>
      </c>
      <c r="BG240" s="248">
        <f>IF(N240="zákl. přenesená",J240,0)</f>
        <v>0</v>
      </c>
      <c r="BH240" s="248">
        <f>IF(N240="sníž. přenesená",J240,0)</f>
        <v>0</v>
      </c>
      <c r="BI240" s="248">
        <f>IF(N240="nulová",J240,0)</f>
        <v>0</v>
      </c>
      <c r="BJ240" s="25" t="s">
        <v>83</v>
      </c>
      <c r="BK240" s="248">
        <f>ROUND(I240*H240,2)</f>
        <v>0</v>
      </c>
      <c r="BL240" s="25" t="s">
        <v>314</v>
      </c>
      <c r="BM240" s="25" t="s">
        <v>2872</v>
      </c>
    </row>
    <row r="241" s="1" customFormat="1" ht="16.5" customHeight="1">
      <c r="B241" s="47"/>
      <c r="C241" s="237" t="s">
        <v>1534</v>
      </c>
      <c r="D241" s="237" t="s">
        <v>174</v>
      </c>
      <c r="E241" s="238" t="s">
        <v>2873</v>
      </c>
      <c r="F241" s="239" t="s">
        <v>2874</v>
      </c>
      <c r="G241" s="240" t="s">
        <v>367</v>
      </c>
      <c r="H241" s="241">
        <v>32</v>
      </c>
      <c r="I241" s="242"/>
      <c r="J241" s="243">
        <f>ROUND(I241*H241,2)</f>
        <v>0</v>
      </c>
      <c r="K241" s="239" t="s">
        <v>21</v>
      </c>
      <c r="L241" s="73"/>
      <c r="M241" s="244" t="s">
        <v>21</v>
      </c>
      <c r="N241" s="245" t="s">
        <v>47</v>
      </c>
      <c r="O241" s="48"/>
      <c r="P241" s="246">
        <f>O241*H241</f>
        <v>0</v>
      </c>
      <c r="Q241" s="246">
        <v>0</v>
      </c>
      <c r="R241" s="246">
        <f>Q241*H241</f>
        <v>0</v>
      </c>
      <c r="S241" s="246">
        <v>0</v>
      </c>
      <c r="T241" s="247">
        <f>S241*H241</f>
        <v>0</v>
      </c>
      <c r="AR241" s="25" t="s">
        <v>314</v>
      </c>
      <c r="AT241" s="25" t="s">
        <v>174</v>
      </c>
      <c r="AU241" s="25" t="s">
        <v>85</v>
      </c>
      <c r="AY241" s="25" t="s">
        <v>171</v>
      </c>
      <c r="BE241" s="248">
        <f>IF(N241="základní",J241,0)</f>
        <v>0</v>
      </c>
      <c r="BF241" s="248">
        <f>IF(N241="snížená",J241,0)</f>
        <v>0</v>
      </c>
      <c r="BG241" s="248">
        <f>IF(N241="zákl. přenesená",J241,0)</f>
        <v>0</v>
      </c>
      <c r="BH241" s="248">
        <f>IF(N241="sníž. přenesená",J241,0)</f>
        <v>0</v>
      </c>
      <c r="BI241" s="248">
        <f>IF(N241="nulová",J241,0)</f>
        <v>0</v>
      </c>
      <c r="BJ241" s="25" t="s">
        <v>83</v>
      </c>
      <c r="BK241" s="248">
        <f>ROUND(I241*H241,2)</f>
        <v>0</v>
      </c>
      <c r="BL241" s="25" t="s">
        <v>314</v>
      </c>
      <c r="BM241" s="25" t="s">
        <v>2875</v>
      </c>
    </row>
    <row r="242" s="1" customFormat="1" ht="16.5" customHeight="1">
      <c r="B242" s="47"/>
      <c r="C242" s="237" t="s">
        <v>1539</v>
      </c>
      <c r="D242" s="237" t="s">
        <v>174</v>
      </c>
      <c r="E242" s="238" t="s">
        <v>2876</v>
      </c>
      <c r="F242" s="239" t="s">
        <v>2877</v>
      </c>
      <c r="G242" s="240" t="s">
        <v>367</v>
      </c>
      <c r="H242" s="241">
        <v>10</v>
      </c>
      <c r="I242" s="242"/>
      <c r="J242" s="243">
        <f>ROUND(I242*H242,2)</f>
        <v>0</v>
      </c>
      <c r="K242" s="239" t="s">
        <v>21</v>
      </c>
      <c r="L242" s="73"/>
      <c r="M242" s="244" t="s">
        <v>21</v>
      </c>
      <c r="N242" s="245" t="s">
        <v>47</v>
      </c>
      <c r="O242" s="48"/>
      <c r="P242" s="246">
        <f>O242*H242</f>
        <v>0</v>
      </c>
      <c r="Q242" s="246">
        <v>0</v>
      </c>
      <c r="R242" s="246">
        <f>Q242*H242</f>
        <v>0</v>
      </c>
      <c r="S242" s="246">
        <v>0</v>
      </c>
      <c r="T242" s="247">
        <f>S242*H242</f>
        <v>0</v>
      </c>
      <c r="AR242" s="25" t="s">
        <v>314</v>
      </c>
      <c r="AT242" s="25" t="s">
        <v>174</v>
      </c>
      <c r="AU242" s="25" t="s">
        <v>85</v>
      </c>
      <c r="AY242" s="25" t="s">
        <v>171</v>
      </c>
      <c r="BE242" s="248">
        <f>IF(N242="základní",J242,0)</f>
        <v>0</v>
      </c>
      <c r="BF242" s="248">
        <f>IF(N242="snížená",J242,0)</f>
        <v>0</v>
      </c>
      <c r="BG242" s="248">
        <f>IF(N242="zákl. přenesená",J242,0)</f>
        <v>0</v>
      </c>
      <c r="BH242" s="248">
        <f>IF(N242="sníž. přenesená",J242,0)</f>
        <v>0</v>
      </c>
      <c r="BI242" s="248">
        <f>IF(N242="nulová",J242,0)</f>
        <v>0</v>
      </c>
      <c r="BJ242" s="25" t="s">
        <v>83</v>
      </c>
      <c r="BK242" s="248">
        <f>ROUND(I242*H242,2)</f>
        <v>0</v>
      </c>
      <c r="BL242" s="25" t="s">
        <v>314</v>
      </c>
      <c r="BM242" s="25" t="s">
        <v>2878</v>
      </c>
    </row>
    <row r="243" s="1" customFormat="1" ht="16.5" customHeight="1">
      <c r="B243" s="47"/>
      <c r="C243" s="237" t="s">
        <v>1543</v>
      </c>
      <c r="D243" s="237" t="s">
        <v>174</v>
      </c>
      <c r="E243" s="238" t="s">
        <v>2879</v>
      </c>
      <c r="F243" s="239" t="s">
        <v>2880</v>
      </c>
      <c r="G243" s="240" t="s">
        <v>367</v>
      </c>
      <c r="H243" s="241">
        <v>2</v>
      </c>
      <c r="I243" s="242"/>
      <c r="J243" s="243">
        <f>ROUND(I243*H243,2)</f>
        <v>0</v>
      </c>
      <c r="K243" s="239" t="s">
        <v>21</v>
      </c>
      <c r="L243" s="73"/>
      <c r="M243" s="244" t="s">
        <v>21</v>
      </c>
      <c r="N243" s="245" t="s">
        <v>47</v>
      </c>
      <c r="O243" s="48"/>
      <c r="P243" s="246">
        <f>O243*H243</f>
        <v>0</v>
      </c>
      <c r="Q243" s="246">
        <v>0</v>
      </c>
      <c r="R243" s="246">
        <f>Q243*H243</f>
        <v>0</v>
      </c>
      <c r="S243" s="246">
        <v>0</v>
      </c>
      <c r="T243" s="247">
        <f>S243*H243</f>
        <v>0</v>
      </c>
      <c r="AR243" s="25" t="s">
        <v>314</v>
      </c>
      <c r="AT243" s="25" t="s">
        <v>174</v>
      </c>
      <c r="AU243" s="25" t="s">
        <v>85</v>
      </c>
      <c r="AY243" s="25" t="s">
        <v>171</v>
      </c>
      <c r="BE243" s="248">
        <f>IF(N243="základní",J243,0)</f>
        <v>0</v>
      </c>
      <c r="BF243" s="248">
        <f>IF(N243="snížená",J243,0)</f>
        <v>0</v>
      </c>
      <c r="BG243" s="248">
        <f>IF(N243="zákl. přenesená",J243,0)</f>
        <v>0</v>
      </c>
      <c r="BH243" s="248">
        <f>IF(N243="sníž. přenesená",J243,0)</f>
        <v>0</v>
      </c>
      <c r="BI243" s="248">
        <f>IF(N243="nulová",J243,0)</f>
        <v>0</v>
      </c>
      <c r="BJ243" s="25" t="s">
        <v>83</v>
      </c>
      <c r="BK243" s="248">
        <f>ROUND(I243*H243,2)</f>
        <v>0</v>
      </c>
      <c r="BL243" s="25" t="s">
        <v>314</v>
      </c>
      <c r="BM243" s="25" t="s">
        <v>2881</v>
      </c>
    </row>
    <row r="244" s="1" customFormat="1" ht="16.5" customHeight="1">
      <c r="B244" s="47"/>
      <c r="C244" s="237" t="s">
        <v>1547</v>
      </c>
      <c r="D244" s="237" t="s">
        <v>174</v>
      </c>
      <c r="E244" s="238" t="s">
        <v>2882</v>
      </c>
      <c r="F244" s="239" t="s">
        <v>2883</v>
      </c>
      <c r="G244" s="240" t="s">
        <v>367</v>
      </c>
      <c r="H244" s="241">
        <v>2</v>
      </c>
      <c r="I244" s="242"/>
      <c r="J244" s="243">
        <f>ROUND(I244*H244,2)</f>
        <v>0</v>
      </c>
      <c r="K244" s="239" t="s">
        <v>21</v>
      </c>
      <c r="L244" s="73"/>
      <c r="M244" s="244" t="s">
        <v>21</v>
      </c>
      <c r="N244" s="245" t="s">
        <v>47</v>
      </c>
      <c r="O244" s="48"/>
      <c r="P244" s="246">
        <f>O244*H244</f>
        <v>0</v>
      </c>
      <c r="Q244" s="246">
        <v>0</v>
      </c>
      <c r="R244" s="246">
        <f>Q244*H244</f>
        <v>0</v>
      </c>
      <c r="S244" s="246">
        <v>0</v>
      </c>
      <c r="T244" s="247">
        <f>S244*H244</f>
        <v>0</v>
      </c>
      <c r="AR244" s="25" t="s">
        <v>314</v>
      </c>
      <c r="AT244" s="25" t="s">
        <v>174</v>
      </c>
      <c r="AU244" s="25" t="s">
        <v>85</v>
      </c>
      <c r="AY244" s="25" t="s">
        <v>171</v>
      </c>
      <c r="BE244" s="248">
        <f>IF(N244="základní",J244,0)</f>
        <v>0</v>
      </c>
      <c r="BF244" s="248">
        <f>IF(N244="snížená",J244,0)</f>
        <v>0</v>
      </c>
      <c r="BG244" s="248">
        <f>IF(N244="zákl. přenesená",J244,0)</f>
        <v>0</v>
      </c>
      <c r="BH244" s="248">
        <f>IF(N244="sníž. přenesená",J244,0)</f>
        <v>0</v>
      </c>
      <c r="BI244" s="248">
        <f>IF(N244="nulová",J244,0)</f>
        <v>0</v>
      </c>
      <c r="BJ244" s="25" t="s">
        <v>83</v>
      </c>
      <c r="BK244" s="248">
        <f>ROUND(I244*H244,2)</f>
        <v>0</v>
      </c>
      <c r="BL244" s="25" t="s">
        <v>314</v>
      </c>
      <c r="BM244" s="25" t="s">
        <v>2884</v>
      </c>
    </row>
    <row r="245" s="1" customFormat="1" ht="16.5" customHeight="1">
      <c r="B245" s="47"/>
      <c r="C245" s="237" t="s">
        <v>1552</v>
      </c>
      <c r="D245" s="237" t="s">
        <v>174</v>
      </c>
      <c r="E245" s="238" t="s">
        <v>2885</v>
      </c>
      <c r="F245" s="239" t="s">
        <v>2886</v>
      </c>
      <c r="G245" s="240" t="s">
        <v>367</v>
      </c>
      <c r="H245" s="241">
        <v>2</v>
      </c>
      <c r="I245" s="242"/>
      <c r="J245" s="243">
        <f>ROUND(I245*H245,2)</f>
        <v>0</v>
      </c>
      <c r="K245" s="239" t="s">
        <v>21</v>
      </c>
      <c r="L245" s="73"/>
      <c r="M245" s="244" t="s">
        <v>21</v>
      </c>
      <c r="N245" s="245" t="s">
        <v>47</v>
      </c>
      <c r="O245" s="48"/>
      <c r="P245" s="246">
        <f>O245*H245</f>
        <v>0</v>
      </c>
      <c r="Q245" s="246">
        <v>0</v>
      </c>
      <c r="R245" s="246">
        <f>Q245*H245</f>
        <v>0</v>
      </c>
      <c r="S245" s="246">
        <v>0</v>
      </c>
      <c r="T245" s="247">
        <f>S245*H245</f>
        <v>0</v>
      </c>
      <c r="AR245" s="25" t="s">
        <v>314</v>
      </c>
      <c r="AT245" s="25" t="s">
        <v>174</v>
      </c>
      <c r="AU245" s="25" t="s">
        <v>85</v>
      </c>
      <c r="AY245" s="25" t="s">
        <v>171</v>
      </c>
      <c r="BE245" s="248">
        <f>IF(N245="základní",J245,0)</f>
        <v>0</v>
      </c>
      <c r="BF245" s="248">
        <f>IF(N245="snížená",J245,0)</f>
        <v>0</v>
      </c>
      <c r="BG245" s="248">
        <f>IF(N245="zákl. přenesená",J245,0)</f>
        <v>0</v>
      </c>
      <c r="BH245" s="248">
        <f>IF(N245="sníž. přenesená",J245,0)</f>
        <v>0</v>
      </c>
      <c r="BI245" s="248">
        <f>IF(N245="nulová",J245,0)</f>
        <v>0</v>
      </c>
      <c r="BJ245" s="25" t="s">
        <v>83</v>
      </c>
      <c r="BK245" s="248">
        <f>ROUND(I245*H245,2)</f>
        <v>0</v>
      </c>
      <c r="BL245" s="25" t="s">
        <v>314</v>
      </c>
      <c r="BM245" s="25" t="s">
        <v>2887</v>
      </c>
    </row>
    <row r="246" s="1" customFormat="1" ht="16.5" customHeight="1">
      <c r="B246" s="47"/>
      <c r="C246" s="237" t="s">
        <v>1556</v>
      </c>
      <c r="D246" s="237" t="s">
        <v>174</v>
      </c>
      <c r="E246" s="238" t="s">
        <v>2888</v>
      </c>
      <c r="F246" s="239" t="s">
        <v>2889</v>
      </c>
      <c r="G246" s="240" t="s">
        <v>367</v>
      </c>
      <c r="H246" s="241">
        <v>12</v>
      </c>
      <c r="I246" s="242"/>
      <c r="J246" s="243">
        <f>ROUND(I246*H246,2)</f>
        <v>0</v>
      </c>
      <c r="K246" s="239" t="s">
        <v>21</v>
      </c>
      <c r="L246" s="73"/>
      <c r="M246" s="244" t="s">
        <v>21</v>
      </c>
      <c r="N246" s="245" t="s">
        <v>47</v>
      </c>
      <c r="O246" s="48"/>
      <c r="P246" s="246">
        <f>O246*H246</f>
        <v>0</v>
      </c>
      <c r="Q246" s="246">
        <v>0</v>
      </c>
      <c r="R246" s="246">
        <f>Q246*H246</f>
        <v>0</v>
      </c>
      <c r="S246" s="246">
        <v>0</v>
      </c>
      <c r="T246" s="247">
        <f>S246*H246</f>
        <v>0</v>
      </c>
      <c r="AR246" s="25" t="s">
        <v>314</v>
      </c>
      <c r="AT246" s="25" t="s">
        <v>174</v>
      </c>
      <c r="AU246" s="25" t="s">
        <v>85</v>
      </c>
      <c r="AY246" s="25" t="s">
        <v>171</v>
      </c>
      <c r="BE246" s="248">
        <f>IF(N246="základní",J246,0)</f>
        <v>0</v>
      </c>
      <c r="BF246" s="248">
        <f>IF(N246="snížená",J246,0)</f>
        <v>0</v>
      </c>
      <c r="BG246" s="248">
        <f>IF(N246="zákl. přenesená",J246,0)</f>
        <v>0</v>
      </c>
      <c r="BH246" s="248">
        <f>IF(N246="sníž. přenesená",J246,0)</f>
        <v>0</v>
      </c>
      <c r="BI246" s="248">
        <f>IF(N246="nulová",J246,0)</f>
        <v>0</v>
      </c>
      <c r="BJ246" s="25" t="s">
        <v>83</v>
      </c>
      <c r="BK246" s="248">
        <f>ROUND(I246*H246,2)</f>
        <v>0</v>
      </c>
      <c r="BL246" s="25" t="s">
        <v>314</v>
      </c>
      <c r="BM246" s="25" t="s">
        <v>2890</v>
      </c>
    </row>
    <row r="247" s="1" customFormat="1" ht="16.5" customHeight="1">
      <c r="B247" s="47"/>
      <c r="C247" s="237" t="s">
        <v>1560</v>
      </c>
      <c r="D247" s="237" t="s">
        <v>174</v>
      </c>
      <c r="E247" s="238" t="s">
        <v>2891</v>
      </c>
      <c r="F247" s="239" t="s">
        <v>2892</v>
      </c>
      <c r="G247" s="240" t="s">
        <v>367</v>
      </c>
      <c r="H247" s="241">
        <v>38</v>
      </c>
      <c r="I247" s="242"/>
      <c r="J247" s="243">
        <f>ROUND(I247*H247,2)</f>
        <v>0</v>
      </c>
      <c r="K247" s="239" t="s">
        <v>21</v>
      </c>
      <c r="L247" s="73"/>
      <c r="M247" s="244" t="s">
        <v>21</v>
      </c>
      <c r="N247" s="245" t="s">
        <v>47</v>
      </c>
      <c r="O247" s="48"/>
      <c r="P247" s="246">
        <f>O247*H247</f>
        <v>0</v>
      </c>
      <c r="Q247" s="246">
        <v>0</v>
      </c>
      <c r="R247" s="246">
        <f>Q247*H247</f>
        <v>0</v>
      </c>
      <c r="S247" s="246">
        <v>0</v>
      </c>
      <c r="T247" s="247">
        <f>S247*H247</f>
        <v>0</v>
      </c>
      <c r="AR247" s="25" t="s">
        <v>314</v>
      </c>
      <c r="AT247" s="25" t="s">
        <v>174</v>
      </c>
      <c r="AU247" s="25" t="s">
        <v>85</v>
      </c>
      <c r="AY247" s="25" t="s">
        <v>171</v>
      </c>
      <c r="BE247" s="248">
        <f>IF(N247="základní",J247,0)</f>
        <v>0</v>
      </c>
      <c r="BF247" s="248">
        <f>IF(N247="snížená",J247,0)</f>
        <v>0</v>
      </c>
      <c r="BG247" s="248">
        <f>IF(N247="zákl. přenesená",J247,0)</f>
        <v>0</v>
      </c>
      <c r="BH247" s="248">
        <f>IF(N247="sníž. přenesená",J247,0)</f>
        <v>0</v>
      </c>
      <c r="BI247" s="248">
        <f>IF(N247="nulová",J247,0)</f>
        <v>0</v>
      </c>
      <c r="BJ247" s="25" t="s">
        <v>83</v>
      </c>
      <c r="BK247" s="248">
        <f>ROUND(I247*H247,2)</f>
        <v>0</v>
      </c>
      <c r="BL247" s="25" t="s">
        <v>314</v>
      </c>
      <c r="BM247" s="25" t="s">
        <v>2893</v>
      </c>
    </row>
    <row r="248" s="11" customFormat="1" ht="29.88" customHeight="1">
      <c r="B248" s="221"/>
      <c r="C248" s="222"/>
      <c r="D248" s="223" t="s">
        <v>75</v>
      </c>
      <c r="E248" s="235" t="s">
        <v>2894</v>
      </c>
      <c r="F248" s="235" t="s">
        <v>2895</v>
      </c>
      <c r="G248" s="222"/>
      <c r="H248" s="222"/>
      <c r="I248" s="225"/>
      <c r="J248" s="236">
        <f>BK248</f>
        <v>0</v>
      </c>
      <c r="K248" s="222"/>
      <c r="L248" s="227"/>
      <c r="M248" s="228"/>
      <c r="N248" s="229"/>
      <c r="O248" s="229"/>
      <c r="P248" s="230">
        <f>SUM(P249:P266)</f>
        <v>0</v>
      </c>
      <c r="Q248" s="229"/>
      <c r="R248" s="230">
        <f>SUM(R249:R266)</f>
        <v>0</v>
      </c>
      <c r="S248" s="229"/>
      <c r="T248" s="231">
        <f>SUM(T249:T266)</f>
        <v>0</v>
      </c>
      <c r="AR248" s="232" t="s">
        <v>85</v>
      </c>
      <c r="AT248" s="233" t="s">
        <v>75</v>
      </c>
      <c r="AU248" s="233" t="s">
        <v>83</v>
      </c>
      <c r="AY248" s="232" t="s">
        <v>171</v>
      </c>
      <c r="BK248" s="234">
        <f>SUM(BK249:BK266)</f>
        <v>0</v>
      </c>
    </row>
    <row r="249" s="1" customFormat="1" ht="16.5" customHeight="1">
      <c r="B249" s="47"/>
      <c r="C249" s="299" t="s">
        <v>1564</v>
      </c>
      <c r="D249" s="299" t="s">
        <v>288</v>
      </c>
      <c r="E249" s="300" t="s">
        <v>2896</v>
      </c>
      <c r="F249" s="301" t="s">
        <v>2897</v>
      </c>
      <c r="G249" s="302" t="s">
        <v>256</v>
      </c>
      <c r="H249" s="303">
        <v>90</v>
      </c>
      <c r="I249" s="304"/>
      <c r="J249" s="305">
        <f>ROUND(I249*H249,2)</f>
        <v>0</v>
      </c>
      <c r="K249" s="301" t="s">
        <v>21</v>
      </c>
      <c r="L249" s="306"/>
      <c r="M249" s="307" t="s">
        <v>21</v>
      </c>
      <c r="N249" s="308" t="s">
        <v>47</v>
      </c>
      <c r="O249" s="48"/>
      <c r="P249" s="246">
        <f>O249*H249</f>
        <v>0</v>
      </c>
      <c r="Q249" s="246">
        <v>0</v>
      </c>
      <c r="R249" s="246">
        <f>Q249*H249</f>
        <v>0</v>
      </c>
      <c r="S249" s="246">
        <v>0</v>
      </c>
      <c r="T249" s="247">
        <f>S249*H249</f>
        <v>0</v>
      </c>
      <c r="AR249" s="25" t="s">
        <v>414</v>
      </c>
      <c r="AT249" s="25" t="s">
        <v>288</v>
      </c>
      <c r="AU249" s="25" t="s">
        <v>85</v>
      </c>
      <c r="AY249" s="25" t="s">
        <v>171</v>
      </c>
      <c r="BE249" s="248">
        <f>IF(N249="základní",J249,0)</f>
        <v>0</v>
      </c>
      <c r="BF249" s="248">
        <f>IF(N249="snížená",J249,0)</f>
        <v>0</v>
      </c>
      <c r="BG249" s="248">
        <f>IF(N249="zákl. přenesená",J249,0)</f>
        <v>0</v>
      </c>
      <c r="BH249" s="248">
        <f>IF(N249="sníž. přenesená",J249,0)</f>
        <v>0</v>
      </c>
      <c r="BI249" s="248">
        <f>IF(N249="nulová",J249,0)</f>
        <v>0</v>
      </c>
      <c r="BJ249" s="25" t="s">
        <v>83</v>
      </c>
      <c r="BK249" s="248">
        <f>ROUND(I249*H249,2)</f>
        <v>0</v>
      </c>
      <c r="BL249" s="25" t="s">
        <v>314</v>
      </c>
      <c r="BM249" s="25" t="s">
        <v>2898</v>
      </c>
    </row>
    <row r="250" s="1" customFormat="1" ht="16.5" customHeight="1">
      <c r="B250" s="47"/>
      <c r="C250" s="299" t="s">
        <v>1570</v>
      </c>
      <c r="D250" s="299" t="s">
        <v>288</v>
      </c>
      <c r="E250" s="300" t="s">
        <v>2899</v>
      </c>
      <c r="F250" s="301" t="s">
        <v>2900</v>
      </c>
      <c r="G250" s="302" t="s">
        <v>367</v>
      </c>
      <c r="H250" s="303">
        <v>12</v>
      </c>
      <c r="I250" s="304"/>
      <c r="J250" s="305">
        <f>ROUND(I250*H250,2)</f>
        <v>0</v>
      </c>
      <c r="K250" s="301" t="s">
        <v>21</v>
      </c>
      <c r="L250" s="306"/>
      <c r="M250" s="307" t="s">
        <v>21</v>
      </c>
      <c r="N250" s="308" t="s">
        <v>47</v>
      </c>
      <c r="O250" s="48"/>
      <c r="P250" s="246">
        <f>O250*H250</f>
        <v>0</v>
      </c>
      <c r="Q250" s="246">
        <v>0</v>
      </c>
      <c r="R250" s="246">
        <f>Q250*H250</f>
        <v>0</v>
      </c>
      <c r="S250" s="246">
        <v>0</v>
      </c>
      <c r="T250" s="247">
        <f>S250*H250</f>
        <v>0</v>
      </c>
      <c r="AR250" s="25" t="s">
        <v>414</v>
      </c>
      <c r="AT250" s="25" t="s">
        <v>288</v>
      </c>
      <c r="AU250" s="25" t="s">
        <v>85</v>
      </c>
      <c r="AY250" s="25" t="s">
        <v>171</v>
      </c>
      <c r="BE250" s="248">
        <f>IF(N250="základní",J250,0)</f>
        <v>0</v>
      </c>
      <c r="BF250" s="248">
        <f>IF(N250="snížená",J250,0)</f>
        <v>0</v>
      </c>
      <c r="BG250" s="248">
        <f>IF(N250="zákl. přenesená",J250,0)</f>
        <v>0</v>
      </c>
      <c r="BH250" s="248">
        <f>IF(N250="sníž. přenesená",J250,0)</f>
        <v>0</v>
      </c>
      <c r="BI250" s="248">
        <f>IF(N250="nulová",J250,0)</f>
        <v>0</v>
      </c>
      <c r="BJ250" s="25" t="s">
        <v>83</v>
      </c>
      <c r="BK250" s="248">
        <f>ROUND(I250*H250,2)</f>
        <v>0</v>
      </c>
      <c r="BL250" s="25" t="s">
        <v>314</v>
      </c>
      <c r="BM250" s="25" t="s">
        <v>2901</v>
      </c>
    </row>
    <row r="251" s="1" customFormat="1" ht="16.5" customHeight="1">
      <c r="B251" s="47"/>
      <c r="C251" s="299" t="s">
        <v>1576</v>
      </c>
      <c r="D251" s="299" t="s">
        <v>288</v>
      </c>
      <c r="E251" s="300" t="s">
        <v>2902</v>
      </c>
      <c r="F251" s="301" t="s">
        <v>2903</v>
      </c>
      <c r="G251" s="302" t="s">
        <v>367</v>
      </c>
      <c r="H251" s="303">
        <v>30</v>
      </c>
      <c r="I251" s="304"/>
      <c r="J251" s="305">
        <f>ROUND(I251*H251,2)</f>
        <v>0</v>
      </c>
      <c r="K251" s="301" t="s">
        <v>21</v>
      </c>
      <c r="L251" s="306"/>
      <c r="M251" s="307" t="s">
        <v>21</v>
      </c>
      <c r="N251" s="308" t="s">
        <v>47</v>
      </c>
      <c r="O251" s="48"/>
      <c r="P251" s="246">
        <f>O251*H251</f>
        <v>0</v>
      </c>
      <c r="Q251" s="246">
        <v>0</v>
      </c>
      <c r="R251" s="246">
        <f>Q251*H251</f>
        <v>0</v>
      </c>
      <c r="S251" s="246">
        <v>0</v>
      </c>
      <c r="T251" s="247">
        <f>S251*H251</f>
        <v>0</v>
      </c>
      <c r="AR251" s="25" t="s">
        <v>414</v>
      </c>
      <c r="AT251" s="25" t="s">
        <v>288</v>
      </c>
      <c r="AU251" s="25" t="s">
        <v>85</v>
      </c>
      <c r="AY251" s="25" t="s">
        <v>171</v>
      </c>
      <c r="BE251" s="248">
        <f>IF(N251="základní",J251,0)</f>
        <v>0</v>
      </c>
      <c r="BF251" s="248">
        <f>IF(N251="snížená",J251,0)</f>
        <v>0</v>
      </c>
      <c r="BG251" s="248">
        <f>IF(N251="zákl. přenesená",J251,0)</f>
        <v>0</v>
      </c>
      <c r="BH251" s="248">
        <f>IF(N251="sníž. přenesená",J251,0)</f>
        <v>0</v>
      </c>
      <c r="BI251" s="248">
        <f>IF(N251="nulová",J251,0)</f>
        <v>0</v>
      </c>
      <c r="BJ251" s="25" t="s">
        <v>83</v>
      </c>
      <c r="BK251" s="248">
        <f>ROUND(I251*H251,2)</f>
        <v>0</v>
      </c>
      <c r="BL251" s="25" t="s">
        <v>314</v>
      </c>
      <c r="BM251" s="25" t="s">
        <v>2904</v>
      </c>
    </row>
    <row r="252" s="1" customFormat="1" ht="16.5" customHeight="1">
      <c r="B252" s="47"/>
      <c r="C252" s="299" t="s">
        <v>1582</v>
      </c>
      <c r="D252" s="299" t="s">
        <v>288</v>
      </c>
      <c r="E252" s="300" t="s">
        <v>2905</v>
      </c>
      <c r="F252" s="301" t="s">
        <v>2906</v>
      </c>
      <c r="G252" s="302" t="s">
        <v>367</v>
      </c>
      <c r="H252" s="303">
        <v>3</v>
      </c>
      <c r="I252" s="304"/>
      <c r="J252" s="305">
        <f>ROUND(I252*H252,2)</f>
        <v>0</v>
      </c>
      <c r="K252" s="301" t="s">
        <v>21</v>
      </c>
      <c r="L252" s="306"/>
      <c r="M252" s="307" t="s">
        <v>21</v>
      </c>
      <c r="N252" s="308" t="s">
        <v>47</v>
      </c>
      <c r="O252" s="48"/>
      <c r="P252" s="246">
        <f>O252*H252</f>
        <v>0</v>
      </c>
      <c r="Q252" s="246">
        <v>0</v>
      </c>
      <c r="R252" s="246">
        <f>Q252*H252</f>
        <v>0</v>
      </c>
      <c r="S252" s="246">
        <v>0</v>
      </c>
      <c r="T252" s="247">
        <f>S252*H252</f>
        <v>0</v>
      </c>
      <c r="AR252" s="25" t="s">
        <v>414</v>
      </c>
      <c r="AT252" s="25" t="s">
        <v>288</v>
      </c>
      <c r="AU252" s="25" t="s">
        <v>85</v>
      </c>
      <c r="AY252" s="25" t="s">
        <v>171</v>
      </c>
      <c r="BE252" s="248">
        <f>IF(N252="základní",J252,0)</f>
        <v>0</v>
      </c>
      <c r="BF252" s="248">
        <f>IF(N252="snížená",J252,0)</f>
        <v>0</v>
      </c>
      <c r="BG252" s="248">
        <f>IF(N252="zákl. přenesená",J252,0)</f>
        <v>0</v>
      </c>
      <c r="BH252" s="248">
        <f>IF(N252="sníž. přenesená",J252,0)</f>
        <v>0</v>
      </c>
      <c r="BI252" s="248">
        <f>IF(N252="nulová",J252,0)</f>
        <v>0</v>
      </c>
      <c r="BJ252" s="25" t="s">
        <v>83</v>
      </c>
      <c r="BK252" s="248">
        <f>ROUND(I252*H252,2)</f>
        <v>0</v>
      </c>
      <c r="BL252" s="25" t="s">
        <v>314</v>
      </c>
      <c r="BM252" s="25" t="s">
        <v>2907</v>
      </c>
    </row>
    <row r="253" s="1" customFormat="1" ht="16.5" customHeight="1">
      <c r="B253" s="47"/>
      <c r="C253" s="299" t="s">
        <v>1588</v>
      </c>
      <c r="D253" s="299" t="s">
        <v>288</v>
      </c>
      <c r="E253" s="300" t="s">
        <v>2908</v>
      </c>
      <c r="F253" s="301" t="s">
        <v>2909</v>
      </c>
      <c r="G253" s="302" t="s">
        <v>367</v>
      </c>
      <c r="H253" s="303">
        <v>4</v>
      </c>
      <c r="I253" s="304"/>
      <c r="J253" s="305">
        <f>ROUND(I253*H253,2)</f>
        <v>0</v>
      </c>
      <c r="K253" s="301" t="s">
        <v>21</v>
      </c>
      <c r="L253" s="306"/>
      <c r="M253" s="307" t="s">
        <v>21</v>
      </c>
      <c r="N253" s="308" t="s">
        <v>47</v>
      </c>
      <c r="O253" s="48"/>
      <c r="P253" s="246">
        <f>O253*H253</f>
        <v>0</v>
      </c>
      <c r="Q253" s="246">
        <v>0</v>
      </c>
      <c r="R253" s="246">
        <f>Q253*H253</f>
        <v>0</v>
      </c>
      <c r="S253" s="246">
        <v>0</v>
      </c>
      <c r="T253" s="247">
        <f>S253*H253</f>
        <v>0</v>
      </c>
      <c r="AR253" s="25" t="s">
        <v>414</v>
      </c>
      <c r="AT253" s="25" t="s">
        <v>288</v>
      </c>
      <c r="AU253" s="25" t="s">
        <v>85</v>
      </c>
      <c r="AY253" s="25" t="s">
        <v>171</v>
      </c>
      <c r="BE253" s="248">
        <f>IF(N253="základní",J253,0)</f>
        <v>0</v>
      </c>
      <c r="BF253" s="248">
        <f>IF(N253="snížená",J253,0)</f>
        <v>0</v>
      </c>
      <c r="BG253" s="248">
        <f>IF(N253="zákl. přenesená",J253,0)</f>
        <v>0</v>
      </c>
      <c r="BH253" s="248">
        <f>IF(N253="sníž. přenesená",J253,0)</f>
        <v>0</v>
      </c>
      <c r="BI253" s="248">
        <f>IF(N253="nulová",J253,0)</f>
        <v>0</v>
      </c>
      <c r="BJ253" s="25" t="s">
        <v>83</v>
      </c>
      <c r="BK253" s="248">
        <f>ROUND(I253*H253,2)</f>
        <v>0</v>
      </c>
      <c r="BL253" s="25" t="s">
        <v>314</v>
      </c>
      <c r="BM253" s="25" t="s">
        <v>2910</v>
      </c>
    </row>
    <row r="254" s="1" customFormat="1" ht="25.5" customHeight="1">
      <c r="B254" s="47"/>
      <c r="C254" s="299" t="s">
        <v>1594</v>
      </c>
      <c r="D254" s="299" t="s">
        <v>288</v>
      </c>
      <c r="E254" s="300" t="s">
        <v>2911</v>
      </c>
      <c r="F254" s="301" t="s">
        <v>2912</v>
      </c>
      <c r="G254" s="302" t="s">
        <v>256</v>
      </c>
      <c r="H254" s="303">
        <v>15</v>
      </c>
      <c r="I254" s="304"/>
      <c r="J254" s="305">
        <f>ROUND(I254*H254,2)</f>
        <v>0</v>
      </c>
      <c r="K254" s="301" t="s">
        <v>21</v>
      </c>
      <c r="L254" s="306"/>
      <c r="M254" s="307" t="s">
        <v>21</v>
      </c>
      <c r="N254" s="308" t="s">
        <v>47</v>
      </c>
      <c r="O254" s="48"/>
      <c r="P254" s="246">
        <f>O254*H254</f>
        <v>0</v>
      </c>
      <c r="Q254" s="246">
        <v>0</v>
      </c>
      <c r="R254" s="246">
        <f>Q254*H254</f>
        <v>0</v>
      </c>
      <c r="S254" s="246">
        <v>0</v>
      </c>
      <c r="T254" s="247">
        <f>S254*H254</f>
        <v>0</v>
      </c>
      <c r="AR254" s="25" t="s">
        <v>414</v>
      </c>
      <c r="AT254" s="25" t="s">
        <v>288</v>
      </c>
      <c r="AU254" s="25" t="s">
        <v>85</v>
      </c>
      <c r="AY254" s="25" t="s">
        <v>171</v>
      </c>
      <c r="BE254" s="248">
        <f>IF(N254="základní",J254,0)</f>
        <v>0</v>
      </c>
      <c r="BF254" s="248">
        <f>IF(N254="snížená",J254,0)</f>
        <v>0</v>
      </c>
      <c r="BG254" s="248">
        <f>IF(N254="zákl. přenesená",J254,0)</f>
        <v>0</v>
      </c>
      <c r="BH254" s="248">
        <f>IF(N254="sníž. přenesená",J254,0)</f>
        <v>0</v>
      </c>
      <c r="BI254" s="248">
        <f>IF(N254="nulová",J254,0)</f>
        <v>0</v>
      </c>
      <c r="BJ254" s="25" t="s">
        <v>83</v>
      </c>
      <c r="BK254" s="248">
        <f>ROUND(I254*H254,2)</f>
        <v>0</v>
      </c>
      <c r="BL254" s="25" t="s">
        <v>314</v>
      </c>
      <c r="BM254" s="25" t="s">
        <v>2913</v>
      </c>
    </row>
    <row r="255" s="1" customFormat="1" ht="16.5" customHeight="1">
      <c r="B255" s="47"/>
      <c r="C255" s="237" t="s">
        <v>1599</v>
      </c>
      <c r="D255" s="237" t="s">
        <v>174</v>
      </c>
      <c r="E255" s="238" t="s">
        <v>2914</v>
      </c>
      <c r="F255" s="239" t="s">
        <v>2915</v>
      </c>
      <c r="G255" s="240" t="s">
        <v>256</v>
      </c>
      <c r="H255" s="241">
        <v>90</v>
      </c>
      <c r="I255" s="242"/>
      <c r="J255" s="243">
        <f>ROUND(I255*H255,2)</f>
        <v>0</v>
      </c>
      <c r="K255" s="239" t="s">
        <v>21</v>
      </c>
      <c r="L255" s="73"/>
      <c r="M255" s="244" t="s">
        <v>21</v>
      </c>
      <c r="N255" s="245" t="s">
        <v>47</v>
      </c>
      <c r="O255" s="48"/>
      <c r="P255" s="246">
        <f>O255*H255</f>
        <v>0</v>
      </c>
      <c r="Q255" s="246">
        <v>0</v>
      </c>
      <c r="R255" s="246">
        <f>Q255*H255</f>
        <v>0</v>
      </c>
      <c r="S255" s="246">
        <v>0</v>
      </c>
      <c r="T255" s="247">
        <f>S255*H255</f>
        <v>0</v>
      </c>
      <c r="AR255" s="25" t="s">
        <v>314</v>
      </c>
      <c r="AT255" s="25" t="s">
        <v>174</v>
      </c>
      <c r="AU255" s="25" t="s">
        <v>85</v>
      </c>
      <c r="AY255" s="25" t="s">
        <v>171</v>
      </c>
      <c r="BE255" s="248">
        <f>IF(N255="základní",J255,0)</f>
        <v>0</v>
      </c>
      <c r="BF255" s="248">
        <f>IF(N255="snížená",J255,0)</f>
        <v>0</v>
      </c>
      <c r="BG255" s="248">
        <f>IF(N255="zákl. přenesená",J255,0)</f>
        <v>0</v>
      </c>
      <c r="BH255" s="248">
        <f>IF(N255="sníž. přenesená",J255,0)</f>
        <v>0</v>
      </c>
      <c r="BI255" s="248">
        <f>IF(N255="nulová",J255,0)</f>
        <v>0</v>
      </c>
      <c r="BJ255" s="25" t="s">
        <v>83</v>
      </c>
      <c r="BK255" s="248">
        <f>ROUND(I255*H255,2)</f>
        <v>0</v>
      </c>
      <c r="BL255" s="25" t="s">
        <v>314</v>
      </c>
      <c r="BM255" s="25" t="s">
        <v>2916</v>
      </c>
    </row>
    <row r="256" s="1" customFormat="1" ht="16.5" customHeight="1">
      <c r="B256" s="47"/>
      <c r="C256" s="237" t="s">
        <v>1605</v>
      </c>
      <c r="D256" s="237" t="s">
        <v>174</v>
      </c>
      <c r="E256" s="238" t="s">
        <v>2917</v>
      </c>
      <c r="F256" s="239" t="s">
        <v>2918</v>
      </c>
      <c r="G256" s="240" t="s">
        <v>367</v>
      </c>
      <c r="H256" s="241">
        <v>12</v>
      </c>
      <c r="I256" s="242"/>
      <c r="J256" s="243">
        <f>ROUND(I256*H256,2)</f>
        <v>0</v>
      </c>
      <c r="K256" s="239" t="s">
        <v>21</v>
      </c>
      <c r="L256" s="73"/>
      <c r="M256" s="244" t="s">
        <v>21</v>
      </c>
      <c r="N256" s="245" t="s">
        <v>47</v>
      </c>
      <c r="O256" s="48"/>
      <c r="P256" s="246">
        <f>O256*H256</f>
        <v>0</v>
      </c>
      <c r="Q256" s="246">
        <v>0</v>
      </c>
      <c r="R256" s="246">
        <f>Q256*H256</f>
        <v>0</v>
      </c>
      <c r="S256" s="246">
        <v>0</v>
      </c>
      <c r="T256" s="247">
        <f>S256*H256</f>
        <v>0</v>
      </c>
      <c r="AR256" s="25" t="s">
        <v>314</v>
      </c>
      <c r="AT256" s="25" t="s">
        <v>174</v>
      </c>
      <c r="AU256" s="25" t="s">
        <v>85</v>
      </c>
      <c r="AY256" s="25" t="s">
        <v>171</v>
      </c>
      <c r="BE256" s="248">
        <f>IF(N256="základní",J256,0)</f>
        <v>0</v>
      </c>
      <c r="BF256" s="248">
        <f>IF(N256="snížená",J256,0)</f>
        <v>0</v>
      </c>
      <c r="BG256" s="248">
        <f>IF(N256="zákl. přenesená",J256,0)</f>
        <v>0</v>
      </c>
      <c r="BH256" s="248">
        <f>IF(N256="sníž. přenesená",J256,0)</f>
        <v>0</v>
      </c>
      <c r="BI256" s="248">
        <f>IF(N256="nulová",J256,0)</f>
        <v>0</v>
      </c>
      <c r="BJ256" s="25" t="s">
        <v>83</v>
      </c>
      <c r="BK256" s="248">
        <f>ROUND(I256*H256,2)</f>
        <v>0</v>
      </c>
      <c r="BL256" s="25" t="s">
        <v>314</v>
      </c>
      <c r="BM256" s="25" t="s">
        <v>2919</v>
      </c>
    </row>
    <row r="257" s="1" customFormat="1" ht="16.5" customHeight="1">
      <c r="B257" s="47"/>
      <c r="C257" s="237" t="s">
        <v>1611</v>
      </c>
      <c r="D257" s="237" t="s">
        <v>174</v>
      </c>
      <c r="E257" s="238" t="s">
        <v>2920</v>
      </c>
      <c r="F257" s="239" t="s">
        <v>2921</v>
      </c>
      <c r="G257" s="240" t="s">
        <v>367</v>
      </c>
      <c r="H257" s="241">
        <v>30</v>
      </c>
      <c r="I257" s="242"/>
      <c r="J257" s="243">
        <f>ROUND(I257*H257,2)</f>
        <v>0</v>
      </c>
      <c r="K257" s="239" t="s">
        <v>21</v>
      </c>
      <c r="L257" s="73"/>
      <c r="M257" s="244" t="s">
        <v>21</v>
      </c>
      <c r="N257" s="245" t="s">
        <v>47</v>
      </c>
      <c r="O257" s="48"/>
      <c r="P257" s="246">
        <f>O257*H257</f>
        <v>0</v>
      </c>
      <c r="Q257" s="246">
        <v>0</v>
      </c>
      <c r="R257" s="246">
        <f>Q257*H257</f>
        <v>0</v>
      </c>
      <c r="S257" s="246">
        <v>0</v>
      </c>
      <c r="T257" s="247">
        <f>S257*H257</f>
        <v>0</v>
      </c>
      <c r="AR257" s="25" t="s">
        <v>314</v>
      </c>
      <c r="AT257" s="25" t="s">
        <v>174</v>
      </c>
      <c r="AU257" s="25" t="s">
        <v>85</v>
      </c>
      <c r="AY257" s="25" t="s">
        <v>171</v>
      </c>
      <c r="BE257" s="248">
        <f>IF(N257="základní",J257,0)</f>
        <v>0</v>
      </c>
      <c r="BF257" s="248">
        <f>IF(N257="snížená",J257,0)</f>
        <v>0</v>
      </c>
      <c r="BG257" s="248">
        <f>IF(N257="zákl. přenesená",J257,0)</f>
        <v>0</v>
      </c>
      <c r="BH257" s="248">
        <f>IF(N257="sníž. přenesená",J257,0)</f>
        <v>0</v>
      </c>
      <c r="BI257" s="248">
        <f>IF(N257="nulová",J257,0)</f>
        <v>0</v>
      </c>
      <c r="BJ257" s="25" t="s">
        <v>83</v>
      </c>
      <c r="BK257" s="248">
        <f>ROUND(I257*H257,2)</f>
        <v>0</v>
      </c>
      <c r="BL257" s="25" t="s">
        <v>314</v>
      </c>
      <c r="BM257" s="25" t="s">
        <v>2922</v>
      </c>
    </row>
    <row r="258" s="1" customFormat="1" ht="25.5" customHeight="1">
      <c r="B258" s="47"/>
      <c r="C258" s="237" t="s">
        <v>1617</v>
      </c>
      <c r="D258" s="237" t="s">
        <v>174</v>
      </c>
      <c r="E258" s="238" t="s">
        <v>2923</v>
      </c>
      <c r="F258" s="239" t="s">
        <v>2924</v>
      </c>
      <c r="G258" s="240" t="s">
        <v>256</v>
      </c>
      <c r="H258" s="241">
        <v>15</v>
      </c>
      <c r="I258" s="242"/>
      <c r="J258" s="243">
        <f>ROUND(I258*H258,2)</f>
        <v>0</v>
      </c>
      <c r="K258" s="239" t="s">
        <v>21</v>
      </c>
      <c r="L258" s="73"/>
      <c r="M258" s="244" t="s">
        <v>21</v>
      </c>
      <c r="N258" s="245" t="s">
        <v>47</v>
      </c>
      <c r="O258" s="48"/>
      <c r="P258" s="246">
        <f>O258*H258</f>
        <v>0</v>
      </c>
      <c r="Q258" s="246">
        <v>0</v>
      </c>
      <c r="R258" s="246">
        <f>Q258*H258</f>
        <v>0</v>
      </c>
      <c r="S258" s="246">
        <v>0</v>
      </c>
      <c r="T258" s="247">
        <f>S258*H258</f>
        <v>0</v>
      </c>
      <c r="AR258" s="25" t="s">
        <v>314</v>
      </c>
      <c r="AT258" s="25" t="s">
        <v>174</v>
      </c>
      <c r="AU258" s="25" t="s">
        <v>85</v>
      </c>
      <c r="AY258" s="25" t="s">
        <v>171</v>
      </c>
      <c r="BE258" s="248">
        <f>IF(N258="základní",J258,0)</f>
        <v>0</v>
      </c>
      <c r="BF258" s="248">
        <f>IF(N258="snížená",J258,0)</f>
        <v>0</v>
      </c>
      <c r="BG258" s="248">
        <f>IF(N258="zákl. přenesená",J258,0)</f>
        <v>0</v>
      </c>
      <c r="BH258" s="248">
        <f>IF(N258="sníž. přenesená",J258,0)</f>
        <v>0</v>
      </c>
      <c r="BI258" s="248">
        <f>IF(N258="nulová",J258,0)</f>
        <v>0</v>
      </c>
      <c r="BJ258" s="25" t="s">
        <v>83</v>
      </c>
      <c r="BK258" s="248">
        <f>ROUND(I258*H258,2)</f>
        <v>0</v>
      </c>
      <c r="BL258" s="25" t="s">
        <v>314</v>
      </c>
      <c r="BM258" s="25" t="s">
        <v>2925</v>
      </c>
    </row>
    <row r="259" s="1" customFormat="1" ht="16.5" customHeight="1">
      <c r="B259" s="47"/>
      <c r="C259" s="237" t="s">
        <v>1623</v>
      </c>
      <c r="D259" s="237" t="s">
        <v>174</v>
      </c>
      <c r="E259" s="238" t="s">
        <v>2926</v>
      </c>
      <c r="F259" s="239" t="s">
        <v>2927</v>
      </c>
      <c r="G259" s="240" t="s">
        <v>256</v>
      </c>
      <c r="H259" s="241">
        <v>4</v>
      </c>
      <c r="I259" s="242"/>
      <c r="J259" s="243">
        <f>ROUND(I259*H259,2)</f>
        <v>0</v>
      </c>
      <c r="K259" s="239" t="s">
        <v>21</v>
      </c>
      <c r="L259" s="73"/>
      <c r="M259" s="244" t="s">
        <v>21</v>
      </c>
      <c r="N259" s="245" t="s">
        <v>47</v>
      </c>
      <c r="O259" s="48"/>
      <c r="P259" s="246">
        <f>O259*H259</f>
        <v>0</v>
      </c>
      <c r="Q259" s="246">
        <v>0</v>
      </c>
      <c r="R259" s="246">
        <f>Q259*H259</f>
        <v>0</v>
      </c>
      <c r="S259" s="246">
        <v>0</v>
      </c>
      <c r="T259" s="247">
        <f>S259*H259</f>
        <v>0</v>
      </c>
      <c r="AR259" s="25" t="s">
        <v>314</v>
      </c>
      <c r="AT259" s="25" t="s">
        <v>174</v>
      </c>
      <c r="AU259" s="25" t="s">
        <v>85</v>
      </c>
      <c r="AY259" s="25" t="s">
        <v>171</v>
      </c>
      <c r="BE259" s="248">
        <f>IF(N259="základní",J259,0)</f>
        <v>0</v>
      </c>
      <c r="BF259" s="248">
        <f>IF(N259="snížená",J259,0)</f>
        <v>0</v>
      </c>
      <c r="BG259" s="248">
        <f>IF(N259="zákl. přenesená",J259,0)</f>
        <v>0</v>
      </c>
      <c r="BH259" s="248">
        <f>IF(N259="sníž. přenesená",J259,0)</f>
        <v>0</v>
      </c>
      <c r="BI259" s="248">
        <f>IF(N259="nulová",J259,0)</f>
        <v>0</v>
      </c>
      <c r="BJ259" s="25" t="s">
        <v>83</v>
      </c>
      <c r="BK259" s="248">
        <f>ROUND(I259*H259,2)</f>
        <v>0</v>
      </c>
      <c r="BL259" s="25" t="s">
        <v>314</v>
      </c>
      <c r="BM259" s="25" t="s">
        <v>2928</v>
      </c>
    </row>
    <row r="260" s="1" customFormat="1" ht="16.5" customHeight="1">
      <c r="B260" s="47"/>
      <c r="C260" s="237" t="s">
        <v>1628</v>
      </c>
      <c r="D260" s="237" t="s">
        <v>174</v>
      </c>
      <c r="E260" s="238" t="s">
        <v>2929</v>
      </c>
      <c r="F260" s="239" t="s">
        <v>2930</v>
      </c>
      <c r="G260" s="240" t="s">
        <v>367</v>
      </c>
      <c r="H260" s="241">
        <v>40</v>
      </c>
      <c r="I260" s="242"/>
      <c r="J260" s="243">
        <f>ROUND(I260*H260,2)</f>
        <v>0</v>
      </c>
      <c r="K260" s="239" t="s">
        <v>21</v>
      </c>
      <c r="L260" s="73"/>
      <c r="M260" s="244" t="s">
        <v>21</v>
      </c>
      <c r="N260" s="245" t="s">
        <v>47</v>
      </c>
      <c r="O260" s="48"/>
      <c r="P260" s="246">
        <f>O260*H260</f>
        <v>0</v>
      </c>
      <c r="Q260" s="246">
        <v>0</v>
      </c>
      <c r="R260" s="246">
        <f>Q260*H260</f>
        <v>0</v>
      </c>
      <c r="S260" s="246">
        <v>0</v>
      </c>
      <c r="T260" s="247">
        <f>S260*H260</f>
        <v>0</v>
      </c>
      <c r="AR260" s="25" t="s">
        <v>314</v>
      </c>
      <c r="AT260" s="25" t="s">
        <v>174</v>
      </c>
      <c r="AU260" s="25" t="s">
        <v>85</v>
      </c>
      <c r="AY260" s="25" t="s">
        <v>171</v>
      </c>
      <c r="BE260" s="248">
        <f>IF(N260="základní",J260,0)</f>
        <v>0</v>
      </c>
      <c r="BF260" s="248">
        <f>IF(N260="snížená",J260,0)</f>
        <v>0</v>
      </c>
      <c r="BG260" s="248">
        <f>IF(N260="zákl. přenesená",J260,0)</f>
        <v>0</v>
      </c>
      <c r="BH260" s="248">
        <f>IF(N260="sníž. přenesená",J260,0)</f>
        <v>0</v>
      </c>
      <c r="BI260" s="248">
        <f>IF(N260="nulová",J260,0)</f>
        <v>0</v>
      </c>
      <c r="BJ260" s="25" t="s">
        <v>83</v>
      </c>
      <c r="BK260" s="248">
        <f>ROUND(I260*H260,2)</f>
        <v>0</v>
      </c>
      <c r="BL260" s="25" t="s">
        <v>314</v>
      </c>
      <c r="BM260" s="25" t="s">
        <v>2931</v>
      </c>
    </row>
    <row r="261" s="1" customFormat="1" ht="16.5" customHeight="1">
      <c r="B261" s="47"/>
      <c r="C261" s="237" t="s">
        <v>1633</v>
      </c>
      <c r="D261" s="237" t="s">
        <v>174</v>
      </c>
      <c r="E261" s="238" t="s">
        <v>2932</v>
      </c>
      <c r="F261" s="239" t="s">
        <v>2933</v>
      </c>
      <c r="G261" s="240" t="s">
        <v>367</v>
      </c>
      <c r="H261" s="241">
        <v>20</v>
      </c>
      <c r="I261" s="242"/>
      <c r="J261" s="243">
        <f>ROUND(I261*H261,2)</f>
        <v>0</v>
      </c>
      <c r="K261" s="239" t="s">
        <v>21</v>
      </c>
      <c r="L261" s="73"/>
      <c r="M261" s="244" t="s">
        <v>21</v>
      </c>
      <c r="N261" s="245" t="s">
        <v>47</v>
      </c>
      <c r="O261" s="48"/>
      <c r="P261" s="246">
        <f>O261*H261</f>
        <v>0</v>
      </c>
      <c r="Q261" s="246">
        <v>0</v>
      </c>
      <c r="R261" s="246">
        <f>Q261*H261</f>
        <v>0</v>
      </c>
      <c r="S261" s="246">
        <v>0</v>
      </c>
      <c r="T261" s="247">
        <f>S261*H261</f>
        <v>0</v>
      </c>
      <c r="AR261" s="25" t="s">
        <v>314</v>
      </c>
      <c r="AT261" s="25" t="s">
        <v>174</v>
      </c>
      <c r="AU261" s="25" t="s">
        <v>85</v>
      </c>
      <c r="AY261" s="25" t="s">
        <v>171</v>
      </c>
      <c r="BE261" s="248">
        <f>IF(N261="základní",J261,0)</f>
        <v>0</v>
      </c>
      <c r="BF261" s="248">
        <f>IF(N261="snížená",J261,0)</f>
        <v>0</v>
      </c>
      <c r="BG261" s="248">
        <f>IF(N261="zákl. přenesená",J261,0)</f>
        <v>0</v>
      </c>
      <c r="BH261" s="248">
        <f>IF(N261="sníž. přenesená",J261,0)</f>
        <v>0</v>
      </c>
      <c r="BI261" s="248">
        <f>IF(N261="nulová",J261,0)</f>
        <v>0</v>
      </c>
      <c r="BJ261" s="25" t="s">
        <v>83</v>
      </c>
      <c r="BK261" s="248">
        <f>ROUND(I261*H261,2)</f>
        <v>0</v>
      </c>
      <c r="BL261" s="25" t="s">
        <v>314</v>
      </c>
      <c r="BM261" s="25" t="s">
        <v>2934</v>
      </c>
    </row>
    <row r="262" s="1" customFormat="1" ht="16.5" customHeight="1">
      <c r="B262" s="47"/>
      <c r="C262" s="237" t="s">
        <v>1638</v>
      </c>
      <c r="D262" s="237" t="s">
        <v>174</v>
      </c>
      <c r="E262" s="238" t="s">
        <v>2935</v>
      </c>
      <c r="F262" s="239" t="s">
        <v>2936</v>
      </c>
      <c r="G262" s="240" t="s">
        <v>367</v>
      </c>
      <c r="H262" s="241">
        <v>4</v>
      </c>
      <c r="I262" s="242"/>
      <c r="J262" s="243">
        <f>ROUND(I262*H262,2)</f>
        <v>0</v>
      </c>
      <c r="K262" s="239" t="s">
        <v>21</v>
      </c>
      <c r="L262" s="73"/>
      <c r="M262" s="244" t="s">
        <v>21</v>
      </c>
      <c r="N262" s="245" t="s">
        <v>47</v>
      </c>
      <c r="O262" s="48"/>
      <c r="P262" s="246">
        <f>O262*H262</f>
        <v>0</v>
      </c>
      <c r="Q262" s="246">
        <v>0</v>
      </c>
      <c r="R262" s="246">
        <f>Q262*H262</f>
        <v>0</v>
      </c>
      <c r="S262" s="246">
        <v>0</v>
      </c>
      <c r="T262" s="247">
        <f>S262*H262</f>
        <v>0</v>
      </c>
      <c r="AR262" s="25" t="s">
        <v>314</v>
      </c>
      <c r="AT262" s="25" t="s">
        <v>174</v>
      </c>
      <c r="AU262" s="25" t="s">
        <v>85</v>
      </c>
      <c r="AY262" s="25" t="s">
        <v>171</v>
      </c>
      <c r="BE262" s="248">
        <f>IF(N262="základní",J262,0)</f>
        <v>0</v>
      </c>
      <c r="BF262" s="248">
        <f>IF(N262="snížená",J262,0)</f>
        <v>0</v>
      </c>
      <c r="BG262" s="248">
        <f>IF(N262="zákl. přenesená",J262,0)</f>
        <v>0</v>
      </c>
      <c r="BH262" s="248">
        <f>IF(N262="sníž. přenesená",J262,0)</f>
        <v>0</v>
      </c>
      <c r="BI262" s="248">
        <f>IF(N262="nulová",J262,0)</f>
        <v>0</v>
      </c>
      <c r="BJ262" s="25" t="s">
        <v>83</v>
      </c>
      <c r="BK262" s="248">
        <f>ROUND(I262*H262,2)</f>
        <v>0</v>
      </c>
      <c r="BL262" s="25" t="s">
        <v>314</v>
      </c>
      <c r="BM262" s="25" t="s">
        <v>2937</v>
      </c>
    </row>
    <row r="263" s="1" customFormat="1" ht="16.5" customHeight="1">
      <c r="B263" s="47"/>
      <c r="C263" s="237" t="s">
        <v>1643</v>
      </c>
      <c r="D263" s="237" t="s">
        <v>174</v>
      </c>
      <c r="E263" s="238" t="s">
        <v>2938</v>
      </c>
      <c r="F263" s="239" t="s">
        <v>2939</v>
      </c>
      <c r="G263" s="240" t="s">
        <v>367</v>
      </c>
      <c r="H263" s="241">
        <v>2</v>
      </c>
      <c r="I263" s="242"/>
      <c r="J263" s="243">
        <f>ROUND(I263*H263,2)</f>
        <v>0</v>
      </c>
      <c r="K263" s="239" t="s">
        <v>21</v>
      </c>
      <c r="L263" s="73"/>
      <c r="M263" s="244" t="s">
        <v>21</v>
      </c>
      <c r="N263" s="245" t="s">
        <v>47</v>
      </c>
      <c r="O263" s="48"/>
      <c r="P263" s="246">
        <f>O263*H263</f>
        <v>0</v>
      </c>
      <c r="Q263" s="246">
        <v>0</v>
      </c>
      <c r="R263" s="246">
        <f>Q263*H263</f>
        <v>0</v>
      </c>
      <c r="S263" s="246">
        <v>0</v>
      </c>
      <c r="T263" s="247">
        <f>S263*H263</f>
        <v>0</v>
      </c>
      <c r="AR263" s="25" t="s">
        <v>314</v>
      </c>
      <c r="AT263" s="25" t="s">
        <v>174</v>
      </c>
      <c r="AU263" s="25" t="s">
        <v>85</v>
      </c>
      <c r="AY263" s="25" t="s">
        <v>171</v>
      </c>
      <c r="BE263" s="248">
        <f>IF(N263="základní",J263,0)</f>
        <v>0</v>
      </c>
      <c r="BF263" s="248">
        <f>IF(N263="snížená",J263,0)</f>
        <v>0</v>
      </c>
      <c r="BG263" s="248">
        <f>IF(N263="zákl. přenesená",J263,0)</f>
        <v>0</v>
      </c>
      <c r="BH263" s="248">
        <f>IF(N263="sníž. přenesená",J263,0)</f>
        <v>0</v>
      </c>
      <c r="BI263" s="248">
        <f>IF(N263="nulová",J263,0)</f>
        <v>0</v>
      </c>
      <c r="BJ263" s="25" t="s">
        <v>83</v>
      </c>
      <c r="BK263" s="248">
        <f>ROUND(I263*H263,2)</f>
        <v>0</v>
      </c>
      <c r="BL263" s="25" t="s">
        <v>314</v>
      </c>
      <c r="BM263" s="25" t="s">
        <v>2940</v>
      </c>
    </row>
    <row r="264" s="1" customFormat="1" ht="16.5" customHeight="1">
      <c r="B264" s="47"/>
      <c r="C264" s="237" t="s">
        <v>1649</v>
      </c>
      <c r="D264" s="237" t="s">
        <v>174</v>
      </c>
      <c r="E264" s="238" t="s">
        <v>2941</v>
      </c>
      <c r="F264" s="239" t="s">
        <v>2942</v>
      </c>
      <c r="G264" s="240" t="s">
        <v>367</v>
      </c>
      <c r="H264" s="241">
        <v>8</v>
      </c>
      <c r="I264" s="242"/>
      <c r="J264" s="243">
        <f>ROUND(I264*H264,2)</f>
        <v>0</v>
      </c>
      <c r="K264" s="239" t="s">
        <v>21</v>
      </c>
      <c r="L264" s="73"/>
      <c r="M264" s="244" t="s">
        <v>21</v>
      </c>
      <c r="N264" s="245" t="s">
        <v>47</v>
      </c>
      <c r="O264" s="48"/>
      <c r="P264" s="246">
        <f>O264*H264</f>
        <v>0</v>
      </c>
      <c r="Q264" s="246">
        <v>0</v>
      </c>
      <c r="R264" s="246">
        <f>Q264*H264</f>
        <v>0</v>
      </c>
      <c r="S264" s="246">
        <v>0</v>
      </c>
      <c r="T264" s="247">
        <f>S264*H264</f>
        <v>0</v>
      </c>
      <c r="AR264" s="25" t="s">
        <v>314</v>
      </c>
      <c r="AT264" s="25" t="s">
        <v>174</v>
      </c>
      <c r="AU264" s="25" t="s">
        <v>85</v>
      </c>
      <c r="AY264" s="25" t="s">
        <v>171</v>
      </c>
      <c r="BE264" s="248">
        <f>IF(N264="základní",J264,0)</f>
        <v>0</v>
      </c>
      <c r="BF264" s="248">
        <f>IF(N264="snížená",J264,0)</f>
        <v>0</v>
      </c>
      <c r="BG264" s="248">
        <f>IF(N264="zákl. přenesená",J264,0)</f>
        <v>0</v>
      </c>
      <c r="BH264" s="248">
        <f>IF(N264="sníž. přenesená",J264,0)</f>
        <v>0</v>
      </c>
      <c r="BI264" s="248">
        <f>IF(N264="nulová",J264,0)</f>
        <v>0</v>
      </c>
      <c r="BJ264" s="25" t="s">
        <v>83</v>
      </c>
      <c r="BK264" s="248">
        <f>ROUND(I264*H264,2)</f>
        <v>0</v>
      </c>
      <c r="BL264" s="25" t="s">
        <v>314</v>
      </c>
      <c r="BM264" s="25" t="s">
        <v>2943</v>
      </c>
    </row>
    <row r="265" s="1" customFormat="1" ht="16.5" customHeight="1">
      <c r="B265" s="47"/>
      <c r="C265" s="237" t="s">
        <v>1654</v>
      </c>
      <c r="D265" s="237" t="s">
        <v>174</v>
      </c>
      <c r="E265" s="238" t="s">
        <v>2944</v>
      </c>
      <c r="F265" s="239" t="s">
        <v>2945</v>
      </c>
      <c r="G265" s="240" t="s">
        <v>367</v>
      </c>
      <c r="H265" s="241">
        <v>4</v>
      </c>
      <c r="I265" s="242"/>
      <c r="J265" s="243">
        <f>ROUND(I265*H265,2)</f>
        <v>0</v>
      </c>
      <c r="K265" s="239" t="s">
        <v>21</v>
      </c>
      <c r="L265" s="73"/>
      <c r="M265" s="244" t="s">
        <v>21</v>
      </c>
      <c r="N265" s="245" t="s">
        <v>47</v>
      </c>
      <c r="O265" s="48"/>
      <c r="P265" s="246">
        <f>O265*H265</f>
        <v>0</v>
      </c>
      <c r="Q265" s="246">
        <v>0</v>
      </c>
      <c r="R265" s="246">
        <f>Q265*H265</f>
        <v>0</v>
      </c>
      <c r="S265" s="246">
        <v>0</v>
      </c>
      <c r="T265" s="247">
        <f>S265*H265</f>
        <v>0</v>
      </c>
      <c r="AR265" s="25" t="s">
        <v>314</v>
      </c>
      <c r="AT265" s="25" t="s">
        <v>174</v>
      </c>
      <c r="AU265" s="25" t="s">
        <v>85</v>
      </c>
      <c r="AY265" s="25" t="s">
        <v>171</v>
      </c>
      <c r="BE265" s="248">
        <f>IF(N265="základní",J265,0)</f>
        <v>0</v>
      </c>
      <c r="BF265" s="248">
        <f>IF(N265="snížená",J265,0)</f>
        <v>0</v>
      </c>
      <c r="BG265" s="248">
        <f>IF(N265="zákl. přenesená",J265,0)</f>
        <v>0</v>
      </c>
      <c r="BH265" s="248">
        <f>IF(N265="sníž. přenesená",J265,0)</f>
        <v>0</v>
      </c>
      <c r="BI265" s="248">
        <f>IF(N265="nulová",J265,0)</f>
        <v>0</v>
      </c>
      <c r="BJ265" s="25" t="s">
        <v>83</v>
      </c>
      <c r="BK265" s="248">
        <f>ROUND(I265*H265,2)</f>
        <v>0</v>
      </c>
      <c r="BL265" s="25" t="s">
        <v>314</v>
      </c>
      <c r="BM265" s="25" t="s">
        <v>2946</v>
      </c>
    </row>
    <row r="266" s="1" customFormat="1" ht="16.5" customHeight="1">
      <c r="B266" s="47"/>
      <c r="C266" s="237" t="s">
        <v>1658</v>
      </c>
      <c r="D266" s="237" t="s">
        <v>174</v>
      </c>
      <c r="E266" s="238" t="s">
        <v>2947</v>
      </c>
      <c r="F266" s="239" t="s">
        <v>2948</v>
      </c>
      <c r="G266" s="240" t="s">
        <v>367</v>
      </c>
      <c r="H266" s="241">
        <v>14</v>
      </c>
      <c r="I266" s="242"/>
      <c r="J266" s="243">
        <f>ROUND(I266*H266,2)</f>
        <v>0</v>
      </c>
      <c r="K266" s="239" t="s">
        <v>21</v>
      </c>
      <c r="L266" s="73"/>
      <c r="M266" s="244" t="s">
        <v>21</v>
      </c>
      <c r="N266" s="245" t="s">
        <v>47</v>
      </c>
      <c r="O266" s="48"/>
      <c r="P266" s="246">
        <f>O266*H266</f>
        <v>0</v>
      </c>
      <c r="Q266" s="246">
        <v>0</v>
      </c>
      <c r="R266" s="246">
        <f>Q266*H266</f>
        <v>0</v>
      </c>
      <c r="S266" s="246">
        <v>0</v>
      </c>
      <c r="T266" s="247">
        <f>S266*H266</f>
        <v>0</v>
      </c>
      <c r="AR266" s="25" t="s">
        <v>314</v>
      </c>
      <c r="AT266" s="25" t="s">
        <v>174</v>
      </c>
      <c r="AU266" s="25" t="s">
        <v>85</v>
      </c>
      <c r="AY266" s="25" t="s">
        <v>171</v>
      </c>
      <c r="BE266" s="248">
        <f>IF(N266="základní",J266,0)</f>
        <v>0</v>
      </c>
      <c r="BF266" s="248">
        <f>IF(N266="snížená",J266,0)</f>
        <v>0</v>
      </c>
      <c r="BG266" s="248">
        <f>IF(N266="zákl. přenesená",J266,0)</f>
        <v>0</v>
      </c>
      <c r="BH266" s="248">
        <f>IF(N266="sníž. přenesená",J266,0)</f>
        <v>0</v>
      </c>
      <c r="BI266" s="248">
        <f>IF(N266="nulová",J266,0)</f>
        <v>0</v>
      </c>
      <c r="BJ266" s="25" t="s">
        <v>83</v>
      </c>
      <c r="BK266" s="248">
        <f>ROUND(I266*H266,2)</f>
        <v>0</v>
      </c>
      <c r="BL266" s="25" t="s">
        <v>314</v>
      </c>
      <c r="BM266" s="25" t="s">
        <v>2949</v>
      </c>
    </row>
    <row r="267" s="11" customFormat="1" ht="29.88" customHeight="1">
      <c r="B267" s="221"/>
      <c r="C267" s="222"/>
      <c r="D267" s="223" t="s">
        <v>75</v>
      </c>
      <c r="E267" s="235" t="s">
        <v>2950</v>
      </c>
      <c r="F267" s="235" t="s">
        <v>2951</v>
      </c>
      <c r="G267" s="222"/>
      <c r="H267" s="222"/>
      <c r="I267" s="225"/>
      <c r="J267" s="236">
        <f>BK267</f>
        <v>0</v>
      </c>
      <c r="K267" s="222"/>
      <c r="L267" s="227"/>
      <c r="M267" s="228"/>
      <c r="N267" s="229"/>
      <c r="O267" s="229"/>
      <c r="P267" s="230">
        <f>SUM(P268:P281)</f>
        <v>0</v>
      </c>
      <c r="Q267" s="229"/>
      <c r="R267" s="230">
        <f>SUM(R268:R281)</f>
        <v>0</v>
      </c>
      <c r="S267" s="229"/>
      <c r="T267" s="231">
        <f>SUM(T268:T281)</f>
        <v>0</v>
      </c>
      <c r="AR267" s="232" t="s">
        <v>85</v>
      </c>
      <c r="AT267" s="233" t="s">
        <v>75</v>
      </c>
      <c r="AU267" s="233" t="s">
        <v>83</v>
      </c>
      <c r="AY267" s="232" t="s">
        <v>171</v>
      </c>
      <c r="BK267" s="234">
        <f>SUM(BK268:BK281)</f>
        <v>0</v>
      </c>
    </row>
    <row r="268" s="1" customFormat="1" ht="16.5" customHeight="1">
      <c r="B268" s="47"/>
      <c r="C268" s="299" t="s">
        <v>1663</v>
      </c>
      <c r="D268" s="299" t="s">
        <v>288</v>
      </c>
      <c r="E268" s="300" t="s">
        <v>2952</v>
      </c>
      <c r="F268" s="301" t="s">
        <v>2953</v>
      </c>
      <c r="G268" s="302" t="s">
        <v>814</v>
      </c>
      <c r="H268" s="303">
        <v>14</v>
      </c>
      <c r="I268" s="304"/>
      <c r="J268" s="305">
        <f>ROUND(I268*H268,2)</f>
        <v>0</v>
      </c>
      <c r="K268" s="301" t="s">
        <v>21</v>
      </c>
      <c r="L268" s="306"/>
      <c r="M268" s="307" t="s">
        <v>21</v>
      </c>
      <c r="N268" s="308" t="s">
        <v>47</v>
      </c>
      <c r="O268" s="48"/>
      <c r="P268" s="246">
        <f>O268*H268</f>
        <v>0</v>
      </c>
      <c r="Q268" s="246">
        <v>0</v>
      </c>
      <c r="R268" s="246">
        <f>Q268*H268</f>
        <v>0</v>
      </c>
      <c r="S268" s="246">
        <v>0</v>
      </c>
      <c r="T268" s="247">
        <f>S268*H268</f>
        <v>0</v>
      </c>
      <c r="AR268" s="25" t="s">
        <v>414</v>
      </c>
      <c r="AT268" s="25" t="s">
        <v>288</v>
      </c>
      <c r="AU268" s="25" t="s">
        <v>85</v>
      </c>
      <c r="AY268" s="25" t="s">
        <v>171</v>
      </c>
      <c r="BE268" s="248">
        <f>IF(N268="základní",J268,0)</f>
        <v>0</v>
      </c>
      <c r="BF268" s="248">
        <f>IF(N268="snížená",J268,0)</f>
        <v>0</v>
      </c>
      <c r="BG268" s="248">
        <f>IF(N268="zákl. přenesená",J268,0)</f>
        <v>0</v>
      </c>
      <c r="BH268" s="248">
        <f>IF(N268="sníž. přenesená",J268,0)</f>
        <v>0</v>
      </c>
      <c r="BI268" s="248">
        <f>IF(N268="nulová",J268,0)</f>
        <v>0</v>
      </c>
      <c r="BJ268" s="25" t="s">
        <v>83</v>
      </c>
      <c r="BK268" s="248">
        <f>ROUND(I268*H268,2)</f>
        <v>0</v>
      </c>
      <c r="BL268" s="25" t="s">
        <v>314</v>
      </c>
      <c r="BM268" s="25" t="s">
        <v>2954</v>
      </c>
    </row>
    <row r="269" s="1" customFormat="1" ht="16.5" customHeight="1">
      <c r="B269" s="47"/>
      <c r="C269" s="299" t="s">
        <v>1667</v>
      </c>
      <c r="D269" s="299" t="s">
        <v>288</v>
      </c>
      <c r="E269" s="300" t="s">
        <v>2955</v>
      </c>
      <c r="F269" s="301" t="s">
        <v>2956</v>
      </c>
      <c r="G269" s="302" t="s">
        <v>814</v>
      </c>
      <c r="H269" s="303">
        <v>13</v>
      </c>
      <c r="I269" s="304"/>
      <c r="J269" s="305">
        <f>ROUND(I269*H269,2)</f>
        <v>0</v>
      </c>
      <c r="K269" s="301" t="s">
        <v>21</v>
      </c>
      <c r="L269" s="306"/>
      <c r="M269" s="307" t="s">
        <v>21</v>
      </c>
      <c r="N269" s="308" t="s">
        <v>47</v>
      </c>
      <c r="O269" s="48"/>
      <c r="P269" s="246">
        <f>O269*H269</f>
        <v>0</v>
      </c>
      <c r="Q269" s="246">
        <v>0</v>
      </c>
      <c r="R269" s="246">
        <f>Q269*H269</f>
        <v>0</v>
      </c>
      <c r="S269" s="246">
        <v>0</v>
      </c>
      <c r="T269" s="247">
        <f>S269*H269</f>
        <v>0</v>
      </c>
      <c r="AR269" s="25" t="s">
        <v>414</v>
      </c>
      <c r="AT269" s="25" t="s">
        <v>288</v>
      </c>
      <c r="AU269" s="25" t="s">
        <v>85</v>
      </c>
      <c r="AY269" s="25" t="s">
        <v>171</v>
      </c>
      <c r="BE269" s="248">
        <f>IF(N269="základní",J269,0)</f>
        <v>0</v>
      </c>
      <c r="BF269" s="248">
        <f>IF(N269="snížená",J269,0)</f>
        <v>0</v>
      </c>
      <c r="BG269" s="248">
        <f>IF(N269="zákl. přenesená",J269,0)</f>
        <v>0</v>
      </c>
      <c r="BH269" s="248">
        <f>IF(N269="sníž. přenesená",J269,0)</f>
        <v>0</v>
      </c>
      <c r="BI269" s="248">
        <f>IF(N269="nulová",J269,0)</f>
        <v>0</v>
      </c>
      <c r="BJ269" s="25" t="s">
        <v>83</v>
      </c>
      <c r="BK269" s="248">
        <f>ROUND(I269*H269,2)</f>
        <v>0</v>
      </c>
      <c r="BL269" s="25" t="s">
        <v>314</v>
      </c>
      <c r="BM269" s="25" t="s">
        <v>2957</v>
      </c>
    </row>
    <row r="270" s="1" customFormat="1" ht="16.5" customHeight="1">
      <c r="B270" s="47"/>
      <c r="C270" s="299" t="s">
        <v>1672</v>
      </c>
      <c r="D270" s="299" t="s">
        <v>288</v>
      </c>
      <c r="E270" s="300" t="s">
        <v>2958</v>
      </c>
      <c r="F270" s="301" t="s">
        <v>2959</v>
      </c>
      <c r="G270" s="302" t="s">
        <v>2960</v>
      </c>
      <c r="H270" s="303">
        <v>6</v>
      </c>
      <c r="I270" s="304"/>
      <c r="J270" s="305">
        <f>ROUND(I270*H270,2)</f>
        <v>0</v>
      </c>
      <c r="K270" s="301" t="s">
        <v>21</v>
      </c>
      <c r="L270" s="306"/>
      <c r="M270" s="307" t="s">
        <v>21</v>
      </c>
      <c r="N270" s="308" t="s">
        <v>47</v>
      </c>
      <c r="O270" s="48"/>
      <c r="P270" s="246">
        <f>O270*H270</f>
        <v>0</v>
      </c>
      <c r="Q270" s="246">
        <v>0</v>
      </c>
      <c r="R270" s="246">
        <f>Q270*H270</f>
        <v>0</v>
      </c>
      <c r="S270" s="246">
        <v>0</v>
      </c>
      <c r="T270" s="247">
        <f>S270*H270</f>
        <v>0</v>
      </c>
      <c r="AR270" s="25" t="s">
        <v>414</v>
      </c>
      <c r="AT270" s="25" t="s">
        <v>288</v>
      </c>
      <c r="AU270" s="25" t="s">
        <v>85</v>
      </c>
      <c r="AY270" s="25" t="s">
        <v>171</v>
      </c>
      <c r="BE270" s="248">
        <f>IF(N270="základní",J270,0)</f>
        <v>0</v>
      </c>
      <c r="BF270" s="248">
        <f>IF(N270="snížená",J270,0)</f>
        <v>0</v>
      </c>
      <c r="BG270" s="248">
        <f>IF(N270="zákl. přenesená",J270,0)</f>
        <v>0</v>
      </c>
      <c r="BH270" s="248">
        <f>IF(N270="sníž. přenesená",J270,0)</f>
        <v>0</v>
      </c>
      <c r="BI270" s="248">
        <f>IF(N270="nulová",J270,0)</f>
        <v>0</v>
      </c>
      <c r="BJ270" s="25" t="s">
        <v>83</v>
      </c>
      <c r="BK270" s="248">
        <f>ROUND(I270*H270,2)</f>
        <v>0</v>
      </c>
      <c r="BL270" s="25" t="s">
        <v>314</v>
      </c>
      <c r="BM270" s="25" t="s">
        <v>2961</v>
      </c>
    </row>
    <row r="271" s="1" customFormat="1" ht="16.5" customHeight="1">
      <c r="B271" s="47"/>
      <c r="C271" s="299" t="s">
        <v>1677</v>
      </c>
      <c r="D271" s="299" t="s">
        <v>288</v>
      </c>
      <c r="E271" s="300" t="s">
        <v>2962</v>
      </c>
      <c r="F271" s="301" t="s">
        <v>2963</v>
      </c>
      <c r="G271" s="302" t="s">
        <v>2960</v>
      </c>
      <c r="H271" s="303">
        <v>8</v>
      </c>
      <c r="I271" s="304"/>
      <c r="J271" s="305">
        <f>ROUND(I271*H271,2)</f>
        <v>0</v>
      </c>
      <c r="K271" s="301" t="s">
        <v>21</v>
      </c>
      <c r="L271" s="306"/>
      <c r="M271" s="307" t="s">
        <v>21</v>
      </c>
      <c r="N271" s="308" t="s">
        <v>47</v>
      </c>
      <c r="O271" s="48"/>
      <c r="P271" s="246">
        <f>O271*H271</f>
        <v>0</v>
      </c>
      <c r="Q271" s="246">
        <v>0</v>
      </c>
      <c r="R271" s="246">
        <f>Q271*H271</f>
        <v>0</v>
      </c>
      <c r="S271" s="246">
        <v>0</v>
      </c>
      <c r="T271" s="247">
        <f>S271*H271</f>
        <v>0</v>
      </c>
      <c r="AR271" s="25" t="s">
        <v>414</v>
      </c>
      <c r="AT271" s="25" t="s">
        <v>288</v>
      </c>
      <c r="AU271" s="25" t="s">
        <v>85</v>
      </c>
      <c r="AY271" s="25" t="s">
        <v>171</v>
      </c>
      <c r="BE271" s="248">
        <f>IF(N271="základní",J271,0)</f>
        <v>0</v>
      </c>
      <c r="BF271" s="248">
        <f>IF(N271="snížená",J271,0)</f>
        <v>0</v>
      </c>
      <c r="BG271" s="248">
        <f>IF(N271="zákl. přenesená",J271,0)</f>
        <v>0</v>
      </c>
      <c r="BH271" s="248">
        <f>IF(N271="sníž. přenesená",J271,0)</f>
        <v>0</v>
      </c>
      <c r="BI271" s="248">
        <f>IF(N271="nulová",J271,0)</f>
        <v>0</v>
      </c>
      <c r="BJ271" s="25" t="s">
        <v>83</v>
      </c>
      <c r="BK271" s="248">
        <f>ROUND(I271*H271,2)</f>
        <v>0</v>
      </c>
      <c r="BL271" s="25" t="s">
        <v>314</v>
      </c>
      <c r="BM271" s="25" t="s">
        <v>2964</v>
      </c>
    </row>
    <row r="272" s="1" customFormat="1" ht="25.5" customHeight="1">
      <c r="B272" s="47"/>
      <c r="C272" s="237" t="s">
        <v>1685</v>
      </c>
      <c r="D272" s="237" t="s">
        <v>174</v>
      </c>
      <c r="E272" s="238" t="s">
        <v>2965</v>
      </c>
      <c r="F272" s="239" t="s">
        <v>2966</v>
      </c>
      <c r="G272" s="240" t="s">
        <v>235</v>
      </c>
      <c r="H272" s="241">
        <v>0.88</v>
      </c>
      <c r="I272" s="242"/>
      <c r="J272" s="243">
        <f>ROUND(I272*H272,2)</f>
        <v>0</v>
      </c>
      <c r="K272" s="239" t="s">
        <v>21</v>
      </c>
      <c r="L272" s="73"/>
      <c r="M272" s="244" t="s">
        <v>21</v>
      </c>
      <c r="N272" s="245" t="s">
        <v>47</v>
      </c>
      <c r="O272" s="48"/>
      <c r="P272" s="246">
        <f>O272*H272</f>
        <v>0</v>
      </c>
      <c r="Q272" s="246">
        <v>0</v>
      </c>
      <c r="R272" s="246">
        <f>Q272*H272</f>
        <v>0</v>
      </c>
      <c r="S272" s="246">
        <v>0</v>
      </c>
      <c r="T272" s="247">
        <f>S272*H272</f>
        <v>0</v>
      </c>
      <c r="AR272" s="25" t="s">
        <v>314</v>
      </c>
      <c r="AT272" s="25" t="s">
        <v>174</v>
      </c>
      <c r="AU272" s="25" t="s">
        <v>85</v>
      </c>
      <c r="AY272" s="25" t="s">
        <v>171</v>
      </c>
      <c r="BE272" s="248">
        <f>IF(N272="základní",J272,0)</f>
        <v>0</v>
      </c>
      <c r="BF272" s="248">
        <f>IF(N272="snížená",J272,0)</f>
        <v>0</v>
      </c>
      <c r="BG272" s="248">
        <f>IF(N272="zákl. přenesená",J272,0)</f>
        <v>0</v>
      </c>
      <c r="BH272" s="248">
        <f>IF(N272="sníž. přenesená",J272,0)</f>
        <v>0</v>
      </c>
      <c r="BI272" s="248">
        <f>IF(N272="nulová",J272,0)</f>
        <v>0</v>
      </c>
      <c r="BJ272" s="25" t="s">
        <v>83</v>
      </c>
      <c r="BK272" s="248">
        <f>ROUND(I272*H272,2)</f>
        <v>0</v>
      </c>
      <c r="BL272" s="25" t="s">
        <v>314</v>
      </c>
      <c r="BM272" s="25" t="s">
        <v>2967</v>
      </c>
    </row>
    <row r="273" s="1" customFormat="1" ht="16.5" customHeight="1">
      <c r="B273" s="47"/>
      <c r="C273" s="237" t="s">
        <v>1689</v>
      </c>
      <c r="D273" s="237" t="s">
        <v>174</v>
      </c>
      <c r="E273" s="238" t="s">
        <v>2968</v>
      </c>
      <c r="F273" s="239" t="s">
        <v>2969</v>
      </c>
      <c r="G273" s="240" t="s">
        <v>235</v>
      </c>
      <c r="H273" s="241">
        <v>0.88</v>
      </c>
      <c r="I273" s="242"/>
      <c r="J273" s="243">
        <f>ROUND(I273*H273,2)</f>
        <v>0</v>
      </c>
      <c r="K273" s="239" t="s">
        <v>21</v>
      </c>
      <c r="L273" s="73"/>
      <c r="M273" s="244" t="s">
        <v>21</v>
      </c>
      <c r="N273" s="245" t="s">
        <v>47</v>
      </c>
      <c r="O273" s="48"/>
      <c r="P273" s="246">
        <f>O273*H273</f>
        <v>0</v>
      </c>
      <c r="Q273" s="246">
        <v>0</v>
      </c>
      <c r="R273" s="246">
        <f>Q273*H273</f>
        <v>0</v>
      </c>
      <c r="S273" s="246">
        <v>0</v>
      </c>
      <c r="T273" s="247">
        <f>S273*H273</f>
        <v>0</v>
      </c>
      <c r="AR273" s="25" t="s">
        <v>314</v>
      </c>
      <c r="AT273" s="25" t="s">
        <v>174</v>
      </c>
      <c r="AU273" s="25" t="s">
        <v>85</v>
      </c>
      <c r="AY273" s="25" t="s">
        <v>171</v>
      </c>
      <c r="BE273" s="248">
        <f>IF(N273="základní",J273,0)</f>
        <v>0</v>
      </c>
      <c r="BF273" s="248">
        <f>IF(N273="snížená",J273,0)</f>
        <v>0</v>
      </c>
      <c r="BG273" s="248">
        <f>IF(N273="zákl. přenesená",J273,0)</f>
        <v>0</v>
      </c>
      <c r="BH273" s="248">
        <f>IF(N273="sníž. přenesená",J273,0)</f>
        <v>0</v>
      </c>
      <c r="BI273" s="248">
        <f>IF(N273="nulová",J273,0)</f>
        <v>0</v>
      </c>
      <c r="BJ273" s="25" t="s">
        <v>83</v>
      </c>
      <c r="BK273" s="248">
        <f>ROUND(I273*H273,2)</f>
        <v>0</v>
      </c>
      <c r="BL273" s="25" t="s">
        <v>314</v>
      </c>
      <c r="BM273" s="25" t="s">
        <v>2970</v>
      </c>
    </row>
    <row r="274" s="1" customFormat="1" ht="16.5" customHeight="1">
      <c r="B274" s="47"/>
      <c r="C274" s="237" t="s">
        <v>1695</v>
      </c>
      <c r="D274" s="237" t="s">
        <v>174</v>
      </c>
      <c r="E274" s="238" t="s">
        <v>2971</v>
      </c>
      <c r="F274" s="239" t="s">
        <v>2972</v>
      </c>
      <c r="G274" s="240" t="s">
        <v>235</v>
      </c>
      <c r="H274" s="241">
        <v>0.88</v>
      </c>
      <c r="I274" s="242"/>
      <c r="J274" s="243">
        <f>ROUND(I274*H274,2)</f>
        <v>0</v>
      </c>
      <c r="K274" s="239" t="s">
        <v>21</v>
      </c>
      <c r="L274" s="73"/>
      <c r="M274" s="244" t="s">
        <v>21</v>
      </c>
      <c r="N274" s="245" t="s">
        <v>47</v>
      </c>
      <c r="O274" s="48"/>
      <c r="P274" s="246">
        <f>O274*H274</f>
        <v>0</v>
      </c>
      <c r="Q274" s="246">
        <v>0</v>
      </c>
      <c r="R274" s="246">
        <f>Q274*H274</f>
        <v>0</v>
      </c>
      <c r="S274" s="246">
        <v>0</v>
      </c>
      <c r="T274" s="247">
        <f>S274*H274</f>
        <v>0</v>
      </c>
      <c r="AR274" s="25" t="s">
        <v>314</v>
      </c>
      <c r="AT274" s="25" t="s">
        <v>174</v>
      </c>
      <c r="AU274" s="25" t="s">
        <v>85</v>
      </c>
      <c r="AY274" s="25" t="s">
        <v>171</v>
      </c>
      <c r="BE274" s="248">
        <f>IF(N274="základní",J274,0)</f>
        <v>0</v>
      </c>
      <c r="BF274" s="248">
        <f>IF(N274="snížená",J274,0)</f>
        <v>0</v>
      </c>
      <c r="BG274" s="248">
        <f>IF(N274="zákl. přenesená",J274,0)</f>
        <v>0</v>
      </c>
      <c r="BH274" s="248">
        <f>IF(N274="sníž. přenesená",J274,0)</f>
        <v>0</v>
      </c>
      <c r="BI274" s="248">
        <f>IF(N274="nulová",J274,0)</f>
        <v>0</v>
      </c>
      <c r="BJ274" s="25" t="s">
        <v>83</v>
      </c>
      <c r="BK274" s="248">
        <f>ROUND(I274*H274,2)</f>
        <v>0</v>
      </c>
      <c r="BL274" s="25" t="s">
        <v>314</v>
      </c>
      <c r="BM274" s="25" t="s">
        <v>2973</v>
      </c>
    </row>
    <row r="275" s="1" customFormat="1" ht="16.5" customHeight="1">
      <c r="B275" s="47"/>
      <c r="C275" s="237" t="s">
        <v>1698</v>
      </c>
      <c r="D275" s="237" t="s">
        <v>174</v>
      </c>
      <c r="E275" s="238" t="s">
        <v>2974</v>
      </c>
      <c r="F275" s="239" t="s">
        <v>2972</v>
      </c>
      <c r="G275" s="240" t="s">
        <v>235</v>
      </c>
      <c r="H275" s="241">
        <v>1.76</v>
      </c>
      <c r="I275" s="242"/>
      <c r="J275" s="243">
        <f>ROUND(I275*H275,2)</f>
        <v>0</v>
      </c>
      <c r="K275" s="239" t="s">
        <v>21</v>
      </c>
      <c r="L275" s="73"/>
      <c r="M275" s="244" t="s">
        <v>21</v>
      </c>
      <c r="N275" s="245" t="s">
        <v>47</v>
      </c>
      <c r="O275" s="48"/>
      <c r="P275" s="246">
        <f>O275*H275</f>
        <v>0</v>
      </c>
      <c r="Q275" s="246">
        <v>0</v>
      </c>
      <c r="R275" s="246">
        <f>Q275*H275</f>
        <v>0</v>
      </c>
      <c r="S275" s="246">
        <v>0</v>
      </c>
      <c r="T275" s="247">
        <f>S275*H275</f>
        <v>0</v>
      </c>
      <c r="AR275" s="25" t="s">
        <v>314</v>
      </c>
      <c r="AT275" s="25" t="s">
        <v>174</v>
      </c>
      <c r="AU275" s="25" t="s">
        <v>85</v>
      </c>
      <c r="AY275" s="25" t="s">
        <v>171</v>
      </c>
      <c r="BE275" s="248">
        <f>IF(N275="základní",J275,0)</f>
        <v>0</v>
      </c>
      <c r="BF275" s="248">
        <f>IF(N275="snížená",J275,0)</f>
        <v>0</v>
      </c>
      <c r="BG275" s="248">
        <f>IF(N275="zákl. přenesená",J275,0)</f>
        <v>0</v>
      </c>
      <c r="BH275" s="248">
        <f>IF(N275="sníž. přenesená",J275,0)</f>
        <v>0</v>
      </c>
      <c r="BI275" s="248">
        <f>IF(N275="nulová",J275,0)</f>
        <v>0</v>
      </c>
      <c r="BJ275" s="25" t="s">
        <v>83</v>
      </c>
      <c r="BK275" s="248">
        <f>ROUND(I275*H275,2)</f>
        <v>0</v>
      </c>
      <c r="BL275" s="25" t="s">
        <v>314</v>
      </c>
      <c r="BM275" s="25" t="s">
        <v>2975</v>
      </c>
    </row>
    <row r="276" s="1" customFormat="1" ht="16.5" customHeight="1">
      <c r="B276" s="47"/>
      <c r="C276" s="237" t="s">
        <v>1702</v>
      </c>
      <c r="D276" s="237" t="s">
        <v>174</v>
      </c>
      <c r="E276" s="238" t="s">
        <v>2976</v>
      </c>
      <c r="F276" s="239" t="s">
        <v>2977</v>
      </c>
      <c r="G276" s="240" t="s">
        <v>235</v>
      </c>
      <c r="H276" s="241">
        <v>38.439999999999998</v>
      </c>
      <c r="I276" s="242"/>
      <c r="J276" s="243">
        <f>ROUND(I276*H276,2)</f>
        <v>0</v>
      </c>
      <c r="K276" s="239" t="s">
        <v>21</v>
      </c>
      <c r="L276" s="73"/>
      <c r="M276" s="244" t="s">
        <v>21</v>
      </c>
      <c r="N276" s="245" t="s">
        <v>47</v>
      </c>
      <c r="O276" s="48"/>
      <c r="P276" s="246">
        <f>O276*H276</f>
        <v>0</v>
      </c>
      <c r="Q276" s="246">
        <v>0</v>
      </c>
      <c r="R276" s="246">
        <f>Q276*H276</f>
        <v>0</v>
      </c>
      <c r="S276" s="246">
        <v>0</v>
      </c>
      <c r="T276" s="247">
        <f>S276*H276</f>
        <v>0</v>
      </c>
      <c r="AR276" s="25" t="s">
        <v>314</v>
      </c>
      <c r="AT276" s="25" t="s">
        <v>174</v>
      </c>
      <c r="AU276" s="25" t="s">
        <v>85</v>
      </c>
      <c r="AY276" s="25" t="s">
        <v>171</v>
      </c>
      <c r="BE276" s="248">
        <f>IF(N276="základní",J276,0)</f>
        <v>0</v>
      </c>
      <c r="BF276" s="248">
        <f>IF(N276="snížená",J276,0)</f>
        <v>0</v>
      </c>
      <c r="BG276" s="248">
        <f>IF(N276="zákl. přenesená",J276,0)</f>
        <v>0</v>
      </c>
      <c r="BH276" s="248">
        <f>IF(N276="sníž. přenesená",J276,0)</f>
        <v>0</v>
      </c>
      <c r="BI276" s="248">
        <f>IF(N276="nulová",J276,0)</f>
        <v>0</v>
      </c>
      <c r="BJ276" s="25" t="s">
        <v>83</v>
      </c>
      <c r="BK276" s="248">
        <f>ROUND(I276*H276,2)</f>
        <v>0</v>
      </c>
      <c r="BL276" s="25" t="s">
        <v>314</v>
      </c>
      <c r="BM276" s="25" t="s">
        <v>2978</v>
      </c>
    </row>
    <row r="277" s="1" customFormat="1" ht="16.5" customHeight="1">
      <c r="B277" s="47"/>
      <c r="C277" s="237" t="s">
        <v>1706</v>
      </c>
      <c r="D277" s="237" t="s">
        <v>174</v>
      </c>
      <c r="E277" s="238" t="s">
        <v>2979</v>
      </c>
      <c r="F277" s="239" t="s">
        <v>2980</v>
      </c>
      <c r="G277" s="240" t="s">
        <v>235</v>
      </c>
      <c r="H277" s="241">
        <v>38.439999999999998</v>
      </c>
      <c r="I277" s="242"/>
      <c r="J277" s="243">
        <f>ROUND(I277*H277,2)</f>
        <v>0</v>
      </c>
      <c r="K277" s="239" t="s">
        <v>21</v>
      </c>
      <c r="L277" s="73"/>
      <c r="M277" s="244" t="s">
        <v>21</v>
      </c>
      <c r="N277" s="245" t="s">
        <v>47</v>
      </c>
      <c r="O277" s="48"/>
      <c r="P277" s="246">
        <f>O277*H277</f>
        <v>0</v>
      </c>
      <c r="Q277" s="246">
        <v>0</v>
      </c>
      <c r="R277" s="246">
        <f>Q277*H277</f>
        <v>0</v>
      </c>
      <c r="S277" s="246">
        <v>0</v>
      </c>
      <c r="T277" s="247">
        <f>S277*H277</f>
        <v>0</v>
      </c>
      <c r="AR277" s="25" t="s">
        <v>314</v>
      </c>
      <c r="AT277" s="25" t="s">
        <v>174</v>
      </c>
      <c r="AU277" s="25" t="s">
        <v>85</v>
      </c>
      <c r="AY277" s="25" t="s">
        <v>171</v>
      </c>
      <c r="BE277" s="248">
        <f>IF(N277="základní",J277,0)</f>
        <v>0</v>
      </c>
      <c r="BF277" s="248">
        <f>IF(N277="snížená",J277,0)</f>
        <v>0</v>
      </c>
      <c r="BG277" s="248">
        <f>IF(N277="zákl. přenesená",J277,0)</f>
        <v>0</v>
      </c>
      <c r="BH277" s="248">
        <f>IF(N277="sníž. přenesená",J277,0)</f>
        <v>0</v>
      </c>
      <c r="BI277" s="248">
        <f>IF(N277="nulová",J277,0)</f>
        <v>0</v>
      </c>
      <c r="BJ277" s="25" t="s">
        <v>83</v>
      </c>
      <c r="BK277" s="248">
        <f>ROUND(I277*H277,2)</f>
        <v>0</v>
      </c>
      <c r="BL277" s="25" t="s">
        <v>314</v>
      </c>
      <c r="BM277" s="25" t="s">
        <v>2981</v>
      </c>
    </row>
    <row r="278" s="1" customFormat="1" ht="16.5" customHeight="1">
      <c r="B278" s="47"/>
      <c r="C278" s="237" t="s">
        <v>1712</v>
      </c>
      <c r="D278" s="237" t="s">
        <v>174</v>
      </c>
      <c r="E278" s="238" t="s">
        <v>2982</v>
      </c>
      <c r="F278" s="239" t="s">
        <v>2983</v>
      </c>
      <c r="G278" s="240" t="s">
        <v>235</v>
      </c>
      <c r="H278" s="241">
        <v>38.439999999999998</v>
      </c>
      <c r="I278" s="242"/>
      <c r="J278" s="243">
        <f>ROUND(I278*H278,2)</f>
        <v>0</v>
      </c>
      <c r="K278" s="239" t="s">
        <v>21</v>
      </c>
      <c r="L278" s="73"/>
      <c r="M278" s="244" t="s">
        <v>21</v>
      </c>
      <c r="N278" s="245" t="s">
        <v>47</v>
      </c>
      <c r="O278" s="48"/>
      <c r="P278" s="246">
        <f>O278*H278</f>
        <v>0</v>
      </c>
      <c r="Q278" s="246">
        <v>0</v>
      </c>
      <c r="R278" s="246">
        <f>Q278*H278</f>
        <v>0</v>
      </c>
      <c r="S278" s="246">
        <v>0</v>
      </c>
      <c r="T278" s="247">
        <f>S278*H278</f>
        <v>0</v>
      </c>
      <c r="AR278" s="25" t="s">
        <v>314</v>
      </c>
      <c r="AT278" s="25" t="s">
        <v>174</v>
      </c>
      <c r="AU278" s="25" t="s">
        <v>85</v>
      </c>
      <c r="AY278" s="25" t="s">
        <v>171</v>
      </c>
      <c r="BE278" s="248">
        <f>IF(N278="základní",J278,0)</f>
        <v>0</v>
      </c>
      <c r="BF278" s="248">
        <f>IF(N278="snížená",J278,0)</f>
        <v>0</v>
      </c>
      <c r="BG278" s="248">
        <f>IF(N278="zákl. přenesená",J278,0)</f>
        <v>0</v>
      </c>
      <c r="BH278" s="248">
        <f>IF(N278="sníž. přenesená",J278,0)</f>
        <v>0</v>
      </c>
      <c r="BI278" s="248">
        <f>IF(N278="nulová",J278,0)</f>
        <v>0</v>
      </c>
      <c r="BJ278" s="25" t="s">
        <v>83</v>
      </c>
      <c r="BK278" s="248">
        <f>ROUND(I278*H278,2)</f>
        <v>0</v>
      </c>
      <c r="BL278" s="25" t="s">
        <v>314</v>
      </c>
      <c r="BM278" s="25" t="s">
        <v>2984</v>
      </c>
    </row>
    <row r="279" s="1" customFormat="1" ht="16.5" customHeight="1">
      <c r="B279" s="47"/>
      <c r="C279" s="237" t="s">
        <v>1717</v>
      </c>
      <c r="D279" s="237" t="s">
        <v>174</v>
      </c>
      <c r="E279" s="238" t="s">
        <v>2985</v>
      </c>
      <c r="F279" s="239" t="s">
        <v>2986</v>
      </c>
      <c r="G279" s="240" t="s">
        <v>235</v>
      </c>
      <c r="H279" s="241">
        <v>76.879999999999995</v>
      </c>
      <c r="I279" s="242"/>
      <c r="J279" s="243">
        <f>ROUND(I279*H279,2)</f>
        <v>0</v>
      </c>
      <c r="K279" s="239" t="s">
        <v>21</v>
      </c>
      <c r="L279" s="73"/>
      <c r="M279" s="244" t="s">
        <v>21</v>
      </c>
      <c r="N279" s="245" t="s">
        <v>47</v>
      </c>
      <c r="O279" s="48"/>
      <c r="P279" s="246">
        <f>O279*H279</f>
        <v>0</v>
      </c>
      <c r="Q279" s="246">
        <v>0</v>
      </c>
      <c r="R279" s="246">
        <f>Q279*H279</f>
        <v>0</v>
      </c>
      <c r="S279" s="246">
        <v>0</v>
      </c>
      <c r="T279" s="247">
        <f>S279*H279</f>
        <v>0</v>
      </c>
      <c r="AR279" s="25" t="s">
        <v>314</v>
      </c>
      <c r="AT279" s="25" t="s">
        <v>174</v>
      </c>
      <c r="AU279" s="25" t="s">
        <v>85</v>
      </c>
      <c r="AY279" s="25" t="s">
        <v>171</v>
      </c>
      <c r="BE279" s="248">
        <f>IF(N279="základní",J279,0)</f>
        <v>0</v>
      </c>
      <c r="BF279" s="248">
        <f>IF(N279="snížená",J279,0)</f>
        <v>0</v>
      </c>
      <c r="BG279" s="248">
        <f>IF(N279="zákl. přenesená",J279,0)</f>
        <v>0</v>
      </c>
      <c r="BH279" s="248">
        <f>IF(N279="sníž. přenesená",J279,0)</f>
        <v>0</v>
      </c>
      <c r="BI279" s="248">
        <f>IF(N279="nulová",J279,0)</f>
        <v>0</v>
      </c>
      <c r="BJ279" s="25" t="s">
        <v>83</v>
      </c>
      <c r="BK279" s="248">
        <f>ROUND(I279*H279,2)</f>
        <v>0</v>
      </c>
      <c r="BL279" s="25" t="s">
        <v>314</v>
      </c>
      <c r="BM279" s="25" t="s">
        <v>2987</v>
      </c>
    </row>
    <row r="280" s="1" customFormat="1" ht="16.5" customHeight="1">
      <c r="B280" s="47"/>
      <c r="C280" s="237" t="s">
        <v>1724</v>
      </c>
      <c r="D280" s="237" t="s">
        <v>174</v>
      </c>
      <c r="E280" s="238" t="s">
        <v>2988</v>
      </c>
      <c r="F280" s="239" t="s">
        <v>2989</v>
      </c>
      <c r="G280" s="240" t="s">
        <v>235</v>
      </c>
      <c r="H280" s="241">
        <v>76.879999999999995</v>
      </c>
      <c r="I280" s="242"/>
      <c r="J280" s="243">
        <f>ROUND(I280*H280,2)</f>
        <v>0</v>
      </c>
      <c r="K280" s="239" t="s">
        <v>21</v>
      </c>
      <c r="L280" s="73"/>
      <c r="M280" s="244" t="s">
        <v>21</v>
      </c>
      <c r="N280" s="245" t="s">
        <v>47</v>
      </c>
      <c r="O280" s="48"/>
      <c r="P280" s="246">
        <f>O280*H280</f>
        <v>0</v>
      </c>
      <c r="Q280" s="246">
        <v>0</v>
      </c>
      <c r="R280" s="246">
        <f>Q280*H280</f>
        <v>0</v>
      </c>
      <c r="S280" s="246">
        <v>0</v>
      </c>
      <c r="T280" s="247">
        <f>S280*H280</f>
        <v>0</v>
      </c>
      <c r="AR280" s="25" t="s">
        <v>314</v>
      </c>
      <c r="AT280" s="25" t="s">
        <v>174</v>
      </c>
      <c r="AU280" s="25" t="s">
        <v>85</v>
      </c>
      <c r="AY280" s="25" t="s">
        <v>171</v>
      </c>
      <c r="BE280" s="248">
        <f>IF(N280="základní",J280,0)</f>
        <v>0</v>
      </c>
      <c r="BF280" s="248">
        <f>IF(N280="snížená",J280,0)</f>
        <v>0</v>
      </c>
      <c r="BG280" s="248">
        <f>IF(N280="zákl. přenesená",J280,0)</f>
        <v>0</v>
      </c>
      <c r="BH280" s="248">
        <f>IF(N280="sníž. přenesená",J280,0)</f>
        <v>0</v>
      </c>
      <c r="BI280" s="248">
        <f>IF(N280="nulová",J280,0)</f>
        <v>0</v>
      </c>
      <c r="BJ280" s="25" t="s">
        <v>83</v>
      </c>
      <c r="BK280" s="248">
        <f>ROUND(I280*H280,2)</f>
        <v>0</v>
      </c>
      <c r="BL280" s="25" t="s">
        <v>314</v>
      </c>
      <c r="BM280" s="25" t="s">
        <v>2990</v>
      </c>
    </row>
    <row r="281" s="1" customFormat="1" ht="16.5" customHeight="1">
      <c r="B281" s="47"/>
      <c r="C281" s="237" t="s">
        <v>1729</v>
      </c>
      <c r="D281" s="237" t="s">
        <v>174</v>
      </c>
      <c r="E281" s="238" t="s">
        <v>2991</v>
      </c>
      <c r="F281" s="239" t="s">
        <v>2992</v>
      </c>
      <c r="G281" s="240" t="s">
        <v>235</v>
      </c>
      <c r="H281" s="241">
        <v>0.02</v>
      </c>
      <c r="I281" s="242"/>
      <c r="J281" s="243">
        <f>ROUND(I281*H281,2)</f>
        <v>0</v>
      </c>
      <c r="K281" s="239" t="s">
        <v>21</v>
      </c>
      <c r="L281" s="73"/>
      <c r="M281" s="244" t="s">
        <v>21</v>
      </c>
      <c r="N281" s="245" t="s">
        <v>47</v>
      </c>
      <c r="O281" s="48"/>
      <c r="P281" s="246">
        <f>O281*H281</f>
        <v>0</v>
      </c>
      <c r="Q281" s="246">
        <v>0</v>
      </c>
      <c r="R281" s="246">
        <f>Q281*H281</f>
        <v>0</v>
      </c>
      <c r="S281" s="246">
        <v>0</v>
      </c>
      <c r="T281" s="247">
        <f>S281*H281</f>
        <v>0</v>
      </c>
      <c r="AR281" s="25" t="s">
        <v>314</v>
      </c>
      <c r="AT281" s="25" t="s">
        <v>174</v>
      </c>
      <c r="AU281" s="25" t="s">
        <v>85</v>
      </c>
      <c r="AY281" s="25" t="s">
        <v>171</v>
      </c>
      <c r="BE281" s="248">
        <f>IF(N281="základní",J281,0)</f>
        <v>0</v>
      </c>
      <c r="BF281" s="248">
        <f>IF(N281="snížená",J281,0)</f>
        <v>0</v>
      </c>
      <c r="BG281" s="248">
        <f>IF(N281="zákl. přenesená",J281,0)</f>
        <v>0</v>
      </c>
      <c r="BH281" s="248">
        <f>IF(N281="sníž. přenesená",J281,0)</f>
        <v>0</v>
      </c>
      <c r="BI281" s="248">
        <f>IF(N281="nulová",J281,0)</f>
        <v>0</v>
      </c>
      <c r="BJ281" s="25" t="s">
        <v>83</v>
      </c>
      <c r="BK281" s="248">
        <f>ROUND(I281*H281,2)</f>
        <v>0</v>
      </c>
      <c r="BL281" s="25" t="s">
        <v>314</v>
      </c>
      <c r="BM281" s="25" t="s">
        <v>2993</v>
      </c>
    </row>
    <row r="282" s="11" customFormat="1" ht="29.88" customHeight="1">
      <c r="B282" s="221"/>
      <c r="C282" s="222"/>
      <c r="D282" s="223" t="s">
        <v>75</v>
      </c>
      <c r="E282" s="235" t="s">
        <v>2994</v>
      </c>
      <c r="F282" s="235" t="s">
        <v>2995</v>
      </c>
      <c r="G282" s="222"/>
      <c r="H282" s="222"/>
      <c r="I282" s="225"/>
      <c r="J282" s="236">
        <f>BK282</f>
        <v>0</v>
      </c>
      <c r="K282" s="222"/>
      <c r="L282" s="227"/>
      <c r="M282" s="228"/>
      <c r="N282" s="229"/>
      <c r="O282" s="229"/>
      <c r="P282" s="230">
        <f>SUM(P283:P288)</f>
        <v>0</v>
      </c>
      <c r="Q282" s="229"/>
      <c r="R282" s="230">
        <f>SUM(R283:R288)</f>
        <v>0</v>
      </c>
      <c r="S282" s="229"/>
      <c r="T282" s="231">
        <f>SUM(T283:T288)</f>
        <v>0</v>
      </c>
      <c r="AR282" s="232" t="s">
        <v>85</v>
      </c>
      <c r="AT282" s="233" t="s">
        <v>75</v>
      </c>
      <c r="AU282" s="233" t="s">
        <v>83</v>
      </c>
      <c r="AY282" s="232" t="s">
        <v>171</v>
      </c>
      <c r="BK282" s="234">
        <f>SUM(BK283:BK288)</f>
        <v>0</v>
      </c>
    </row>
    <row r="283" s="1" customFormat="1" ht="16.5" customHeight="1">
      <c r="B283" s="47"/>
      <c r="C283" s="237" t="s">
        <v>1736</v>
      </c>
      <c r="D283" s="237" t="s">
        <v>174</v>
      </c>
      <c r="E283" s="238" t="s">
        <v>2996</v>
      </c>
      <c r="F283" s="239" t="s">
        <v>2997</v>
      </c>
      <c r="G283" s="240" t="s">
        <v>235</v>
      </c>
      <c r="H283" s="241">
        <v>50</v>
      </c>
      <c r="I283" s="242"/>
      <c r="J283" s="243">
        <f>ROUND(I283*H283,2)</f>
        <v>0</v>
      </c>
      <c r="K283" s="239" t="s">
        <v>21</v>
      </c>
      <c r="L283" s="73"/>
      <c r="M283" s="244" t="s">
        <v>21</v>
      </c>
      <c r="N283" s="245" t="s">
        <v>47</v>
      </c>
      <c r="O283" s="48"/>
      <c r="P283" s="246">
        <f>O283*H283</f>
        <v>0</v>
      </c>
      <c r="Q283" s="246">
        <v>0</v>
      </c>
      <c r="R283" s="246">
        <f>Q283*H283</f>
        <v>0</v>
      </c>
      <c r="S283" s="246">
        <v>0</v>
      </c>
      <c r="T283" s="247">
        <f>S283*H283</f>
        <v>0</v>
      </c>
      <c r="AR283" s="25" t="s">
        <v>314</v>
      </c>
      <c r="AT283" s="25" t="s">
        <v>174</v>
      </c>
      <c r="AU283" s="25" t="s">
        <v>85</v>
      </c>
      <c r="AY283" s="25" t="s">
        <v>171</v>
      </c>
      <c r="BE283" s="248">
        <f>IF(N283="základní",J283,0)</f>
        <v>0</v>
      </c>
      <c r="BF283" s="248">
        <f>IF(N283="snížená",J283,0)</f>
        <v>0</v>
      </c>
      <c r="BG283" s="248">
        <f>IF(N283="zákl. přenesená",J283,0)</f>
        <v>0</v>
      </c>
      <c r="BH283" s="248">
        <f>IF(N283="sníž. přenesená",J283,0)</f>
        <v>0</v>
      </c>
      <c r="BI283" s="248">
        <f>IF(N283="nulová",J283,0)</f>
        <v>0</v>
      </c>
      <c r="BJ283" s="25" t="s">
        <v>83</v>
      </c>
      <c r="BK283" s="248">
        <f>ROUND(I283*H283,2)</f>
        <v>0</v>
      </c>
      <c r="BL283" s="25" t="s">
        <v>314</v>
      </c>
      <c r="BM283" s="25" t="s">
        <v>2998</v>
      </c>
    </row>
    <row r="284" s="1" customFormat="1" ht="16.5" customHeight="1">
      <c r="B284" s="47"/>
      <c r="C284" s="237" t="s">
        <v>1741</v>
      </c>
      <c r="D284" s="237" t="s">
        <v>174</v>
      </c>
      <c r="E284" s="238" t="s">
        <v>2999</v>
      </c>
      <c r="F284" s="239" t="s">
        <v>3000</v>
      </c>
      <c r="G284" s="240" t="s">
        <v>235</v>
      </c>
      <c r="H284" s="241">
        <v>50</v>
      </c>
      <c r="I284" s="242"/>
      <c r="J284" s="243">
        <f>ROUND(I284*H284,2)</f>
        <v>0</v>
      </c>
      <c r="K284" s="239" t="s">
        <v>21</v>
      </c>
      <c r="L284" s="73"/>
      <c r="M284" s="244" t="s">
        <v>21</v>
      </c>
      <c r="N284" s="245" t="s">
        <v>47</v>
      </c>
      <c r="O284" s="48"/>
      <c r="P284" s="246">
        <f>O284*H284</f>
        <v>0</v>
      </c>
      <c r="Q284" s="246">
        <v>0</v>
      </c>
      <c r="R284" s="246">
        <f>Q284*H284</f>
        <v>0</v>
      </c>
      <c r="S284" s="246">
        <v>0</v>
      </c>
      <c r="T284" s="247">
        <f>S284*H284</f>
        <v>0</v>
      </c>
      <c r="AR284" s="25" t="s">
        <v>314</v>
      </c>
      <c r="AT284" s="25" t="s">
        <v>174</v>
      </c>
      <c r="AU284" s="25" t="s">
        <v>85</v>
      </c>
      <c r="AY284" s="25" t="s">
        <v>171</v>
      </c>
      <c r="BE284" s="248">
        <f>IF(N284="základní",J284,0)</f>
        <v>0</v>
      </c>
      <c r="BF284" s="248">
        <f>IF(N284="snížená",J284,0)</f>
        <v>0</v>
      </c>
      <c r="BG284" s="248">
        <f>IF(N284="zákl. přenesená",J284,0)</f>
        <v>0</v>
      </c>
      <c r="BH284" s="248">
        <f>IF(N284="sníž. přenesená",J284,0)</f>
        <v>0</v>
      </c>
      <c r="BI284" s="248">
        <f>IF(N284="nulová",J284,0)</f>
        <v>0</v>
      </c>
      <c r="BJ284" s="25" t="s">
        <v>83</v>
      </c>
      <c r="BK284" s="248">
        <f>ROUND(I284*H284,2)</f>
        <v>0</v>
      </c>
      <c r="BL284" s="25" t="s">
        <v>314</v>
      </c>
      <c r="BM284" s="25" t="s">
        <v>3001</v>
      </c>
    </row>
    <row r="285" s="1" customFormat="1" ht="16.5" customHeight="1">
      <c r="B285" s="47"/>
      <c r="C285" s="237" t="s">
        <v>1754</v>
      </c>
      <c r="D285" s="237" t="s">
        <v>174</v>
      </c>
      <c r="E285" s="238" t="s">
        <v>3002</v>
      </c>
      <c r="F285" s="239" t="s">
        <v>3003</v>
      </c>
      <c r="G285" s="240" t="s">
        <v>256</v>
      </c>
      <c r="H285" s="241">
        <v>50</v>
      </c>
      <c r="I285" s="242"/>
      <c r="J285" s="243">
        <f>ROUND(I285*H285,2)</f>
        <v>0</v>
      </c>
      <c r="K285" s="239" t="s">
        <v>21</v>
      </c>
      <c r="L285" s="73"/>
      <c r="M285" s="244" t="s">
        <v>21</v>
      </c>
      <c r="N285" s="245" t="s">
        <v>47</v>
      </c>
      <c r="O285" s="48"/>
      <c r="P285" s="246">
        <f>O285*H285</f>
        <v>0</v>
      </c>
      <c r="Q285" s="246">
        <v>0</v>
      </c>
      <c r="R285" s="246">
        <f>Q285*H285</f>
        <v>0</v>
      </c>
      <c r="S285" s="246">
        <v>0</v>
      </c>
      <c r="T285" s="247">
        <f>S285*H285</f>
        <v>0</v>
      </c>
      <c r="AR285" s="25" t="s">
        <v>314</v>
      </c>
      <c r="AT285" s="25" t="s">
        <v>174</v>
      </c>
      <c r="AU285" s="25" t="s">
        <v>85</v>
      </c>
      <c r="AY285" s="25" t="s">
        <v>171</v>
      </c>
      <c r="BE285" s="248">
        <f>IF(N285="základní",J285,0)</f>
        <v>0</v>
      </c>
      <c r="BF285" s="248">
        <f>IF(N285="snížená",J285,0)</f>
        <v>0</v>
      </c>
      <c r="BG285" s="248">
        <f>IF(N285="zákl. přenesená",J285,0)</f>
        <v>0</v>
      </c>
      <c r="BH285" s="248">
        <f>IF(N285="sníž. přenesená",J285,0)</f>
        <v>0</v>
      </c>
      <c r="BI285" s="248">
        <f>IF(N285="nulová",J285,0)</f>
        <v>0</v>
      </c>
      <c r="BJ285" s="25" t="s">
        <v>83</v>
      </c>
      <c r="BK285" s="248">
        <f>ROUND(I285*H285,2)</f>
        <v>0</v>
      </c>
      <c r="BL285" s="25" t="s">
        <v>314</v>
      </c>
      <c r="BM285" s="25" t="s">
        <v>3004</v>
      </c>
    </row>
    <row r="286" s="1" customFormat="1" ht="16.5" customHeight="1">
      <c r="B286" s="47"/>
      <c r="C286" s="237" t="s">
        <v>1759</v>
      </c>
      <c r="D286" s="237" t="s">
        <v>174</v>
      </c>
      <c r="E286" s="238" t="s">
        <v>3005</v>
      </c>
      <c r="F286" s="239" t="s">
        <v>3006</v>
      </c>
      <c r="G286" s="240" t="s">
        <v>235</v>
      </c>
      <c r="H286" s="241">
        <v>50</v>
      </c>
      <c r="I286" s="242"/>
      <c r="J286" s="243">
        <f>ROUND(I286*H286,2)</f>
        <v>0</v>
      </c>
      <c r="K286" s="239" t="s">
        <v>21</v>
      </c>
      <c r="L286" s="73"/>
      <c r="M286" s="244" t="s">
        <v>21</v>
      </c>
      <c r="N286" s="245" t="s">
        <v>47</v>
      </c>
      <c r="O286" s="48"/>
      <c r="P286" s="246">
        <f>O286*H286</f>
        <v>0</v>
      </c>
      <c r="Q286" s="246">
        <v>0</v>
      </c>
      <c r="R286" s="246">
        <f>Q286*H286</f>
        <v>0</v>
      </c>
      <c r="S286" s="246">
        <v>0</v>
      </c>
      <c r="T286" s="247">
        <f>S286*H286</f>
        <v>0</v>
      </c>
      <c r="AR286" s="25" t="s">
        <v>314</v>
      </c>
      <c r="AT286" s="25" t="s">
        <v>174</v>
      </c>
      <c r="AU286" s="25" t="s">
        <v>85</v>
      </c>
      <c r="AY286" s="25" t="s">
        <v>171</v>
      </c>
      <c r="BE286" s="248">
        <f>IF(N286="základní",J286,0)</f>
        <v>0</v>
      </c>
      <c r="BF286" s="248">
        <f>IF(N286="snížená",J286,0)</f>
        <v>0</v>
      </c>
      <c r="BG286" s="248">
        <f>IF(N286="zákl. přenesená",J286,0)</f>
        <v>0</v>
      </c>
      <c r="BH286" s="248">
        <f>IF(N286="sníž. přenesená",J286,0)</f>
        <v>0</v>
      </c>
      <c r="BI286" s="248">
        <f>IF(N286="nulová",J286,0)</f>
        <v>0</v>
      </c>
      <c r="BJ286" s="25" t="s">
        <v>83</v>
      </c>
      <c r="BK286" s="248">
        <f>ROUND(I286*H286,2)</f>
        <v>0</v>
      </c>
      <c r="BL286" s="25" t="s">
        <v>314</v>
      </c>
      <c r="BM286" s="25" t="s">
        <v>3007</v>
      </c>
    </row>
    <row r="287" s="1" customFormat="1" ht="16.5" customHeight="1">
      <c r="B287" s="47"/>
      <c r="C287" s="237" t="s">
        <v>1763</v>
      </c>
      <c r="D287" s="237" t="s">
        <v>174</v>
      </c>
      <c r="E287" s="238" t="s">
        <v>3008</v>
      </c>
      <c r="F287" s="239" t="s">
        <v>637</v>
      </c>
      <c r="G287" s="240" t="s">
        <v>291</v>
      </c>
      <c r="H287" s="241">
        <v>0.34999999999999998</v>
      </c>
      <c r="I287" s="242"/>
      <c r="J287" s="243">
        <f>ROUND(I287*H287,2)</f>
        <v>0</v>
      </c>
      <c r="K287" s="239" t="s">
        <v>21</v>
      </c>
      <c r="L287" s="73"/>
      <c r="M287" s="244" t="s">
        <v>21</v>
      </c>
      <c r="N287" s="245" t="s">
        <v>47</v>
      </c>
      <c r="O287" s="48"/>
      <c r="P287" s="246">
        <f>O287*H287</f>
        <v>0</v>
      </c>
      <c r="Q287" s="246">
        <v>0</v>
      </c>
      <c r="R287" s="246">
        <f>Q287*H287</f>
        <v>0</v>
      </c>
      <c r="S287" s="246">
        <v>0</v>
      </c>
      <c r="T287" s="247">
        <f>S287*H287</f>
        <v>0</v>
      </c>
      <c r="AR287" s="25" t="s">
        <v>314</v>
      </c>
      <c r="AT287" s="25" t="s">
        <v>174</v>
      </c>
      <c r="AU287" s="25" t="s">
        <v>85</v>
      </c>
      <c r="AY287" s="25" t="s">
        <v>171</v>
      </c>
      <c r="BE287" s="248">
        <f>IF(N287="základní",J287,0)</f>
        <v>0</v>
      </c>
      <c r="BF287" s="248">
        <f>IF(N287="snížená",J287,0)</f>
        <v>0</v>
      </c>
      <c r="BG287" s="248">
        <f>IF(N287="zákl. přenesená",J287,0)</f>
        <v>0</v>
      </c>
      <c r="BH287" s="248">
        <f>IF(N287="sníž. přenesená",J287,0)</f>
        <v>0</v>
      </c>
      <c r="BI287" s="248">
        <f>IF(N287="nulová",J287,0)</f>
        <v>0</v>
      </c>
      <c r="BJ287" s="25" t="s">
        <v>83</v>
      </c>
      <c r="BK287" s="248">
        <f>ROUND(I287*H287,2)</f>
        <v>0</v>
      </c>
      <c r="BL287" s="25" t="s">
        <v>314</v>
      </c>
      <c r="BM287" s="25" t="s">
        <v>3009</v>
      </c>
    </row>
    <row r="288" s="1" customFormat="1" ht="16.5" customHeight="1">
      <c r="B288" s="47"/>
      <c r="C288" s="237" t="s">
        <v>1767</v>
      </c>
      <c r="D288" s="237" t="s">
        <v>174</v>
      </c>
      <c r="E288" s="238" t="s">
        <v>3010</v>
      </c>
      <c r="F288" s="239" t="s">
        <v>3011</v>
      </c>
      <c r="G288" s="240" t="s">
        <v>291</v>
      </c>
      <c r="H288" s="241">
        <v>0.34999999999999998</v>
      </c>
      <c r="I288" s="242"/>
      <c r="J288" s="243">
        <f>ROUND(I288*H288,2)</f>
        <v>0</v>
      </c>
      <c r="K288" s="239" t="s">
        <v>21</v>
      </c>
      <c r="L288" s="73"/>
      <c r="M288" s="244" t="s">
        <v>21</v>
      </c>
      <c r="N288" s="316" t="s">
        <v>47</v>
      </c>
      <c r="O288" s="253"/>
      <c r="P288" s="314">
        <f>O288*H288</f>
        <v>0</v>
      </c>
      <c r="Q288" s="314">
        <v>0</v>
      </c>
      <c r="R288" s="314">
        <f>Q288*H288</f>
        <v>0</v>
      </c>
      <c r="S288" s="314">
        <v>0</v>
      </c>
      <c r="T288" s="315">
        <f>S288*H288</f>
        <v>0</v>
      </c>
      <c r="AR288" s="25" t="s">
        <v>314</v>
      </c>
      <c r="AT288" s="25" t="s">
        <v>174</v>
      </c>
      <c r="AU288" s="25" t="s">
        <v>85</v>
      </c>
      <c r="AY288" s="25" t="s">
        <v>171</v>
      </c>
      <c r="BE288" s="248">
        <f>IF(N288="základní",J288,0)</f>
        <v>0</v>
      </c>
      <c r="BF288" s="248">
        <f>IF(N288="snížená",J288,0)</f>
        <v>0</v>
      </c>
      <c r="BG288" s="248">
        <f>IF(N288="zákl. přenesená",J288,0)</f>
        <v>0</v>
      </c>
      <c r="BH288" s="248">
        <f>IF(N288="sníž. přenesená",J288,0)</f>
        <v>0</v>
      </c>
      <c r="BI288" s="248">
        <f>IF(N288="nulová",J288,0)</f>
        <v>0</v>
      </c>
      <c r="BJ288" s="25" t="s">
        <v>83</v>
      </c>
      <c r="BK288" s="248">
        <f>ROUND(I288*H288,2)</f>
        <v>0</v>
      </c>
      <c r="BL288" s="25" t="s">
        <v>314</v>
      </c>
      <c r="BM288" s="25" t="s">
        <v>3012</v>
      </c>
    </row>
    <row r="289" s="1" customFormat="1" ht="6.96" customHeight="1">
      <c r="B289" s="68"/>
      <c r="C289" s="69"/>
      <c r="D289" s="69"/>
      <c r="E289" s="69"/>
      <c r="F289" s="69"/>
      <c r="G289" s="69"/>
      <c r="H289" s="69"/>
      <c r="I289" s="180"/>
      <c r="J289" s="69"/>
      <c r="K289" s="69"/>
      <c r="L289" s="73"/>
    </row>
  </sheetData>
  <sheetProtection sheet="1" autoFilter="0" formatColumns="0" formatRows="0" objects="1" scenarios="1" spinCount="100000" saltValue="mOL2nmoL6gKJwUhkjG9Dr3imt1WPwKEh1iACxutpBGV1dlEcxv13gt54e/uTTaMiUvsI5HG3BJX4tgsdoZgS0Q==" hashValue="s0gk1/1fDr9CNVVeoNrDhUm0YhmCDHqg2n8ca42KLApI+H3bDo6RttMCyLJ4Iwfam9LCTJxAmf7xhQyZVno7Qw==" algorithmName="SHA-512" password="CC35"/>
  <autoFilter ref="C97:K288"/>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112</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3013</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ROUND(J93,2)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ROUND(SUM(BE93:BE381), 2)</f>
        <v>0</v>
      </c>
      <c r="G34" s="48"/>
      <c r="H34" s="48"/>
      <c r="I34" s="172">
        <v>0.20999999999999999</v>
      </c>
      <c r="J34" s="171">
        <f>ROUND(ROUND((SUM(BE93:BE381)), 2)*I34, 2)</f>
        <v>0</v>
      </c>
      <c r="K34" s="52"/>
    </row>
    <row r="35" s="1" customFormat="1" ht="14.4" customHeight="1">
      <c r="B35" s="47"/>
      <c r="C35" s="48"/>
      <c r="D35" s="48"/>
      <c r="E35" s="56" t="s">
        <v>48</v>
      </c>
      <c r="F35" s="171">
        <f>ROUND(SUM(BF93:BF381), 2)</f>
        <v>0</v>
      </c>
      <c r="G35" s="48"/>
      <c r="H35" s="48"/>
      <c r="I35" s="172">
        <v>0.14999999999999999</v>
      </c>
      <c r="J35" s="171">
        <f>ROUND(ROUND((SUM(BF93:BF381)), 2)*I35, 2)</f>
        <v>0</v>
      </c>
      <c r="K35" s="52"/>
    </row>
    <row r="36" hidden="1" s="1" customFormat="1" ht="14.4" customHeight="1">
      <c r="B36" s="47"/>
      <c r="C36" s="48"/>
      <c r="D36" s="48"/>
      <c r="E36" s="56" t="s">
        <v>49</v>
      </c>
      <c r="F36" s="171">
        <f>ROUND(SUM(BG93:BG381), 2)</f>
        <v>0</v>
      </c>
      <c r="G36" s="48"/>
      <c r="H36" s="48"/>
      <c r="I36" s="172">
        <v>0.20999999999999999</v>
      </c>
      <c r="J36" s="171">
        <v>0</v>
      </c>
      <c r="K36" s="52"/>
    </row>
    <row r="37" hidden="1" s="1" customFormat="1" ht="14.4" customHeight="1">
      <c r="B37" s="47"/>
      <c r="C37" s="48"/>
      <c r="D37" s="48"/>
      <c r="E37" s="56" t="s">
        <v>50</v>
      </c>
      <c r="F37" s="171">
        <f>ROUND(SUM(BH93:BH381), 2)</f>
        <v>0</v>
      </c>
      <c r="G37" s="48"/>
      <c r="H37" s="48"/>
      <c r="I37" s="172">
        <v>0.14999999999999999</v>
      </c>
      <c r="J37" s="171">
        <v>0</v>
      </c>
      <c r="K37" s="52"/>
    </row>
    <row r="38" hidden="1" s="1" customFormat="1" ht="14.4" customHeight="1">
      <c r="B38" s="47"/>
      <c r="C38" s="48"/>
      <c r="D38" s="48"/>
      <c r="E38" s="56" t="s">
        <v>51</v>
      </c>
      <c r="F38" s="171">
        <f>ROUND(SUM(BI93:BI381),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D.1.4.4 - Zařízení zdravotně technických instalací</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J93</f>
        <v>0</v>
      </c>
      <c r="K64" s="52"/>
      <c r="AU64" s="25" t="s">
        <v>148</v>
      </c>
    </row>
    <row r="65" s="8" customFormat="1" ht="24.96" customHeight="1">
      <c r="B65" s="191"/>
      <c r="C65" s="192"/>
      <c r="D65" s="193" t="s">
        <v>220</v>
      </c>
      <c r="E65" s="194"/>
      <c r="F65" s="194"/>
      <c r="G65" s="194"/>
      <c r="H65" s="194"/>
      <c r="I65" s="195"/>
      <c r="J65" s="196">
        <f>J94</f>
        <v>0</v>
      </c>
      <c r="K65" s="197"/>
    </row>
    <row r="66" s="9" customFormat="1" ht="19.92" customHeight="1">
      <c r="B66" s="198"/>
      <c r="C66" s="199"/>
      <c r="D66" s="200" t="s">
        <v>3014</v>
      </c>
      <c r="E66" s="201"/>
      <c r="F66" s="201"/>
      <c r="G66" s="201"/>
      <c r="H66" s="201"/>
      <c r="I66" s="202"/>
      <c r="J66" s="203">
        <f>J95</f>
        <v>0</v>
      </c>
      <c r="K66" s="204"/>
    </row>
    <row r="67" s="9" customFormat="1" ht="19.92" customHeight="1">
      <c r="B67" s="198"/>
      <c r="C67" s="199"/>
      <c r="D67" s="200" t="s">
        <v>3015</v>
      </c>
      <c r="E67" s="201"/>
      <c r="F67" s="201"/>
      <c r="G67" s="201"/>
      <c r="H67" s="201"/>
      <c r="I67" s="202"/>
      <c r="J67" s="203">
        <f>J160</f>
        <v>0</v>
      </c>
      <c r="K67" s="204"/>
    </row>
    <row r="68" s="9" customFormat="1" ht="19.92" customHeight="1">
      <c r="B68" s="198"/>
      <c r="C68" s="199"/>
      <c r="D68" s="200" t="s">
        <v>3016</v>
      </c>
      <c r="E68" s="201"/>
      <c r="F68" s="201"/>
      <c r="G68" s="201"/>
      <c r="H68" s="201"/>
      <c r="I68" s="202"/>
      <c r="J68" s="203">
        <f>J251</f>
        <v>0</v>
      </c>
      <c r="K68" s="204"/>
    </row>
    <row r="69" s="9" customFormat="1" ht="19.92" customHeight="1">
      <c r="B69" s="198"/>
      <c r="C69" s="199"/>
      <c r="D69" s="200" t="s">
        <v>222</v>
      </c>
      <c r="E69" s="201"/>
      <c r="F69" s="201"/>
      <c r="G69" s="201"/>
      <c r="H69" s="201"/>
      <c r="I69" s="202"/>
      <c r="J69" s="203">
        <f>J267</f>
        <v>0</v>
      </c>
      <c r="K69" s="204"/>
    </row>
    <row r="70" s="1" customFormat="1" ht="21.84" customHeight="1">
      <c r="B70" s="47"/>
      <c r="C70" s="48"/>
      <c r="D70" s="48"/>
      <c r="E70" s="48"/>
      <c r="F70" s="48"/>
      <c r="G70" s="48"/>
      <c r="H70" s="48"/>
      <c r="I70" s="158"/>
      <c r="J70" s="48"/>
      <c r="K70" s="52"/>
    </row>
    <row r="71" s="1" customFormat="1" ht="6.96" customHeight="1">
      <c r="B71" s="68"/>
      <c r="C71" s="69"/>
      <c r="D71" s="69"/>
      <c r="E71" s="69"/>
      <c r="F71" s="69"/>
      <c r="G71" s="69"/>
      <c r="H71" s="69"/>
      <c r="I71" s="180"/>
      <c r="J71" s="69"/>
      <c r="K71" s="70"/>
    </row>
    <row r="75" s="1" customFormat="1" ht="6.96" customHeight="1">
      <c r="B75" s="71"/>
      <c r="C75" s="72"/>
      <c r="D75" s="72"/>
      <c r="E75" s="72"/>
      <c r="F75" s="72"/>
      <c r="G75" s="72"/>
      <c r="H75" s="72"/>
      <c r="I75" s="183"/>
      <c r="J75" s="72"/>
      <c r="K75" s="72"/>
      <c r="L75" s="73"/>
    </row>
    <row r="76" s="1" customFormat="1" ht="36.96" customHeight="1">
      <c r="B76" s="47"/>
      <c r="C76" s="74" t="s">
        <v>154</v>
      </c>
      <c r="D76" s="75"/>
      <c r="E76" s="75"/>
      <c r="F76" s="75"/>
      <c r="G76" s="75"/>
      <c r="H76" s="75"/>
      <c r="I76" s="205"/>
      <c r="J76" s="75"/>
      <c r="K76" s="75"/>
      <c r="L76" s="73"/>
    </row>
    <row r="77" s="1" customFormat="1" ht="6.96" customHeight="1">
      <c r="B77" s="47"/>
      <c r="C77" s="75"/>
      <c r="D77" s="75"/>
      <c r="E77" s="75"/>
      <c r="F77" s="75"/>
      <c r="G77" s="75"/>
      <c r="H77" s="75"/>
      <c r="I77" s="205"/>
      <c r="J77" s="75"/>
      <c r="K77" s="75"/>
      <c r="L77" s="73"/>
    </row>
    <row r="78" s="1" customFormat="1" ht="14.4" customHeight="1">
      <c r="B78" s="47"/>
      <c r="C78" s="77" t="s">
        <v>18</v>
      </c>
      <c r="D78" s="75"/>
      <c r="E78" s="75"/>
      <c r="F78" s="75"/>
      <c r="G78" s="75"/>
      <c r="H78" s="75"/>
      <c r="I78" s="205"/>
      <c r="J78" s="75"/>
      <c r="K78" s="75"/>
      <c r="L78" s="73"/>
    </row>
    <row r="79" s="1" customFormat="1" ht="16.5" customHeight="1">
      <c r="B79" s="47"/>
      <c r="C79" s="75"/>
      <c r="D79" s="75"/>
      <c r="E79" s="206" t="str">
        <f>E7</f>
        <v>Nové pracoviště magnetické rezonance, Krajská zdravotní, a.s. - Nemocnice Most - projektové práce IV</v>
      </c>
      <c r="F79" s="77"/>
      <c r="G79" s="77"/>
      <c r="H79" s="77"/>
      <c r="I79" s="205"/>
      <c r="J79" s="75"/>
      <c r="K79" s="75"/>
      <c r="L79" s="73"/>
    </row>
    <row r="80">
      <c r="B80" s="29"/>
      <c r="C80" s="77" t="s">
        <v>140</v>
      </c>
      <c r="D80" s="207"/>
      <c r="E80" s="207"/>
      <c r="F80" s="207"/>
      <c r="G80" s="207"/>
      <c r="H80" s="207"/>
      <c r="I80" s="150"/>
      <c r="J80" s="207"/>
      <c r="K80" s="207"/>
      <c r="L80" s="208"/>
    </row>
    <row r="81" ht="16.5" customHeight="1">
      <c r="B81" s="29"/>
      <c r="C81" s="207"/>
      <c r="D81" s="207"/>
      <c r="E81" s="206" t="s">
        <v>141</v>
      </c>
      <c r="F81" s="207"/>
      <c r="G81" s="207"/>
      <c r="H81" s="207"/>
      <c r="I81" s="150"/>
      <c r="J81" s="207"/>
      <c r="K81" s="207"/>
      <c r="L81" s="208"/>
    </row>
    <row r="82">
      <c r="B82" s="29"/>
      <c r="C82" s="77" t="s">
        <v>142</v>
      </c>
      <c r="D82" s="207"/>
      <c r="E82" s="207"/>
      <c r="F82" s="207"/>
      <c r="G82" s="207"/>
      <c r="H82" s="207"/>
      <c r="I82" s="150"/>
      <c r="J82" s="207"/>
      <c r="K82" s="207"/>
      <c r="L82" s="208"/>
    </row>
    <row r="83" s="1" customFormat="1" ht="16.5" customHeight="1">
      <c r="B83" s="47"/>
      <c r="C83" s="75"/>
      <c r="D83" s="75"/>
      <c r="E83" s="255" t="s">
        <v>209</v>
      </c>
      <c r="F83" s="75"/>
      <c r="G83" s="75"/>
      <c r="H83" s="75"/>
      <c r="I83" s="205"/>
      <c r="J83" s="75"/>
      <c r="K83" s="75"/>
      <c r="L83" s="73"/>
    </row>
    <row r="84" s="1" customFormat="1" ht="14.4" customHeight="1">
      <c r="B84" s="47"/>
      <c r="C84" s="77" t="s">
        <v>210</v>
      </c>
      <c r="D84" s="75"/>
      <c r="E84" s="75"/>
      <c r="F84" s="75"/>
      <c r="G84" s="75"/>
      <c r="H84" s="75"/>
      <c r="I84" s="205"/>
      <c r="J84" s="75"/>
      <c r="K84" s="75"/>
      <c r="L84" s="73"/>
    </row>
    <row r="85" s="1" customFormat="1" ht="17.25" customHeight="1">
      <c r="B85" s="47"/>
      <c r="C85" s="75"/>
      <c r="D85" s="75"/>
      <c r="E85" s="83" t="str">
        <f>E13</f>
        <v>D.1.4.4 - Zařízení zdravotně technických instalací</v>
      </c>
      <c r="F85" s="75"/>
      <c r="G85" s="75"/>
      <c r="H85" s="75"/>
      <c r="I85" s="205"/>
      <c r="J85" s="75"/>
      <c r="K85" s="75"/>
      <c r="L85" s="73"/>
    </row>
    <row r="86" s="1" customFormat="1" ht="6.96" customHeight="1">
      <c r="B86" s="47"/>
      <c r="C86" s="75"/>
      <c r="D86" s="75"/>
      <c r="E86" s="75"/>
      <c r="F86" s="75"/>
      <c r="G86" s="75"/>
      <c r="H86" s="75"/>
      <c r="I86" s="205"/>
      <c r="J86" s="75"/>
      <c r="K86" s="75"/>
      <c r="L86" s="73"/>
    </row>
    <row r="87" s="1" customFormat="1" ht="18" customHeight="1">
      <c r="B87" s="47"/>
      <c r="C87" s="77" t="s">
        <v>23</v>
      </c>
      <c r="D87" s="75"/>
      <c r="E87" s="75"/>
      <c r="F87" s="209" t="str">
        <f>F16</f>
        <v>J.E. Purkyně 270/5, Most</v>
      </c>
      <c r="G87" s="75"/>
      <c r="H87" s="75"/>
      <c r="I87" s="210" t="s">
        <v>25</v>
      </c>
      <c r="J87" s="86" t="str">
        <f>IF(J16="","",J16)</f>
        <v>15. 5. 2019</v>
      </c>
      <c r="K87" s="75"/>
      <c r="L87" s="73"/>
    </row>
    <row r="88" s="1" customFormat="1" ht="6.96" customHeight="1">
      <c r="B88" s="47"/>
      <c r="C88" s="75"/>
      <c r="D88" s="75"/>
      <c r="E88" s="75"/>
      <c r="F88" s="75"/>
      <c r="G88" s="75"/>
      <c r="H88" s="75"/>
      <c r="I88" s="205"/>
      <c r="J88" s="75"/>
      <c r="K88" s="75"/>
      <c r="L88" s="73"/>
    </row>
    <row r="89" s="1" customFormat="1">
      <c r="B89" s="47"/>
      <c r="C89" s="77" t="s">
        <v>27</v>
      </c>
      <c r="D89" s="75"/>
      <c r="E89" s="75"/>
      <c r="F89" s="209" t="str">
        <f>E19</f>
        <v>Krajská zdravotní, a.s.</v>
      </c>
      <c r="G89" s="75"/>
      <c r="H89" s="75"/>
      <c r="I89" s="210" t="s">
        <v>35</v>
      </c>
      <c r="J89" s="209" t="str">
        <f>E25</f>
        <v>SPECTA, s.r.o.</v>
      </c>
      <c r="K89" s="75"/>
      <c r="L89" s="73"/>
    </row>
    <row r="90" s="1" customFormat="1" ht="14.4" customHeight="1">
      <c r="B90" s="47"/>
      <c r="C90" s="77" t="s">
        <v>33</v>
      </c>
      <c r="D90" s="75"/>
      <c r="E90" s="75"/>
      <c r="F90" s="209" t="str">
        <f>IF(E22="","",E22)</f>
        <v/>
      </c>
      <c r="G90" s="75"/>
      <c r="H90" s="75"/>
      <c r="I90" s="205"/>
      <c r="J90" s="75"/>
      <c r="K90" s="75"/>
      <c r="L90" s="73"/>
    </row>
    <row r="91" s="1" customFormat="1" ht="10.32" customHeight="1">
      <c r="B91" s="47"/>
      <c r="C91" s="75"/>
      <c r="D91" s="75"/>
      <c r="E91" s="75"/>
      <c r="F91" s="75"/>
      <c r="G91" s="75"/>
      <c r="H91" s="75"/>
      <c r="I91" s="205"/>
      <c r="J91" s="75"/>
      <c r="K91" s="75"/>
      <c r="L91" s="73"/>
    </row>
    <row r="92" s="10" customFormat="1" ht="29.28" customHeight="1">
      <c r="B92" s="211"/>
      <c r="C92" s="212" t="s">
        <v>155</v>
      </c>
      <c r="D92" s="213" t="s">
        <v>61</v>
      </c>
      <c r="E92" s="213" t="s">
        <v>57</v>
      </c>
      <c r="F92" s="213" t="s">
        <v>156</v>
      </c>
      <c r="G92" s="213" t="s">
        <v>157</v>
      </c>
      <c r="H92" s="213" t="s">
        <v>158</v>
      </c>
      <c r="I92" s="214" t="s">
        <v>159</v>
      </c>
      <c r="J92" s="213" t="s">
        <v>146</v>
      </c>
      <c r="K92" s="215" t="s">
        <v>160</v>
      </c>
      <c r="L92" s="216"/>
      <c r="M92" s="103" t="s">
        <v>161</v>
      </c>
      <c r="N92" s="104" t="s">
        <v>46</v>
      </c>
      <c r="O92" s="104" t="s">
        <v>162</v>
      </c>
      <c r="P92" s="104" t="s">
        <v>163</v>
      </c>
      <c r="Q92" s="104" t="s">
        <v>164</v>
      </c>
      <c r="R92" s="104" t="s">
        <v>165</v>
      </c>
      <c r="S92" s="104" t="s">
        <v>166</v>
      </c>
      <c r="T92" s="105" t="s">
        <v>167</v>
      </c>
    </row>
    <row r="93" s="1" customFormat="1" ht="29.28" customHeight="1">
      <c r="B93" s="47"/>
      <c r="C93" s="109" t="s">
        <v>147</v>
      </c>
      <c r="D93" s="75"/>
      <c r="E93" s="75"/>
      <c r="F93" s="75"/>
      <c r="G93" s="75"/>
      <c r="H93" s="75"/>
      <c r="I93" s="205"/>
      <c r="J93" s="217">
        <f>BK93</f>
        <v>0</v>
      </c>
      <c r="K93" s="75"/>
      <c r="L93" s="73"/>
      <c r="M93" s="106"/>
      <c r="N93" s="107"/>
      <c r="O93" s="107"/>
      <c r="P93" s="218">
        <f>P94</f>
        <v>0</v>
      </c>
      <c r="Q93" s="107"/>
      <c r="R93" s="218">
        <f>R94</f>
        <v>0.66379750000000004</v>
      </c>
      <c r="S93" s="107"/>
      <c r="T93" s="219">
        <f>T94</f>
        <v>0</v>
      </c>
      <c r="AT93" s="25" t="s">
        <v>75</v>
      </c>
      <c r="AU93" s="25" t="s">
        <v>148</v>
      </c>
      <c r="BK93" s="220">
        <f>BK94</f>
        <v>0</v>
      </c>
    </row>
    <row r="94" s="11" customFormat="1" ht="37.44001" customHeight="1">
      <c r="B94" s="221"/>
      <c r="C94" s="222"/>
      <c r="D94" s="223" t="s">
        <v>75</v>
      </c>
      <c r="E94" s="224" t="s">
        <v>646</v>
      </c>
      <c r="F94" s="224" t="s">
        <v>647</v>
      </c>
      <c r="G94" s="222"/>
      <c r="H94" s="222"/>
      <c r="I94" s="225"/>
      <c r="J94" s="226">
        <f>BK94</f>
        <v>0</v>
      </c>
      <c r="K94" s="222"/>
      <c r="L94" s="227"/>
      <c r="M94" s="228"/>
      <c r="N94" s="229"/>
      <c r="O94" s="229"/>
      <c r="P94" s="230">
        <f>P95+P160+P251+P267</f>
        <v>0</v>
      </c>
      <c r="Q94" s="229"/>
      <c r="R94" s="230">
        <f>R95+R160+R251+R267</f>
        <v>0.66379750000000004</v>
      </c>
      <c r="S94" s="229"/>
      <c r="T94" s="231">
        <f>T95+T160+T251+T267</f>
        <v>0</v>
      </c>
      <c r="AR94" s="232" t="s">
        <v>85</v>
      </c>
      <c r="AT94" s="233" t="s">
        <v>75</v>
      </c>
      <c r="AU94" s="233" t="s">
        <v>76</v>
      </c>
      <c r="AY94" s="232" t="s">
        <v>171</v>
      </c>
      <c r="BK94" s="234">
        <f>BK95+BK160+BK251+BK267</f>
        <v>0</v>
      </c>
    </row>
    <row r="95" s="11" customFormat="1" ht="19.92" customHeight="1">
      <c r="B95" s="221"/>
      <c r="C95" s="222"/>
      <c r="D95" s="223" t="s">
        <v>75</v>
      </c>
      <c r="E95" s="235" t="s">
        <v>3017</v>
      </c>
      <c r="F95" s="235" t="s">
        <v>3018</v>
      </c>
      <c r="G95" s="222"/>
      <c r="H95" s="222"/>
      <c r="I95" s="225"/>
      <c r="J95" s="236">
        <f>BK95</f>
        <v>0</v>
      </c>
      <c r="K95" s="222"/>
      <c r="L95" s="227"/>
      <c r="M95" s="228"/>
      <c r="N95" s="229"/>
      <c r="O95" s="229"/>
      <c r="P95" s="230">
        <f>SUM(P96:P159)</f>
        <v>0</v>
      </c>
      <c r="Q95" s="229"/>
      <c r="R95" s="230">
        <f>SUM(R96:R159)</f>
        <v>0.079185400000000003</v>
      </c>
      <c r="S95" s="229"/>
      <c r="T95" s="231">
        <f>SUM(T96:T159)</f>
        <v>0</v>
      </c>
      <c r="AR95" s="232" t="s">
        <v>85</v>
      </c>
      <c r="AT95" s="233" t="s">
        <v>75</v>
      </c>
      <c r="AU95" s="233" t="s">
        <v>83</v>
      </c>
      <c r="AY95" s="232" t="s">
        <v>171</v>
      </c>
      <c r="BK95" s="234">
        <f>SUM(BK96:BK159)</f>
        <v>0</v>
      </c>
    </row>
    <row r="96" s="1" customFormat="1" ht="16.5" customHeight="1">
      <c r="B96" s="47"/>
      <c r="C96" s="237" t="s">
        <v>83</v>
      </c>
      <c r="D96" s="237" t="s">
        <v>174</v>
      </c>
      <c r="E96" s="238" t="s">
        <v>3019</v>
      </c>
      <c r="F96" s="239" t="s">
        <v>3020</v>
      </c>
      <c r="G96" s="240" t="s">
        <v>367</v>
      </c>
      <c r="H96" s="241">
        <v>10</v>
      </c>
      <c r="I96" s="242"/>
      <c r="J96" s="243">
        <f>ROUND(I96*H96,2)</f>
        <v>0</v>
      </c>
      <c r="K96" s="239" t="s">
        <v>236</v>
      </c>
      <c r="L96" s="73"/>
      <c r="M96" s="244" t="s">
        <v>21</v>
      </c>
      <c r="N96" s="245" t="s">
        <v>47</v>
      </c>
      <c r="O96" s="48"/>
      <c r="P96" s="246">
        <f>O96*H96</f>
        <v>0</v>
      </c>
      <c r="Q96" s="246">
        <v>0.0018</v>
      </c>
      <c r="R96" s="246">
        <f>Q96*H96</f>
        <v>0.017999999999999999</v>
      </c>
      <c r="S96" s="246">
        <v>0</v>
      </c>
      <c r="T96" s="247">
        <f>S96*H96</f>
        <v>0</v>
      </c>
      <c r="AR96" s="25" t="s">
        <v>314</v>
      </c>
      <c r="AT96" s="25" t="s">
        <v>174</v>
      </c>
      <c r="AU96" s="25" t="s">
        <v>85</v>
      </c>
      <c r="AY96" s="25" t="s">
        <v>171</v>
      </c>
      <c r="BE96" s="248">
        <f>IF(N96="základní",J96,0)</f>
        <v>0</v>
      </c>
      <c r="BF96" s="248">
        <f>IF(N96="snížená",J96,0)</f>
        <v>0</v>
      </c>
      <c r="BG96" s="248">
        <f>IF(N96="zákl. přenesená",J96,0)</f>
        <v>0</v>
      </c>
      <c r="BH96" s="248">
        <f>IF(N96="sníž. přenesená",J96,0)</f>
        <v>0</v>
      </c>
      <c r="BI96" s="248">
        <f>IF(N96="nulová",J96,0)</f>
        <v>0</v>
      </c>
      <c r="BJ96" s="25" t="s">
        <v>83</v>
      </c>
      <c r="BK96" s="248">
        <f>ROUND(I96*H96,2)</f>
        <v>0</v>
      </c>
      <c r="BL96" s="25" t="s">
        <v>314</v>
      </c>
      <c r="BM96" s="25" t="s">
        <v>3021</v>
      </c>
    </row>
    <row r="97" s="1" customFormat="1" ht="16.5" customHeight="1">
      <c r="B97" s="47"/>
      <c r="C97" s="237" t="s">
        <v>85</v>
      </c>
      <c r="D97" s="237" t="s">
        <v>174</v>
      </c>
      <c r="E97" s="238" t="s">
        <v>3022</v>
      </c>
      <c r="F97" s="239" t="s">
        <v>3023</v>
      </c>
      <c r="G97" s="240" t="s">
        <v>367</v>
      </c>
      <c r="H97" s="241">
        <v>4</v>
      </c>
      <c r="I97" s="242"/>
      <c r="J97" s="243">
        <f>ROUND(I97*H97,2)</f>
        <v>0</v>
      </c>
      <c r="K97" s="239" t="s">
        <v>236</v>
      </c>
      <c r="L97" s="73"/>
      <c r="M97" s="244" t="s">
        <v>21</v>
      </c>
      <c r="N97" s="245" t="s">
        <v>47</v>
      </c>
      <c r="O97" s="48"/>
      <c r="P97" s="246">
        <f>O97*H97</f>
        <v>0</v>
      </c>
      <c r="Q97" s="246">
        <v>0.00247</v>
      </c>
      <c r="R97" s="246">
        <f>Q97*H97</f>
        <v>0.0098799999999999999</v>
      </c>
      <c r="S97" s="246">
        <v>0</v>
      </c>
      <c r="T97" s="247">
        <f>S97*H97</f>
        <v>0</v>
      </c>
      <c r="AR97" s="25" t="s">
        <v>314</v>
      </c>
      <c r="AT97" s="25" t="s">
        <v>174</v>
      </c>
      <c r="AU97" s="25" t="s">
        <v>85</v>
      </c>
      <c r="AY97" s="25" t="s">
        <v>171</v>
      </c>
      <c r="BE97" s="248">
        <f>IF(N97="základní",J97,0)</f>
        <v>0</v>
      </c>
      <c r="BF97" s="248">
        <f>IF(N97="snížená",J97,0)</f>
        <v>0</v>
      </c>
      <c r="BG97" s="248">
        <f>IF(N97="zákl. přenesená",J97,0)</f>
        <v>0</v>
      </c>
      <c r="BH97" s="248">
        <f>IF(N97="sníž. přenesená",J97,0)</f>
        <v>0</v>
      </c>
      <c r="BI97" s="248">
        <f>IF(N97="nulová",J97,0)</f>
        <v>0</v>
      </c>
      <c r="BJ97" s="25" t="s">
        <v>83</v>
      </c>
      <c r="BK97" s="248">
        <f>ROUND(I97*H97,2)</f>
        <v>0</v>
      </c>
      <c r="BL97" s="25" t="s">
        <v>314</v>
      </c>
      <c r="BM97" s="25" t="s">
        <v>3024</v>
      </c>
    </row>
    <row r="98" s="1" customFormat="1" ht="16.5" customHeight="1">
      <c r="B98" s="47"/>
      <c r="C98" s="237" t="s">
        <v>96</v>
      </c>
      <c r="D98" s="237" t="s">
        <v>174</v>
      </c>
      <c r="E98" s="238" t="s">
        <v>3025</v>
      </c>
      <c r="F98" s="239" t="s">
        <v>3026</v>
      </c>
      <c r="G98" s="240" t="s">
        <v>367</v>
      </c>
      <c r="H98" s="241">
        <v>1</v>
      </c>
      <c r="I98" s="242"/>
      <c r="J98" s="243">
        <f>ROUND(I98*H98,2)</f>
        <v>0</v>
      </c>
      <c r="K98" s="239" t="s">
        <v>236</v>
      </c>
      <c r="L98" s="73"/>
      <c r="M98" s="244" t="s">
        <v>21</v>
      </c>
      <c r="N98" s="245" t="s">
        <v>47</v>
      </c>
      <c r="O98" s="48"/>
      <c r="P98" s="246">
        <f>O98*H98</f>
        <v>0</v>
      </c>
      <c r="Q98" s="246">
        <v>0.0035300000000000002</v>
      </c>
      <c r="R98" s="246">
        <f>Q98*H98</f>
        <v>0.0035300000000000002</v>
      </c>
      <c r="S98" s="246">
        <v>0</v>
      </c>
      <c r="T98" s="247">
        <f>S98*H98</f>
        <v>0</v>
      </c>
      <c r="AR98" s="25" t="s">
        <v>314</v>
      </c>
      <c r="AT98" s="25" t="s">
        <v>174</v>
      </c>
      <c r="AU98" s="25" t="s">
        <v>85</v>
      </c>
      <c r="AY98" s="25" t="s">
        <v>171</v>
      </c>
      <c r="BE98" s="248">
        <f>IF(N98="základní",J98,0)</f>
        <v>0</v>
      </c>
      <c r="BF98" s="248">
        <f>IF(N98="snížená",J98,0)</f>
        <v>0</v>
      </c>
      <c r="BG98" s="248">
        <f>IF(N98="zákl. přenesená",J98,0)</f>
        <v>0</v>
      </c>
      <c r="BH98" s="248">
        <f>IF(N98="sníž. přenesená",J98,0)</f>
        <v>0</v>
      </c>
      <c r="BI98" s="248">
        <f>IF(N98="nulová",J98,0)</f>
        <v>0</v>
      </c>
      <c r="BJ98" s="25" t="s">
        <v>83</v>
      </c>
      <c r="BK98" s="248">
        <f>ROUND(I98*H98,2)</f>
        <v>0</v>
      </c>
      <c r="BL98" s="25" t="s">
        <v>314</v>
      </c>
      <c r="BM98" s="25" t="s">
        <v>3027</v>
      </c>
    </row>
    <row r="99" s="1" customFormat="1" ht="16.5" customHeight="1">
      <c r="B99" s="47"/>
      <c r="C99" s="237" t="s">
        <v>194</v>
      </c>
      <c r="D99" s="237" t="s">
        <v>174</v>
      </c>
      <c r="E99" s="238" t="s">
        <v>3028</v>
      </c>
      <c r="F99" s="239" t="s">
        <v>3029</v>
      </c>
      <c r="G99" s="240" t="s">
        <v>256</v>
      </c>
      <c r="H99" s="241">
        <v>6.0499999999999998</v>
      </c>
      <c r="I99" s="242"/>
      <c r="J99" s="243">
        <f>ROUND(I99*H99,2)</f>
        <v>0</v>
      </c>
      <c r="K99" s="239" t="s">
        <v>236</v>
      </c>
      <c r="L99" s="73"/>
      <c r="M99" s="244" t="s">
        <v>21</v>
      </c>
      <c r="N99" s="245" t="s">
        <v>47</v>
      </c>
      <c r="O99" s="48"/>
      <c r="P99" s="246">
        <f>O99*H99</f>
        <v>0</v>
      </c>
      <c r="Q99" s="246">
        <v>0.00055999999999999995</v>
      </c>
      <c r="R99" s="246">
        <f>Q99*H99</f>
        <v>0.0033879999999999995</v>
      </c>
      <c r="S99" s="246">
        <v>0</v>
      </c>
      <c r="T99" s="247">
        <f>S99*H99</f>
        <v>0</v>
      </c>
      <c r="AR99" s="25" t="s">
        <v>314</v>
      </c>
      <c r="AT99" s="25" t="s">
        <v>174</v>
      </c>
      <c r="AU99" s="25" t="s">
        <v>85</v>
      </c>
      <c r="AY99" s="25" t="s">
        <v>171</v>
      </c>
      <c r="BE99" s="248">
        <f>IF(N99="základní",J99,0)</f>
        <v>0</v>
      </c>
      <c r="BF99" s="248">
        <f>IF(N99="snížená",J99,0)</f>
        <v>0</v>
      </c>
      <c r="BG99" s="248">
        <f>IF(N99="zákl. přenesená",J99,0)</f>
        <v>0</v>
      </c>
      <c r="BH99" s="248">
        <f>IF(N99="sníž. přenesená",J99,0)</f>
        <v>0</v>
      </c>
      <c r="BI99" s="248">
        <f>IF(N99="nulová",J99,0)</f>
        <v>0</v>
      </c>
      <c r="BJ99" s="25" t="s">
        <v>83</v>
      </c>
      <c r="BK99" s="248">
        <f>ROUND(I99*H99,2)</f>
        <v>0</v>
      </c>
      <c r="BL99" s="25" t="s">
        <v>314</v>
      </c>
      <c r="BM99" s="25" t="s">
        <v>3030</v>
      </c>
    </row>
    <row r="100" s="13" customFormat="1">
      <c r="B100" s="266"/>
      <c r="C100" s="267"/>
      <c r="D100" s="249" t="s">
        <v>238</v>
      </c>
      <c r="E100" s="268" t="s">
        <v>21</v>
      </c>
      <c r="F100" s="269" t="s">
        <v>3031</v>
      </c>
      <c r="G100" s="267"/>
      <c r="H100" s="270">
        <v>6.0499999999999998</v>
      </c>
      <c r="I100" s="271"/>
      <c r="J100" s="267"/>
      <c r="K100" s="267"/>
      <c r="L100" s="272"/>
      <c r="M100" s="273"/>
      <c r="N100" s="274"/>
      <c r="O100" s="274"/>
      <c r="P100" s="274"/>
      <c r="Q100" s="274"/>
      <c r="R100" s="274"/>
      <c r="S100" s="274"/>
      <c r="T100" s="275"/>
      <c r="AT100" s="276" t="s">
        <v>238</v>
      </c>
      <c r="AU100" s="276" t="s">
        <v>85</v>
      </c>
      <c r="AV100" s="13" t="s">
        <v>85</v>
      </c>
      <c r="AW100" s="13" t="s">
        <v>39</v>
      </c>
      <c r="AX100" s="13" t="s">
        <v>76</v>
      </c>
      <c r="AY100" s="276" t="s">
        <v>171</v>
      </c>
    </row>
    <row r="101" s="14" customFormat="1">
      <c r="B101" s="277"/>
      <c r="C101" s="278"/>
      <c r="D101" s="249" t="s">
        <v>238</v>
      </c>
      <c r="E101" s="279" t="s">
        <v>21</v>
      </c>
      <c r="F101" s="280" t="s">
        <v>242</v>
      </c>
      <c r="G101" s="278"/>
      <c r="H101" s="281">
        <v>6.0499999999999998</v>
      </c>
      <c r="I101" s="282"/>
      <c r="J101" s="278"/>
      <c r="K101" s="278"/>
      <c r="L101" s="283"/>
      <c r="M101" s="284"/>
      <c r="N101" s="285"/>
      <c r="O101" s="285"/>
      <c r="P101" s="285"/>
      <c r="Q101" s="285"/>
      <c r="R101" s="285"/>
      <c r="S101" s="285"/>
      <c r="T101" s="286"/>
      <c r="AT101" s="287" t="s">
        <v>238</v>
      </c>
      <c r="AU101" s="287" t="s">
        <v>85</v>
      </c>
      <c r="AV101" s="14" t="s">
        <v>194</v>
      </c>
      <c r="AW101" s="14" t="s">
        <v>39</v>
      </c>
      <c r="AX101" s="14" t="s">
        <v>83</v>
      </c>
      <c r="AY101" s="287" t="s">
        <v>171</v>
      </c>
    </row>
    <row r="102" s="1" customFormat="1" ht="16.5" customHeight="1">
      <c r="B102" s="47"/>
      <c r="C102" s="237" t="s">
        <v>170</v>
      </c>
      <c r="D102" s="237" t="s">
        <v>174</v>
      </c>
      <c r="E102" s="238" t="s">
        <v>3032</v>
      </c>
      <c r="F102" s="239" t="s">
        <v>3033</v>
      </c>
      <c r="G102" s="240" t="s">
        <v>256</v>
      </c>
      <c r="H102" s="241">
        <v>10.23</v>
      </c>
      <c r="I102" s="242"/>
      <c r="J102" s="243">
        <f>ROUND(I102*H102,2)</f>
        <v>0</v>
      </c>
      <c r="K102" s="239" t="s">
        <v>236</v>
      </c>
      <c r="L102" s="73"/>
      <c r="M102" s="244" t="s">
        <v>21</v>
      </c>
      <c r="N102" s="245" t="s">
        <v>47</v>
      </c>
      <c r="O102" s="48"/>
      <c r="P102" s="246">
        <f>O102*H102</f>
        <v>0</v>
      </c>
      <c r="Q102" s="246">
        <v>0.0011000000000000001</v>
      </c>
      <c r="R102" s="246">
        <f>Q102*H102</f>
        <v>0.011253000000000001</v>
      </c>
      <c r="S102" s="246">
        <v>0</v>
      </c>
      <c r="T102" s="247">
        <f>S102*H102</f>
        <v>0</v>
      </c>
      <c r="AR102" s="25" t="s">
        <v>314</v>
      </c>
      <c r="AT102" s="25" t="s">
        <v>174</v>
      </c>
      <c r="AU102" s="25" t="s">
        <v>85</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314</v>
      </c>
      <c r="BM102" s="25" t="s">
        <v>3034</v>
      </c>
    </row>
    <row r="103" s="13" customFormat="1">
      <c r="B103" s="266"/>
      <c r="C103" s="267"/>
      <c r="D103" s="249" t="s">
        <v>238</v>
      </c>
      <c r="E103" s="268" t="s">
        <v>21</v>
      </c>
      <c r="F103" s="269" t="s">
        <v>3035</v>
      </c>
      <c r="G103" s="267"/>
      <c r="H103" s="270">
        <v>10.23</v>
      </c>
      <c r="I103" s="271"/>
      <c r="J103" s="267"/>
      <c r="K103" s="267"/>
      <c r="L103" s="272"/>
      <c r="M103" s="273"/>
      <c r="N103" s="274"/>
      <c r="O103" s="274"/>
      <c r="P103" s="274"/>
      <c r="Q103" s="274"/>
      <c r="R103" s="274"/>
      <c r="S103" s="274"/>
      <c r="T103" s="275"/>
      <c r="AT103" s="276" t="s">
        <v>238</v>
      </c>
      <c r="AU103" s="276" t="s">
        <v>85</v>
      </c>
      <c r="AV103" s="13" t="s">
        <v>85</v>
      </c>
      <c r="AW103" s="13" t="s">
        <v>39</v>
      </c>
      <c r="AX103" s="13" t="s">
        <v>76</v>
      </c>
      <c r="AY103" s="276" t="s">
        <v>171</v>
      </c>
    </row>
    <row r="104" s="14" customFormat="1">
      <c r="B104" s="277"/>
      <c r="C104" s="278"/>
      <c r="D104" s="249" t="s">
        <v>238</v>
      </c>
      <c r="E104" s="279" t="s">
        <v>21</v>
      </c>
      <c r="F104" s="280" t="s">
        <v>242</v>
      </c>
      <c r="G104" s="278"/>
      <c r="H104" s="281">
        <v>10.23</v>
      </c>
      <c r="I104" s="282"/>
      <c r="J104" s="278"/>
      <c r="K104" s="278"/>
      <c r="L104" s="283"/>
      <c r="M104" s="284"/>
      <c r="N104" s="285"/>
      <c r="O104" s="285"/>
      <c r="P104" s="285"/>
      <c r="Q104" s="285"/>
      <c r="R104" s="285"/>
      <c r="S104" s="285"/>
      <c r="T104" s="286"/>
      <c r="AT104" s="287" t="s">
        <v>238</v>
      </c>
      <c r="AU104" s="287" t="s">
        <v>85</v>
      </c>
      <c r="AV104" s="14" t="s">
        <v>194</v>
      </c>
      <c r="AW104" s="14" t="s">
        <v>39</v>
      </c>
      <c r="AX104" s="14" t="s">
        <v>83</v>
      </c>
      <c r="AY104" s="287" t="s">
        <v>171</v>
      </c>
    </row>
    <row r="105" s="1" customFormat="1" ht="16.5" customHeight="1">
      <c r="B105" s="47"/>
      <c r="C105" s="237" t="s">
        <v>204</v>
      </c>
      <c r="D105" s="237" t="s">
        <v>174</v>
      </c>
      <c r="E105" s="238" t="s">
        <v>3036</v>
      </c>
      <c r="F105" s="239" t="s">
        <v>3037</v>
      </c>
      <c r="G105" s="240" t="s">
        <v>256</v>
      </c>
      <c r="H105" s="241">
        <v>2.2000000000000002</v>
      </c>
      <c r="I105" s="242"/>
      <c r="J105" s="243">
        <f>ROUND(I105*H105,2)</f>
        <v>0</v>
      </c>
      <c r="K105" s="239" t="s">
        <v>236</v>
      </c>
      <c r="L105" s="73"/>
      <c r="M105" s="244" t="s">
        <v>21</v>
      </c>
      <c r="N105" s="245" t="s">
        <v>47</v>
      </c>
      <c r="O105" s="48"/>
      <c r="P105" s="246">
        <f>O105*H105</f>
        <v>0</v>
      </c>
      <c r="Q105" s="246">
        <v>0.00081999999999999998</v>
      </c>
      <c r="R105" s="246">
        <f>Q105*H105</f>
        <v>0.0018040000000000001</v>
      </c>
      <c r="S105" s="246">
        <v>0</v>
      </c>
      <c r="T105" s="247">
        <f>S105*H105</f>
        <v>0</v>
      </c>
      <c r="AR105" s="25" t="s">
        <v>314</v>
      </c>
      <c r="AT105" s="25" t="s">
        <v>174</v>
      </c>
      <c r="AU105" s="25" t="s">
        <v>85</v>
      </c>
      <c r="AY105" s="25" t="s">
        <v>171</v>
      </c>
      <c r="BE105" s="248">
        <f>IF(N105="základní",J105,0)</f>
        <v>0</v>
      </c>
      <c r="BF105" s="248">
        <f>IF(N105="snížená",J105,0)</f>
        <v>0</v>
      </c>
      <c r="BG105" s="248">
        <f>IF(N105="zákl. přenesená",J105,0)</f>
        <v>0</v>
      </c>
      <c r="BH105" s="248">
        <f>IF(N105="sníž. přenesená",J105,0)</f>
        <v>0</v>
      </c>
      <c r="BI105" s="248">
        <f>IF(N105="nulová",J105,0)</f>
        <v>0</v>
      </c>
      <c r="BJ105" s="25" t="s">
        <v>83</v>
      </c>
      <c r="BK105" s="248">
        <f>ROUND(I105*H105,2)</f>
        <v>0</v>
      </c>
      <c r="BL105" s="25" t="s">
        <v>314</v>
      </c>
      <c r="BM105" s="25" t="s">
        <v>3038</v>
      </c>
    </row>
    <row r="106" s="13" customFormat="1">
      <c r="B106" s="266"/>
      <c r="C106" s="267"/>
      <c r="D106" s="249" t="s">
        <v>238</v>
      </c>
      <c r="E106" s="268" t="s">
        <v>21</v>
      </c>
      <c r="F106" s="269" t="s">
        <v>3039</v>
      </c>
      <c r="G106" s="267"/>
      <c r="H106" s="270">
        <v>2.2000000000000002</v>
      </c>
      <c r="I106" s="271"/>
      <c r="J106" s="267"/>
      <c r="K106" s="267"/>
      <c r="L106" s="272"/>
      <c r="M106" s="273"/>
      <c r="N106" s="274"/>
      <c r="O106" s="274"/>
      <c r="P106" s="274"/>
      <c r="Q106" s="274"/>
      <c r="R106" s="274"/>
      <c r="S106" s="274"/>
      <c r="T106" s="275"/>
      <c r="AT106" s="276" t="s">
        <v>238</v>
      </c>
      <c r="AU106" s="276" t="s">
        <v>85</v>
      </c>
      <c r="AV106" s="13" t="s">
        <v>85</v>
      </c>
      <c r="AW106" s="13" t="s">
        <v>39</v>
      </c>
      <c r="AX106" s="13" t="s">
        <v>76</v>
      </c>
      <c r="AY106" s="276" t="s">
        <v>171</v>
      </c>
    </row>
    <row r="107" s="14" customFormat="1">
      <c r="B107" s="277"/>
      <c r="C107" s="278"/>
      <c r="D107" s="249" t="s">
        <v>238</v>
      </c>
      <c r="E107" s="279" t="s">
        <v>21</v>
      </c>
      <c r="F107" s="280" t="s">
        <v>242</v>
      </c>
      <c r="G107" s="278"/>
      <c r="H107" s="281">
        <v>2.2000000000000002</v>
      </c>
      <c r="I107" s="282"/>
      <c r="J107" s="278"/>
      <c r="K107" s="278"/>
      <c r="L107" s="283"/>
      <c r="M107" s="284"/>
      <c r="N107" s="285"/>
      <c r="O107" s="285"/>
      <c r="P107" s="285"/>
      <c r="Q107" s="285"/>
      <c r="R107" s="285"/>
      <c r="S107" s="285"/>
      <c r="T107" s="286"/>
      <c r="AT107" s="287" t="s">
        <v>238</v>
      </c>
      <c r="AU107" s="287" t="s">
        <v>85</v>
      </c>
      <c r="AV107" s="14" t="s">
        <v>194</v>
      </c>
      <c r="AW107" s="14" t="s">
        <v>39</v>
      </c>
      <c r="AX107" s="14" t="s">
        <v>83</v>
      </c>
      <c r="AY107" s="287" t="s">
        <v>171</v>
      </c>
    </row>
    <row r="108" s="1" customFormat="1" ht="16.5" customHeight="1">
      <c r="B108" s="47"/>
      <c r="C108" s="237" t="s">
        <v>266</v>
      </c>
      <c r="D108" s="237" t="s">
        <v>174</v>
      </c>
      <c r="E108" s="238" t="s">
        <v>3040</v>
      </c>
      <c r="F108" s="239" t="s">
        <v>3041</v>
      </c>
      <c r="G108" s="240" t="s">
        <v>256</v>
      </c>
      <c r="H108" s="241">
        <v>0.55000000000000004</v>
      </c>
      <c r="I108" s="242"/>
      <c r="J108" s="243">
        <f>ROUND(I108*H108,2)</f>
        <v>0</v>
      </c>
      <c r="K108" s="239" t="s">
        <v>236</v>
      </c>
      <c r="L108" s="73"/>
      <c r="M108" s="244" t="s">
        <v>21</v>
      </c>
      <c r="N108" s="245" t="s">
        <v>47</v>
      </c>
      <c r="O108" s="48"/>
      <c r="P108" s="246">
        <f>O108*H108</f>
        <v>0</v>
      </c>
      <c r="Q108" s="246">
        <v>0.0022200000000000002</v>
      </c>
      <c r="R108" s="246">
        <f>Q108*H108</f>
        <v>0.0012210000000000003</v>
      </c>
      <c r="S108" s="246">
        <v>0</v>
      </c>
      <c r="T108" s="247">
        <f>S108*H108</f>
        <v>0</v>
      </c>
      <c r="AR108" s="25" t="s">
        <v>314</v>
      </c>
      <c r="AT108" s="25" t="s">
        <v>174</v>
      </c>
      <c r="AU108" s="25" t="s">
        <v>85</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314</v>
      </c>
      <c r="BM108" s="25" t="s">
        <v>3042</v>
      </c>
    </row>
    <row r="109" s="13" customFormat="1">
      <c r="B109" s="266"/>
      <c r="C109" s="267"/>
      <c r="D109" s="249" t="s">
        <v>238</v>
      </c>
      <c r="E109" s="268" t="s">
        <v>21</v>
      </c>
      <c r="F109" s="269" t="s">
        <v>3043</v>
      </c>
      <c r="G109" s="267"/>
      <c r="H109" s="270">
        <v>0.55000000000000004</v>
      </c>
      <c r="I109" s="271"/>
      <c r="J109" s="267"/>
      <c r="K109" s="267"/>
      <c r="L109" s="272"/>
      <c r="M109" s="273"/>
      <c r="N109" s="274"/>
      <c r="O109" s="274"/>
      <c r="P109" s="274"/>
      <c r="Q109" s="274"/>
      <c r="R109" s="274"/>
      <c r="S109" s="274"/>
      <c r="T109" s="275"/>
      <c r="AT109" s="276" t="s">
        <v>238</v>
      </c>
      <c r="AU109" s="276" t="s">
        <v>85</v>
      </c>
      <c r="AV109" s="13" t="s">
        <v>85</v>
      </c>
      <c r="AW109" s="13" t="s">
        <v>39</v>
      </c>
      <c r="AX109" s="13" t="s">
        <v>76</v>
      </c>
      <c r="AY109" s="276" t="s">
        <v>171</v>
      </c>
    </row>
    <row r="110" s="14" customFormat="1">
      <c r="B110" s="277"/>
      <c r="C110" s="278"/>
      <c r="D110" s="249" t="s">
        <v>238</v>
      </c>
      <c r="E110" s="279" t="s">
        <v>21</v>
      </c>
      <c r="F110" s="280" t="s">
        <v>242</v>
      </c>
      <c r="G110" s="278"/>
      <c r="H110" s="281">
        <v>0.55000000000000004</v>
      </c>
      <c r="I110" s="282"/>
      <c r="J110" s="278"/>
      <c r="K110" s="278"/>
      <c r="L110" s="283"/>
      <c r="M110" s="284"/>
      <c r="N110" s="285"/>
      <c r="O110" s="285"/>
      <c r="P110" s="285"/>
      <c r="Q110" s="285"/>
      <c r="R110" s="285"/>
      <c r="S110" s="285"/>
      <c r="T110" s="286"/>
      <c r="AT110" s="287" t="s">
        <v>238</v>
      </c>
      <c r="AU110" s="287" t="s">
        <v>85</v>
      </c>
      <c r="AV110" s="14" t="s">
        <v>194</v>
      </c>
      <c r="AW110" s="14" t="s">
        <v>39</v>
      </c>
      <c r="AX110" s="14" t="s">
        <v>83</v>
      </c>
      <c r="AY110" s="287" t="s">
        <v>171</v>
      </c>
    </row>
    <row r="111" s="1" customFormat="1" ht="16.5" customHeight="1">
      <c r="B111" s="47"/>
      <c r="C111" s="237" t="s">
        <v>271</v>
      </c>
      <c r="D111" s="237" t="s">
        <v>174</v>
      </c>
      <c r="E111" s="238" t="s">
        <v>3044</v>
      </c>
      <c r="F111" s="239" t="s">
        <v>3045</v>
      </c>
      <c r="G111" s="240" t="s">
        <v>256</v>
      </c>
      <c r="H111" s="241">
        <v>23.870000000000001</v>
      </c>
      <c r="I111" s="242"/>
      <c r="J111" s="243">
        <f>ROUND(I111*H111,2)</f>
        <v>0</v>
      </c>
      <c r="K111" s="239" t="s">
        <v>236</v>
      </c>
      <c r="L111" s="73"/>
      <c r="M111" s="244" t="s">
        <v>21</v>
      </c>
      <c r="N111" s="245" t="s">
        <v>47</v>
      </c>
      <c r="O111" s="48"/>
      <c r="P111" s="246">
        <f>O111*H111</f>
        <v>0</v>
      </c>
      <c r="Q111" s="246">
        <v>0.00029</v>
      </c>
      <c r="R111" s="246">
        <f>Q111*H111</f>
        <v>0.0069223000000000002</v>
      </c>
      <c r="S111" s="246">
        <v>0</v>
      </c>
      <c r="T111" s="247">
        <f>S111*H111</f>
        <v>0</v>
      </c>
      <c r="AR111" s="25" t="s">
        <v>314</v>
      </c>
      <c r="AT111" s="25" t="s">
        <v>174</v>
      </c>
      <c r="AU111" s="25" t="s">
        <v>85</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314</v>
      </c>
      <c r="BM111" s="25" t="s">
        <v>3046</v>
      </c>
    </row>
    <row r="112" s="13" customFormat="1">
      <c r="B112" s="266"/>
      <c r="C112" s="267"/>
      <c r="D112" s="249" t="s">
        <v>238</v>
      </c>
      <c r="E112" s="268" t="s">
        <v>21</v>
      </c>
      <c r="F112" s="269" t="s">
        <v>3047</v>
      </c>
      <c r="G112" s="267"/>
      <c r="H112" s="270">
        <v>23.870000000000001</v>
      </c>
      <c r="I112" s="271"/>
      <c r="J112" s="267"/>
      <c r="K112" s="267"/>
      <c r="L112" s="272"/>
      <c r="M112" s="273"/>
      <c r="N112" s="274"/>
      <c r="O112" s="274"/>
      <c r="P112" s="274"/>
      <c r="Q112" s="274"/>
      <c r="R112" s="274"/>
      <c r="S112" s="274"/>
      <c r="T112" s="275"/>
      <c r="AT112" s="276" t="s">
        <v>238</v>
      </c>
      <c r="AU112" s="276" t="s">
        <v>85</v>
      </c>
      <c r="AV112" s="13" t="s">
        <v>85</v>
      </c>
      <c r="AW112" s="13" t="s">
        <v>39</v>
      </c>
      <c r="AX112" s="13" t="s">
        <v>76</v>
      </c>
      <c r="AY112" s="276" t="s">
        <v>171</v>
      </c>
    </row>
    <row r="113" s="14" customFormat="1">
      <c r="B113" s="277"/>
      <c r="C113" s="278"/>
      <c r="D113" s="249" t="s">
        <v>238</v>
      </c>
      <c r="E113" s="279" t="s">
        <v>21</v>
      </c>
      <c r="F113" s="280" t="s">
        <v>242</v>
      </c>
      <c r="G113" s="278"/>
      <c r="H113" s="281">
        <v>23.870000000000001</v>
      </c>
      <c r="I113" s="282"/>
      <c r="J113" s="278"/>
      <c r="K113" s="278"/>
      <c r="L113" s="283"/>
      <c r="M113" s="284"/>
      <c r="N113" s="285"/>
      <c r="O113" s="285"/>
      <c r="P113" s="285"/>
      <c r="Q113" s="285"/>
      <c r="R113" s="285"/>
      <c r="S113" s="285"/>
      <c r="T113" s="286"/>
      <c r="AT113" s="287" t="s">
        <v>238</v>
      </c>
      <c r="AU113" s="287" t="s">
        <v>85</v>
      </c>
      <c r="AV113" s="14" t="s">
        <v>194</v>
      </c>
      <c r="AW113" s="14" t="s">
        <v>39</v>
      </c>
      <c r="AX113" s="14" t="s">
        <v>83</v>
      </c>
      <c r="AY113" s="287" t="s">
        <v>171</v>
      </c>
    </row>
    <row r="114" s="1" customFormat="1" ht="16.5" customHeight="1">
      <c r="B114" s="47"/>
      <c r="C114" s="237" t="s">
        <v>276</v>
      </c>
      <c r="D114" s="237" t="s">
        <v>174</v>
      </c>
      <c r="E114" s="238" t="s">
        <v>3048</v>
      </c>
      <c r="F114" s="239" t="s">
        <v>3049</v>
      </c>
      <c r="G114" s="240" t="s">
        <v>256</v>
      </c>
      <c r="H114" s="241">
        <v>29.149999999999999</v>
      </c>
      <c r="I114" s="242"/>
      <c r="J114" s="243">
        <f>ROUND(I114*H114,2)</f>
        <v>0</v>
      </c>
      <c r="K114" s="239" t="s">
        <v>236</v>
      </c>
      <c r="L114" s="73"/>
      <c r="M114" s="244" t="s">
        <v>21</v>
      </c>
      <c r="N114" s="245" t="s">
        <v>47</v>
      </c>
      <c r="O114" s="48"/>
      <c r="P114" s="246">
        <f>O114*H114</f>
        <v>0</v>
      </c>
      <c r="Q114" s="246">
        <v>0.00035</v>
      </c>
      <c r="R114" s="246">
        <f>Q114*H114</f>
        <v>0.0102025</v>
      </c>
      <c r="S114" s="246">
        <v>0</v>
      </c>
      <c r="T114" s="247">
        <f>S114*H114</f>
        <v>0</v>
      </c>
      <c r="AR114" s="25" t="s">
        <v>314</v>
      </c>
      <c r="AT114" s="25" t="s">
        <v>174</v>
      </c>
      <c r="AU114" s="25" t="s">
        <v>85</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314</v>
      </c>
      <c r="BM114" s="25" t="s">
        <v>3050</v>
      </c>
    </row>
    <row r="115" s="13" customFormat="1">
      <c r="B115" s="266"/>
      <c r="C115" s="267"/>
      <c r="D115" s="249" t="s">
        <v>238</v>
      </c>
      <c r="E115" s="268" t="s">
        <v>21</v>
      </c>
      <c r="F115" s="269" t="s">
        <v>3051</v>
      </c>
      <c r="G115" s="267"/>
      <c r="H115" s="270">
        <v>29.149999999999999</v>
      </c>
      <c r="I115" s="271"/>
      <c r="J115" s="267"/>
      <c r="K115" s="267"/>
      <c r="L115" s="272"/>
      <c r="M115" s="273"/>
      <c r="N115" s="274"/>
      <c r="O115" s="274"/>
      <c r="P115" s="274"/>
      <c r="Q115" s="274"/>
      <c r="R115" s="274"/>
      <c r="S115" s="274"/>
      <c r="T115" s="275"/>
      <c r="AT115" s="276" t="s">
        <v>238</v>
      </c>
      <c r="AU115" s="276" t="s">
        <v>85</v>
      </c>
      <c r="AV115" s="13" t="s">
        <v>85</v>
      </c>
      <c r="AW115" s="13" t="s">
        <v>39</v>
      </c>
      <c r="AX115" s="13" t="s">
        <v>76</v>
      </c>
      <c r="AY115" s="276" t="s">
        <v>171</v>
      </c>
    </row>
    <row r="116" s="14" customFormat="1">
      <c r="B116" s="277"/>
      <c r="C116" s="278"/>
      <c r="D116" s="249" t="s">
        <v>238</v>
      </c>
      <c r="E116" s="279" t="s">
        <v>21</v>
      </c>
      <c r="F116" s="280" t="s">
        <v>242</v>
      </c>
      <c r="G116" s="278"/>
      <c r="H116" s="281">
        <v>29.149999999999999</v>
      </c>
      <c r="I116" s="282"/>
      <c r="J116" s="278"/>
      <c r="K116" s="278"/>
      <c r="L116" s="283"/>
      <c r="M116" s="284"/>
      <c r="N116" s="285"/>
      <c r="O116" s="285"/>
      <c r="P116" s="285"/>
      <c r="Q116" s="285"/>
      <c r="R116" s="285"/>
      <c r="S116" s="285"/>
      <c r="T116" s="286"/>
      <c r="AT116" s="287" t="s">
        <v>238</v>
      </c>
      <c r="AU116" s="287" t="s">
        <v>85</v>
      </c>
      <c r="AV116" s="14" t="s">
        <v>194</v>
      </c>
      <c r="AW116" s="14" t="s">
        <v>39</v>
      </c>
      <c r="AX116" s="14" t="s">
        <v>83</v>
      </c>
      <c r="AY116" s="287" t="s">
        <v>171</v>
      </c>
    </row>
    <row r="117" s="1" customFormat="1" ht="16.5" customHeight="1">
      <c r="B117" s="47"/>
      <c r="C117" s="237" t="s">
        <v>282</v>
      </c>
      <c r="D117" s="237" t="s">
        <v>174</v>
      </c>
      <c r="E117" s="238" t="s">
        <v>3052</v>
      </c>
      <c r="F117" s="239" t="s">
        <v>3053</v>
      </c>
      <c r="G117" s="240" t="s">
        <v>256</v>
      </c>
      <c r="H117" s="241">
        <v>1.3200000000000001</v>
      </c>
      <c r="I117" s="242"/>
      <c r="J117" s="243">
        <f>ROUND(I117*H117,2)</f>
        <v>0</v>
      </c>
      <c r="K117" s="239" t="s">
        <v>236</v>
      </c>
      <c r="L117" s="73"/>
      <c r="M117" s="244" t="s">
        <v>21</v>
      </c>
      <c r="N117" s="245" t="s">
        <v>47</v>
      </c>
      <c r="O117" s="48"/>
      <c r="P117" s="246">
        <f>O117*H117</f>
        <v>0</v>
      </c>
      <c r="Q117" s="246">
        <v>0.00056999999999999998</v>
      </c>
      <c r="R117" s="246">
        <f>Q117*H117</f>
        <v>0.00075239999999999997</v>
      </c>
      <c r="S117" s="246">
        <v>0</v>
      </c>
      <c r="T117" s="247">
        <f>S117*H117</f>
        <v>0</v>
      </c>
      <c r="AR117" s="25" t="s">
        <v>314</v>
      </c>
      <c r="AT117" s="25" t="s">
        <v>174</v>
      </c>
      <c r="AU117" s="25" t="s">
        <v>85</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314</v>
      </c>
      <c r="BM117" s="25" t="s">
        <v>3054</v>
      </c>
    </row>
    <row r="118" s="13" customFormat="1">
      <c r="B118" s="266"/>
      <c r="C118" s="267"/>
      <c r="D118" s="249" t="s">
        <v>238</v>
      </c>
      <c r="E118" s="268" t="s">
        <v>21</v>
      </c>
      <c r="F118" s="269" t="s">
        <v>3055</v>
      </c>
      <c r="G118" s="267"/>
      <c r="H118" s="270">
        <v>1.3200000000000001</v>
      </c>
      <c r="I118" s="271"/>
      <c r="J118" s="267"/>
      <c r="K118" s="267"/>
      <c r="L118" s="272"/>
      <c r="M118" s="273"/>
      <c r="N118" s="274"/>
      <c r="O118" s="274"/>
      <c r="P118" s="274"/>
      <c r="Q118" s="274"/>
      <c r="R118" s="274"/>
      <c r="S118" s="274"/>
      <c r="T118" s="275"/>
      <c r="AT118" s="276" t="s">
        <v>238</v>
      </c>
      <c r="AU118" s="276" t="s">
        <v>85</v>
      </c>
      <c r="AV118" s="13" t="s">
        <v>85</v>
      </c>
      <c r="AW118" s="13" t="s">
        <v>39</v>
      </c>
      <c r="AX118" s="13" t="s">
        <v>76</v>
      </c>
      <c r="AY118" s="276" t="s">
        <v>171</v>
      </c>
    </row>
    <row r="119" s="14" customFormat="1">
      <c r="B119" s="277"/>
      <c r="C119" s="278"/>
      <c r="D119" s="249" t="s">
        <v>238</v>
      </c>
      <c r="E119" s="279" t="s">
        <v>21</v>
      </c>
      <c r="F119" s="280" t="s">
        <v>242</v>
      </c>
      <c r="G119" s="278"/>
      <c r="H119" s="281">
        <v>1.3200000000000001</v>
      </c>
      <c r="I119" s="282"/>
      <c r="J119" s="278"/>
      <c r="K119" s="278"/>
      <c r="L119" s="283"/>
      <c r="M119" s="284"/>
      <c r="N119" s="285"/>
      <c r="O119" s="285"/>
      <c r="P119" s="285"/>
      <c r="Q119" s="285"/>
      <c r="R119" s="285"/>
      <c r="S119" s="285"/>
      <c r="T119" s="286"/>
      <c r="AT119" s="287" t="s">
        <v>238</v>
      </c>
      <c r="AU119" s="287" t="s">
        <v>85</v>
      </c>
      <c r="AV119" s="14" t="s">
        <v>194</v>
      </c>
      <c r="AW119" s="14" t="s">
        <v>39</v>
      </c>
      <c r="AX119" s="14" t="s">
        <v>83</v>
      </c>
      <c r="AY119" s="287" t="s">
        <v>171</v>
      </c>
    </row>
    <row r="120" s="1" customFormat="1" ht="16.5" customHeight="1">
      <c r="B120" s="47"/>
      <c r="C120" s="237" t="s">
        <v>287</v>
      </c>
      <c r="D120" s="237" t="s">
        <v>174</v>
      </c>
      <c r="E120" s="238" t="s">
        <v>3056</v>
      </c>
      <c r="F120" s="239" t="s">
        <v>3057</v>
      </c>
      <c r="G120" s="240" t="s">
        <v>256</v>
      </c>
      <c r="H120" s="241">
        <v>10.23</v>
      </c>
      <c r="I120" s="242"/>
      <c r="J120" s="243">
        <f>ROUND(I120*H120,2)</f>
        <v>0</v>
      </c>
      <c r="K120" s="239" t="s">
        <v>236</v>
      </c>
      <c r="L120" s="73"/>
      <c r="M120" s="244" t="s">
        <v>21</v>
      </c>
      <c r="N120" s="245" t="s">
        <v>47</v>
      </c>
      <c r="O120" s="48"/>
      <c r="P120" s="246">
        <f>O120*H120</f>
        <v>0</v>
      </c>
      <c r="Q120" s="246">
        <v>0.00114</v>
      </c>
      <c r="R120" s="246">
        <f>Q120*H120</f>
        <v>0.011662199999999999</v>
      </c>
      <c r="S120" s="246">
        <v>0</v>
      </c>
      <c r="T120" s="247">
        <f>S120*H120</f>
        <v>0</v>
      </c>
      <c r="AR120" s="25" t="s">
        <v>314</v>
      </c>
      <c r="AT120" s="25" t="s">
        <v>174</v>
      </c>
      <c r="AU120" s="25" t="s">
        <v>85</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314</v>
      </c>
      <c r="BM120" s="25" t="s">
        <v>3058</v>
      </c>
    </row>
    <row r="121" s="13" customFormat="1">
      <c r="B121" s="266"/>
      <c r="C121" s="267"/>
      <c r="D121" s="249" t="s">
        <v>238</v>
      </c>
      <c r="E121" s="268" t="s">
        <v>21</v>
      </c>
      <c r="F121" s="269" t="s">
        <v>3059</v>
      </c>
      <c r="G121" s="267"/>
      <c r="H121" s="270">
        <v>10.23</v>
      </c>
      <c r="I121" s="271"/>
      <c r="J121" s="267"/>
      <c r="K121" s="267"/>
      <c r="L121" s="272"/>
      <c r="M121" s="273"/>
      <c r="N121" s="274"/>
      <c r="O121" s="274"/>
      <c r="P121" s="274"/>
      <c r="Q121" s="274"/>
      <c r="R121" s="274"/>
      <c r="S121" s="274"/>
      <c r="T121" s="275"/>
      <c r="AT121" s="276" t="s">
        <v>238</v>
      </c>
      <c r="AU121" s="276" t="s">
        <v>85</v>
      </c>
      <c r="AV121" s="13" t="s">
        <v>85</v>
      </c>
      <c r="AW121" s="13" t="s">
        <v>39</v>
      </c>
      <c r="AX121" s="13" t="s">
        <v>76</v>
      </c>
      <c r="AY121" s="276" t="s">
        <v>171</v>
      </c>
    </row>
    <row r="122" s="14" customFormat="1">
      <c r="B122" s="277"/>
      <c r="C122" s="278"/>
      <c r="D122" s="249" t="s">
        <v>238</v>
      </c>
      <c r="E122" s="279" t="s">
        <v>21</v>
      </c>
      <c r="F122" s="280" t="s">
        <v>242</v>
      </c>
      <c r="G122" s="278"/>
      <c r="H122" s="281">
        <v>10.23</v>
      </c>
      <c r="I122" s="282"/>
      <c r="J122" s="278"/>
      <c r="K122" s="278"/>
      <c r="L122" s="283"/>
      <c r="M122" s="284"/>
      <c r="N122" s="285"/>
      <c r="O122" s="285"/>
      <c r="P122" s="285"/>
      <c r="Q122" s="285"/>
      <c r="R122" s="285"/>
      <c r="S122" s="285"/>
      <c r="T122" s="286"/>
      <c r="AT122" s="287" t="s">
        <v>238</v>
      </c>
      <c r="AU122" s="287" t="s">
        <v>85</v>
      </c>
      <c r="AV122" s="14" t="s">
        <v>194</v>
      </c>
      <c r="AW122" s="14" t="s">
        <v>39</v>
      </c>
      <c r="AX122" s="14" t="s">
        <v>83</v>
      </c>
      <c r="AY122" s="287" t="s">
        <v>171</v>
      </c>
    </row>
    <row r="123" s="1" customFormat="1" ht="25.5" customHeight="1">
      <c r="B123" s="47"/>
      <c r="C123" s="237" t="s">
        <v>295</v>
      </c>
      <c r="D123" s="237" t="s">
        <v>174</v>
      </c>
      <c r="E123" s="238" t="s">
        <v>3060</v>
      </c>
      <c r="F123" s="239" t="s">
        <v>3061</v>
      </c>
      <c r="G123" s="240" t="s">
        <v>367</v>
      </c>
      <c r="H123" s="241">
        <v>17</v>
      </c>
      <c r="I123" s="242"/>
      <c r="J123" s="243">
        <f>ROUND(I123*H123,2)</f>
        <v>0</v>
      </c>
      <c r="K123" s="239" t="s">
        <v>236</v>
      </c>
      <c r="L123" s="73"/>
      <c r="M123" s="244" t="s">
        <v>21</v>
      </c>
      <c r="N123" s="245" t="s">
        <v>47</v>
      </c>
      <c r="O123" s="48"/>
      <c r="P123" s="246">
        <f>O123*H123</f>
        <v>0</v>
      </c>
      <c r="Q123" s="246">
        <v>0</v>
      </c>
      <c r="R123" s="246">
        <f>Q123*H123</f>
        <v>0</v>
      </c>
      <c r="S123" s="246">
        <v>0</v>
      </c>
      <c r="T123" s="247">
        <f>S123*H123</f>
        <v>0</v>
      </c>
      <c r="AR123" s="25" t="s">
        <v>314</v>
      </c>
      <c r="AT123" s="25" t="s">
        <v>174</v>
      </c>
      <c r="AU123" s="25" t="s">
        <v>85</v>
      </c>
      <c r="AY123" s="25" t="s">
        <v>171</v>
      </c>
      <c r="BE123" s="248">
        <f>IF(N123="základní",J123,0)</f>
        <v>0</v>
      </c>
      <c r="BF123" s="248">
        <f>IF(N123="snížená",J123,0)</f>
        <v>0</v>
      </c>
      <c r="BG123" s="248">
        <f>IF(N123="zákl. přenesená",J123,0)</f>
        <v>0</v>
      </c>
      <c r="BH123" s="248">
        <f>IF(N123="sníž. přenesená",J123,0)</f>
        <v>0</v>
      </c>
      <c r="BI123" s="248">
        <f>IF(N123="nulová",J123,0)</f>
        <v>0</v>
      </c>
      <c r="BJ123" s="25" t="s">
        <v>83</v>
      </c>
      <c r="BK123" s="248">
        <f>ROUND(I123*H123,2)</f>
        <v>0</v>
      </c>
      <c r="BL123" s="25" t="s">
        <v>314</v>
      </c>
      <c r="BM123" s="25" t="s">
        <v>3062</v>
      </c>
    </row>
    <row r="124" s="12" customFormat="1">
      <c r="B124" s="256"/>
      <c r="C124" s="257"/>
      <c r="D124" s="249" t="s">
        <v>238</v>
      </c>
      <c r="E124" s="258" t="s">
        <v>21</v>
      </c>
      <c r="F124" s="259" t="s">
        <v>3063</v>
      </c>
      <c r="G124" s="257"/>
      <c r="H124" s="258" t="s">
        <v>21</v>
      </c>
      <c r="I124" s="260"/>
      <c r="J124" s="257"/>
      <c r="K124" s="257"/>
      <c r="L124" s="261"/>
      <c r="M124" s="262"/>
      <c r="N124" s="263"/>
      <c r="O124" s="263"/>
      <c r="P124" s="263"/>
      <c r="Q124" s="263"/>
      <c r="R124" s="263"/>
      <c r="S124" s="263"/>
      <c r="T124" s="264"/>
      <c r="AT124" s="265" t="s">
        <v>238</v>
      </c>
      <c r="AU124" s="265" t="s">
        <v>85</v>
      </c>
      <c r="AV124" s="12" t="s">
        <v>83</v>
      </c>
      <c r="AW124" s="12" t="s">
        <v>39</v>
      </c>
      <c r="AX124" s="12" t="s">
        <v>76</v>
      </c>
      <c r="AY124" s="265" t="s">
        <v>171</v>
      </c>
    </row>
    <row r="125" s="13" customFormat="1">
      <c r="B125" s="266"/>
      <c r="C125" s="267"/>
      <c r="D125" s="249" t="s">
        <v>238</v>
      </c>
      <c r="E125" s="268" t="s">
        <v>21</v>
      </c>
      <c r="F125" s="269" t="s">
        <v>3064</v>
      </c>
      <c r="G125" s="267"/>
      <c r="H125" s="270">
        <v>6</v>
      </c>
      <c r="I125" s="271"/>
      <c r="J125" s="267"/>
      <c r="K125" s="267"/>
      <c r="L125" s="272"/>
      <c r="M125" s="273"/>
      <c r="N125" s="274"/>
      <c r="O125" s="274"/>
      <c r="P125" s="274"/>
      <c r="Q125" s="274"/>
      <c r="R125" s="274"/>
      <c r="S125" s="274"/>
      <c r="T125" s="275"/>
      <c r="AT125" s="276" t="s">
        <v>238</v>
      </c>
      <c r="AU125" s="276" t="s">
        <v>85</v>
      </c>
      <c r="AV125" s="13" t="s">
        <v>85</v>
      </c>
      <c r="AW125" s="13" t="s">
        <v>39</v>
      </c>
      <c r="AX125" s="13" t="s">
        <v>76</v>
      </c>
      <c r="AY125" s="276" t="s">
        <v>171</v>
      </c>
    </row>
    <row r="126" s="13" customFormat="1">
      <c r="B126" s="266"/>
      <c r="C126" s="267"/>
      <c r="D126" s="249" t="s">
        <v>238</v>
      </c>
      <c r="E126" s="268" t="s">
        <v>21</v>
      </c>
      <c r="F126" s="269" t="s">
        <v>3065</v>
      </c>
      <c r="G126" s="267"/>
      <c r="H126" s="270">
        <v>1</v>
      </c>
      <c r="I126" s="271"/>
      <c r="J126" s="267"/>
      <c r="K126" s="267"/>
      <c r="L126" s="272"/>
      <c r="M126" s="273"/>
      <c r="N126" s="274"/>
      <c r="O126" s="274"/>
      <c r="P126" s="274"/>
      <c r="Q126" s="274"/>
      <c r="R126" s="274"/>
      <c r="S126" s="274"/>
      <c r="T126" s="275"/>
      <c r="AT126" s="276" t="s">
        <v>238</v>
      </c>
      <c r="AU126" s="276" t="s">
        <v>85</v>
      </c>
      <c r="AV126" s="13" t="s">
        <v>85</v>
      </c>
      <c r="AW126" s="13" t="s">
        <v>39</v>
      </c>
      <c r="AX126" s="13" t="s">
        <v>76</v>
      </c>
      <c r="AY126" s="276" t="s">
        <v>171</v>
      </c>
    </row>
    <row r="127" s="13" customFormat="1">
      <c r="B127" s="266"/>
      <c r="C127" s="267"/>
      <c r="D127" s="249" t="s">
        <v>238</v>
      </c>
      <c r="E127" s="268" t="s">
        <v>21</v>
      </c>
      <c r="F127" s="269" t="s">
        <v>3066</v>
      </c>
      <c r="G127" s="267"/>
      <c r="H127" s="270">
        <v>1</v>
      </c>
      <c r="I127" s="271"/>
      <c r="J127" s="267"/>
      <c r="K127" s="267"/>
      <c r="L127" s="272"/>
      <c r="M127" s="273"/>
      <c r="N127" s="274"/>
      <c r="O127" s="274"/>
      <c r="P127" s="274"/>
      <c r="Q127" s="274"/>
      <c r="R127" s="274"/>
      <c r="S127" s="274"/>
      <c r="T127" s="275"/>
      <c r="AT127" s="276" t="s">
        <v>238</v>
      </c>
      <c r="AU127" s="276" t="s">
        <v>85</v>
      </c>
      <c r="AV127" s="13" t="s">
        <v>85</v>
      </c>
      <c r="AW127" s="13" t="s">
        <v>39</v>
      </c>
      <c r="AX127" s="13" t="s">
        <v>76</v>
      </c>
      <c r="AY127" s="276" t="s">
        <v>171</v>
      </c>
    </row>
    <row r="128" s="13" customFormat="1">
      <c r="B128" s="266"/>
      <c r="C128" s="267"/>
      <c r="D128" s="249" t="s">
        <v>238</v>
      </c>
      <c r="E128" s="268" t="s">
        <v>21</v>
      </c>
      <c r="F128" s="269" t="s">
        <v>3067</v>
      </c>
      <c r="G128" s="267"/>
      <c r="H128" s="270">
        <v>4</v>
      </c>
      <c r="I128" s="271"/>
      <c r="J128" s="267"/>
      <c r="K128" s="267"/>
      <c r="L128" s="272"/>
      <c r="M128" s="273"/>
      <c r="N128" s="274"/>
      <c r="O128" s="274"/>
      <c r="P128" s="274"/>
      <c r="Q128" s="274"/>
      <c r="R128" s="274"/>
      <c r="S128" s="274"/>
      <c r="T128" s="275"/>
      <c r="AT128" s="276" t="s">
        <v>238</v>
      </c>
      <c r="AU128" s="276" t="s">
        <v>85</v>
      </c>
      <c r="AV128" s="13" t="s">
        <v>85</v>
      </c>
      <c r="AW128" s="13" t="s">
        <v>39</v>
      </c>
      <c r="AX128" s="13" t="s">
        <v>76</v>
      </c>
      <c r="AY128" s="276" t="s">
        <v>171</v>
      </c>
    </row>
    <row r="129" s="13" customFormat="1">
      <c r="B129" s="266"/>
      <c r="C129" s="267"/>
      <c r="D129" s="249" t="s">
        <v>238</v>
      </c>
      <c r="E129" s="268" t="s">
        <v>21</v>
      </c>
      <c r="F129" s="269" t="s">
        <v>3068</v>
      </c>
      <c r="G129" s="267"/>
      <c r="H129" s="270">
        <v>4</v>
      </c>
      <c r="I129" s="271"/>
      <c r="J129" s="267"/>
      <c r="K129" s="267"/>
      <c r="L129" s="272"/>
      <c r="M129" s="273"/>
      <c r="N129" s="274"/>
      <c r="O129" s="274"/>
      <c r="P129" s="274"/>
      <c r="Q129" s="274"/>
      <c r="R129" s="274"/>
      <c r="S129" s="274"/>
      <c r="T129" s="275"/>
      <c r="AT129" s="276" t="s">
        <v>238</v>
      </c>
      <c r="AU129" s="276" t="s">
        <v>85</v>
      </c>
      <c r="AV129" s="13" t="s">
        <v>85</v>
      </c>
      <c r="AW129" s="13" t="s">
        <v>39</v>
      </c>
      <c r="AX129" s="13" t="s">
        <v>76</v>
      </c>
      <c r="AY129" s="276" t="s">
        <v>171</v>
      </c>
    </row>
    <row r="130" s="13" customFormat="1">
      <c r="B130" s="266"/>
      <c r="C130" s="267"/>
      <c r="D130" s="249" t="s">
        <v>238</v>
      </c>
      <c r="E130" s="268" t="s">
        <v>21</v>
      </c>
      <c r="F130" s="269" t="s">
        <v>3069</v>
      </c>
      <c r="G130" s="267"/>
      <c r="H130" s="270">
        <v>1</v>
      </c>
      <c r="I130" s="271"/>
      <c r="J130" s="267"/>
      <c r="K130" s="267"/>
      <c r="L130" s="272"/>
      <c r="M130" s="273"/>
      <c r="N130" s="274"/>
      <c r="O130" s="274"/>
      <c r="P130" s="274"/>
      <c r="Q130" s="274"/>
      <c r="R130" s="274"/>
      <c r="S130" s="274"/>
      <c r="T130" s="275"/>
      <c r="AT130" s="276" t="s">
        <v>238</v>
      </c>
      <c r="AU130" s="276" t="s">
        <v>85</v>
      </c>
      <c r="AV130" s="13" t="s">
        <v>85</v>
      </c>
      <c r="AW130" s="13" t="s">
        <v>39</v>
      </c>
      <c r="AX130" s="13" t="s">
        <v>76</v>
      </c>
      <c r="AY130" s="276" t="s">
        <v>171</v>
      </c>
    </row>
    <row r="131" s="14" customFormat="1">
      <c r="B131" s="277"/>
      <c r="C131" s="278"/>
      <c r="D131" s="249" t="s">
        <v>238</v>
      </c>
      <c r="E131" s="279" t="s">
        <v>21</v>
      </c>
      <c r="F131" s="280" t="s">
        <v>242</v>
      </c>
      <c r="G131" s="278"/>
      <c r="H131" s="281">
        <v>17</v>
      </c>
      <c r="I131" s="282"/>
      <c r="J131" s="278"/>
      <c r="K131" s="278"/>
      <c r="L131" s="283"/>
      <c r="M131" s="284"/>
      <c r="N131" s="285"/>
      <c r="O131" s="285"/>
      <c r="P131" s="285"/>
      <c r="Q131" s="285"/>
      <c r="R131" s="285"/>
      <c r="S131" s="285"/>
      <c r="T131" s="286"/>
      <c r="AT131" s="287" t="s">
        <v>238</v>
      </c>
      <c r="AU131" s="287" t="s">
        <v>85</v>
      </c>
      <c r="AV131" s="14" t="s">
        <v>194</v>
      </c>
      <c r="AW131" s="14" t="s">
        <v>39</v>
      </c>
      <c r="AX131" s="14" t="s">
        <v>83</v>
      </c>
      <c r="AY131" s="287" t="s">
        <v>171</v>
      </c>
    </row>
    <row r="132" s="1" customFormat="1" ht="25.5" customHeight="1">
      <c r="B132" s="47"/>
      <c r="C132" s="237" t="s">
        <v>299</v>
      </c>
      <c r="D132" s="237" t="s">
        <v>174</v>
      </c>
      <c r="E132" s="238" t="s">
        <v>3070</v>
      </c>
      <c r="F132" s="239" t="s">
        <v>3071</v>
      </c>
      <c r="G132" s="240" t="s">
        <v>367</v>
      </c>
      <c r="H132" s="241">
        <v>4</v>
      </c>
      <c r="I132" s="242"/>
      <c r="J132" s="243">
        <f>ROUND(I132*H132,2)</f>
        <v>0</v>
      </c>
      <c r="K132" s="239" t="s">
        <v>236</v>
      </c>
      <c r="L132" s="73"/>
      <c r="M132" s="244" t="s">
        <v>21</v>
      </c>
      <c r="N132" s="245" t="s">
        <v>47</v>
      </c>
      <c r="O132" s="48"/>
      <c r="P132" s="246">
        <f>O132*H132</f>
        <v>0</v>
      </c>
      <c r="Q132" s="246">
        <v>0</v>
      </c>
      <c r="R132" s="246">
        <f>Q132*H132</f>
        <v>0</v>
      </c>
      <c r="S132" s="246">
        <v>0</v>
      </c>
      <c r="T132" s="247">
        <f>S132*H132</f>
        <v>0</v>
      </c>
      <c r="AR132" s="25" t="s">
        <v>314</v>
      </c>
      <c r="AT132" s="25" t="s">
        <v>174</v>
      </c>
      <c r="AU132" s="25" t="s">
        <v>85</v>
      </c>
      <c r="AY132" s="25" t="s">
        <v>171</v>
      </c>
      <c r="BE132" s="248">
        <f>IF(N132="základní",J132,0)</f>
        <v>0</v>
      </c>
      <c r="BF132" s="248">
        <f>IF(N132="snížená",J132,0)</f>
        <v>0</v>
      </c>
      <c r="BG132" s="248">
        <f>IF(N132="zákl. přenesená",J132,0)</f>
        <v>0</v>
      </c>
      <c r="BH132" s="248">
        <f>IF(N132="sníž. přenesená",J132,0)</f>
        <v>0</v>
      </c>
      <c r="BI132" s="248">
        <f>IF(N132="nulová",J132,0)</f>
        <v>0</v>
      </c>
      <c r="BJ132" s="25" t="s">
        <v>83</v>
      </c>
      <c r="BK132" s="248">
        <f>ROUND(I132*H132,2)</f>
        <v>0</v>
      </c>
      <c r="BL132" s="25" t="s">
        <v>314</v>
      </c>
      <c r="BM132" s="25" t="s">
        <v>3072</v>
      </c>
    </row>
    <row r="133" s="12" customFormat="1">
      <c r="B133" s="256"/>
      <c r="C133" s="257"/>
      <c r="D133" s="249" t="s">
        <v>238</v>
      </c>
      <c r="E133" s="258" t="s">
        <v>21</v>
      </c>
      <c r="F133" s="259" t="s">
        <v>3063</v>
      </c>
      <c r="G133" s="257"/>
      <c r="H133" s="258" t="s">
        <v>21</v>
      </c>
      <c r="I133" s="260"/>
      <c r="J133" s="257"/>
      <c r="K133" s="257"/>
      <c r="L133" s="261"/>
      <c r="M133" s="262"/>
      <c r="N133" s="263"/>
      <c r="O133" s="263"/>
      <c r="P133" s="263"/>
      <c r="Q133" s="263"/>
      <c r="R133" s="263"/>
      <c r="S133" s="263"/>
      <c r="T133" s="264"/>
      <c r="AT133" s="265" t="s">
        <v>238</v>
      </c>
      <c r="AU133" s="265" t="s">
        <v>85</v>
      </c>
      <c r="AV133" s="12" t="s">
        <v>83</v>
      </c>
      <c r="AW133" s="12" t="s">
        <v>39</v>
      </c>
      <c r="AX133" s="12" t="s">
        <v>76</v>
      </c>
      <c r="AY133" s="265" t="s">
        <v>171</v>
      </c>
    </row>
    <row r="134" s="13" customFormat="1">
      <c r="B134" s="266"/>
      <c r="C134" s="267"/>
      <c r="D134" s="249" t="s">
        <v>238</v>
      </c>
      <c r="E134" s="268" t="s">
        <v>21</v>
      </c>
      <c r="F134" s="269" t="s">
        <v>1213</v>
      </c>
      <c r="G134" s="267"/>
      <c r="H134" s="270">
        <v>1</v>
      </c>
      <c r="I134" s="271"/>
      <c r="J134" s="267"/>
      <c r="K134" s="267"/>
      <c r="L134" s="272"/>
      <c r="M134" s="273"/>
      <c r="N134" s="274"/>
      <c r="O134" s="274"/>
      <c r="P134" s="274"/>
      <c r="Q134" s="274"/>
      <c r="R134" s="274"/>
      <c r="S134" s="274"/>
      <c r="T134" s="275"/>
      <c r="AT134" s="276" t="s">
        <v>238</v>
      </c>
      <c r="AU134" s="276" t="s">
        <v>85</v>
      </c>
      <c r="AV134" s="13" t="s">
        <v>85</v>
      </c>
      <c r="AW134" s="13" t="s">
        <v>39</v>
      </c>
      <c r="AX134" s="13" t="s">
        <v>76</v>
      </c>
      <c r="AY134" s="276" t="s">
        <v>171</v>
      </c>
    </row>
    <row r="135" s="13" customFormat="1">
      <c r="B135" s="266"/>
      <c r="C135" s="267"/>
      <c r="D135" s="249" t="s">
        <v>238</v>
      </c>
      <c r="E135" s="268" t="s">
        <v>21</v>
      </c>
      <c r="F135" s="269" t="s">
        <v>3073</v>
      </c>
      <c r="G135" s="267"/>
      <c r="H135" s="270">
        <v>2</v>
      </c>
      <c r="I135" s="271"/>
      <c r="J135" s="267"/>
      <c r="K135" s="267"/>
      <c r="L135" s="272"/>
      <c r="M135" s="273"/>
      <c r="N135" s="274"/>
      <c r="O135" s="274"/>
      <c r="P135" s="274"/>
      <c r="Q135" s="274"/>
      <c r="R135" s="274"/>
      <c r="S135" s="274"/>
      <c r="T135" s="275"/>
      <c r="AT135" s="276" t="s">
        <v>238</v>
      </c>
      <c r="AU135" s="276" t="s">
        <v>85</v>
      </c>
      <c r="AV135" s="13" t="s">
        <v>85</v>
      </c>
      <c r="AW135" s="13" t="s">
        <v>39</v>
      </c>
      <c r="AX135" s="13" t="s">
        <v>76</v>
      </c>
      <c r="AY135" s="276" t="s">
        <v>171</v>
      </c>
    </row>
    <row r="136" s="13" customFormat="1">
      <c r="B136" s="266"/>
      <c r="C136" s="267"/>
      <c r="D136" s="249" t="s">
        <v>238</v>
      </c>
      <c r="E136" s="268" t="s">
        <v>21</v>
      </c>
      <c r="F136" s="269" t="s">
        <v>3074</v>
      </c>
      <c r="G136" s="267"/>
      <c r="H136" s="270">
        <v>1</v>
      </c>
      <c r="I136" s="271"/>
      <c r="J136" s="267"/>
      <c r="K136" s="267"/>
      <c r="L136" s="272"/>
      <c r="M136" s="273"/>
      <c r="N136" s="274"/>
      <c r="O136" s="274"/>
      <c r="P136" s="274"/>
      <c r="Q136" s="274"/>
      <c r="R136" s="274"/>
      <c r="S136" s="274"/>
      <c r="T136" s="275"/>
      <c r="AT136" s="276" t="s">
        <v>238</v>
      </c>
      <c r="AU136" s="276" t="s">
        <v>85</v>
      </c>
      <c r="AV136" s="13" t="s">
        <v>85</v>
      </c>
      <c r="AW136" s="13" t="s">
        <v>39</v>
      </c>
      <c r="AX136" s="13" t="s">
        <v>76</v>
      </c>
      <c r="AY136" s="276" t="s">
        <v>171</v>
      </c>
    </row>
    <row r="137" s="14" customFormat="1">
      <c r="B137" s="277"/>
      <c r="C137" s="278"/>
      <c r="D137" s="249" t="s">
        <v>238</v>
      </c>
      <c r="E137" s="279" t="s">
        <v>21</v>
      </c>
      <c r="F137" s="280" t="s">
        <v>242</v>
      </c>
      <c r="G137" s="278"/>
      <c r="H137" s="281">
        <v>4</v>
      </c>
      <c r="I137" s="282"/>
      <c r="J137" s="278"/>
      <c r="K137" s="278"/>
      <c r="L137" s="283"/>
      <c r="M137" s="284"/>
      <c r="N137" s="285"/>
      <c r="O137" s="285"/>
      <c r="P137" s="285"/>
      <c r="Q137" s="285"/>
      <c r="R137" s="285"/>
      <c r="S137" s="285"/>
      <c r="T137" s="286"/>
      <c r="AT137" s="287" t="s">
        <v>238</v>
      </c>
      <c r="AU137" s="287" t="s">
        <v>85</v>
      </c>
      <c r="AV137" s="14" t="s">
        <v>194</v>
      </c>
      <c r="AW137" s="14" t="s">
        <v>39</v>
      </c>
      <c r="AX137" s="14" t="s">
        <v>83</v>
      </c>
      <c r="AY137" s="287" t="s">
        <v>171</v>
      </c>
    </row>
    <row r="138" s="1" customFormat="1" ht="25.5" customHeight="1">
      <c r="B138" s="47"/>
      <c r="C138" s="237" t="s">
        <v>304</v>
      </c>
      <c r="D138" s="237" t="s">
        <v>174</v>
      </c>
      <c r="E138" s="238" t="s">
        <v>3075</v>
      </c>
      <c r="F138" s="239" t="s">
        <v>3076</v>
      </c>
      <c r="G138" s="240" t="s">
        <v>367</v>
      </c>
      <c r="H138" s="241">
        <v>1</v>
      </c>
      <c r="I138" s="242"/>
      <c r="J138" s="243">
        <f>ROUND(I138*H138,2)</f>
        <v>0</v>
      </c>
      <c r="K138" s="239" t="s">
        <v>236</v>
      </c>
      <c r="L138" s="73"/>
      <c r="M138" s="244" t="s">
        <v>21</v>
      </c>
      <c r="N138" s="245" t="s">
        <v>47</v>
      </c>
      <c r="O138" s="48"/>
      <c r="P138" s="246">
        <f>O138*H138</f>
        <v>0</v>
      </c>
      <c r="Q138" s="246">
        <v>0</v>
      </c>
      <c r="R138" s="246">
        <f>Q138*H138</f>
        <v>0</v>
      </c>
      <c r="S138" s="246">
        <v>0</v>
      </c>
      <c r="T138" s="247">
        <f>S138*H138</f>
        <v>0</v>
      </c>
      <c r="AR138" s="25" t="s">
        <v>314</v>
      </c>
      <c r="AT138" s="25" t="s">
        <v>174</v>
      </c>
      <c r="AU138" s="25" t="s">
        <v>85</v>
      </c>
      <c r="AY138" s="25" t="s">
        <v>171</v>
      </c>
      <c r="BE138" s="248">
        <f>IF(N138="základní",J138,0)</f>
        <v>0</v>
      </c>
      <c r="BF138" s="248">
        <f>IF(N138="snížená",J138,0)</f>
        <v>0</v>
      </c>
      <c r="BG138" s="248">
        <f>IF(N138="zákl. přenesená",J138,0)</f>
        <v>0</v>
      </c>
      <c r="BH138" s="248">
        <f>IF(N138="sníž. přenesená",J138,0)</f>
        <v>0</v>
      </c>
      <c r="BI138" s="248">
        <f>IF(N138="nulová",J138,0)</f>
        <v>0</v>
      </c>
      <c r="BJ138" s="25" t="s">
        <v>83</v>
      </c>
      <c r="BK138" s="248">
        <f>ROUND(I138*H138,2)</f>
        <v>0</v>
      </c>
      <c r="BL138" s="25" t="s">
        <v>314</v>
      </c>
      <c r="BM138" s="25" t="s">
        <v>3077</v>
      </c>
    </row>
    <row r="139" s="12" customFormat="1">
      <c r="B139" s="256"/>
      <c r="C139" s="257"/>
      <c r="D139" s="249" t="s">
        <v>238</v>
      </c>
      <c r="E139" s="258" t="s">
        <v>21</v>
      </c>
      <c r="F139" s="259" t="s">
        <v>3063</v>
      </c>
      <c r="G139" s="257"/>
      <c r="H139" s="258" t="s">
        <v>21</v>
      </c>
      <c r="I139" s="260"/>
      <c r="J139" s="257"/>
      <c r="K139" s="257"/>
      <c r="L139" s="261"/>
      <c r="M139" s="262"/>
      <c r="N139" s="263"/>
      <c r="O139" s="263"/>
      <c r="P139" s="263"/>
      <c r="Q139" s="263"/>
      <c r="R139" s="263"/>
      <c r="S139" s="263"/>
      <c r="T139" s="264"/>
      <c r="AT139" s="265" t="s">
        <v>238</v>
      </c>
      <c r="AU139" s="265" t="s">
        <v>85</v>
      </c>
      <c r="AV139" s="12" t="s">
        <v>83</v>
      </c>
      <c r="AW139" s="12" t="s">
        <v>39</v>
      </c>
      <c r="AX139" s="12" t="s">
        <v>76</v>
      </c>
      <c r="AY139" s="265" t="s">
        <v>171</v>
      </c>
    </row>
    <row r="140" s="13" customFormat="1">
      <c r="B140" s="266"/>
      <c r="C140" s="267"/>
      <c r="D140" s="249" t="s">
        <v>238</v>
      </c>
      <c r="E140" s="268" t="s">
        <v>21</v>
      </c>
      <c r="F140" s="269" t="s">
        <v>3078</v>
      </c>
      <c r="G140" s="267"/>
      <c r="H140" s="270">
        <v>1</v>
      </c>
      <c r="I140" s="271"/>
      <c r="J140" s="267"/>
      <c r="K140" s="267"/>
      <c r="L140" s="272"/>
      <c r="M140" s="273"/>
      <c r="N140" s="274"/>
      <c r="O140" s="274"/>
      <c r="P140" s="274"/>
      <c r="Q140" s="274"/>
      <c r="R140" s="274"/>
      <c r="S140" s="274"/>
      <c r="T140" s="275"/>
      <c r="AT140" s="276" t="s">
        <v>238</v>
      </c>
      <c r="AU140" s="276" t="s">
        <v>85</v>
      </c>
      <c r="AV140" s="13" t="s">
        <v>85</v>
      </c>
      <c r="AW140" s="13" t="s">
        <v>39</v>
      </c>
      <c r="AX140" s="13" t="s">
        <v>76</v>
      </c>
      <c r="AY140" s="276" t="s">
        <v>171</v>
      </c>
    </row>
    <row r="141" s="14" customFormat="1">
      <c r="B141" s="277"/>
      <c r="C141" s="278"/>
      <c r="D141" s="249" t="s">
        <v>238</v>
      </c>
      <c r="E141" s="279" t="s">
        <v>21</v>
      </c>
      <c r="F141" s="280" t="s">
        <v>242</v>
      </c>
      <c r="G141" s="278"/>
      <c r="H141" s="281">
        <v>1</v>
      </c>
      <c r="I141" s="282"/>
      <c r="J141" s="278"/>
      <c r="K141" s="278"/>
      <c r="L141" s="283"/>
      <c r="M141" s="284"/>
      <c r="N141" s="285"/>
      <c r="O141" s="285"/>
      <c r="P141" s="285"/>
      <c r="Q141" s="285"/>
      <c r="R141" s="285"/>
      <c r="S141" s="285"/>
      <c r="T141" s="286"/>
      <c r="AT141" s="287" t="s">
        <v>238</v>
      </c>
      <c r="AU141" s="287" t="s">
        <v>85</v>
      </c>
      <c r="AV141" s="14" t="s">
        <v>194</v>
      </c>
      <c r="AW141" s="14" t="s">
        <v>39</v>
      </c>
      <c r="AX141" s="14" t="s">
        <v>83</v>
      </c>
      <c r="AY141" s="287" t="s">
        <v>171</v>
      </c>
    </row>
    <row r="142" s="1" customFormat="1" ht="25.5" customHeight="1">
      <c r="B142" s="47"/>
      <c r="C142" s="237" t="s">
        <v>10</v>
      </c>
      <c r="D142" s="237" t="s">
        <v>174</v>
      </c>
      <c r="E142" s="238" t="s">
        <v>3079</v>
      </c>
      <c r="F142" s="239" t="s">
        <v>3080</v>
      </c>
      <c r="G142" s="240" t="s">
        <v>367</v>
      </c>
      <c r="H142" s="241">
        <v>7</v>
      </c>
      <c r="I142" s="242"/>
      <c r="J142" s="243">
        <f>ROUND(I142*H142,2)</f>
        <v>0</v>
      </c>
      <c r="K142" s="239" t="s">
        <v>236</v>
      </c>
      <c r="L142" s="73"/>
      <c r="M142" s="244" t="s">
        <v>21</v>
      </c>
      <c r="N142" s="245" t="s">
        <v>47</v>
      </c>
      <c r="O142" s="48"/>
      <c r="P142" s="246">
        <f>O142*H142</f>
        <v>0</v>
      </c>
      <c r="Q142" s="246">
        <v>0</v>
      </c>
      <c r="R142" s="246">
        <f>Q142*H142</f>
        <v>0</v>
      </c>
      <c r="S142" s="246">
        <v>0</v>
      </c>
      <c r="T142" s="247">
        <f>S142*H142</f>
        <v>0</v>
      </c>
      <c r="AR142" s="25" t="s">
        <v>314</v>
      </c>
      <c r="AT142" s="25" t="s">
        <v>174</v>
      </c>
      <c r="AU142" s="25" t="s">
        <v>85</v>
      </c>
      <c r="AY142" s="25" t="s">
        <v>171</v>
      </c>
      <c r="BE142" s="248">
        <f>IF(N142="základní",J142,0)</f>
        <v>0</v>
      </c>
      <c r="BF142" s="248">
        <f>IF(N142="snížená",J142,0)</f>
        <v>0</v>
      </c>
      <c r="BG142" s="248">
        <f>IF(N142="zákl. přenesená",J142,0)</f>
        <v>0</v>
      </c>
      <c r="BH142" s="248">
        <f>IF(N142="sníž. přenesená",J142,0)</f>
        <v>0</v>
      </c>
      <c r="BI142" s="248">
        <f>IF(N142="nulová",J142,0)</f>
        <v>0</v>
      </c>
      <c r="BJ142" s="25" t="s">
        <v>83</v>
      </c>
      <c r="BK142" s="248">
        <f>ROUND(I142*H142,2)</f>
        <v>0</v>
      </c>
      <c r="BL142" s="25" t="s">
        <v>314</v>
      </c>
      <c r="BM142" s="25" t="s">
        <v>3081</v>
      </c>
    </row>
    <row r="143" s="12" customFormat="1">
      <c r="B143" s="256"/>
      <c r="C143" s="257"/>
      <c r="D143" s="249" t="s">
        <v>238</v>
      </c>
      <c r="E143" s="258" t="s">
        <v>21</v>
      </c>
      <c r="F143" s="259" t="s">
        <v>3063</v>
      </c>
      <c r="G143" s="257"/>
      <c r="H143" s="258" t="s">
        <v>21</v>
      </c>
      <c r="I143" s="260"/>
      <c r="J143" s="257"/>
      <c r="K143" s="257"/>
      <c r="L143" s="261"/>
      <c r="M143" s="262"/>
      <c r="N143" s="263"/>
      <c r="O143" s="263"/>
      <c r="P143" s="263"/>
      <c r="Q143" s="263"/>
      <c r="R143" s="263"/>
      <c r="S143" s="263"/>
      <c r="T143" s="264"/>
      <c r="AT143" s="265" t="s">
        <v>238</v>
      </c>
      <c r="AU143" s="265" t="s">
        <v>85</v>
      </c>
      <c r="AV143" s="12" t="s">
        <v>83</v>
      </c>
      <c r="AW143" s="12" t="s">
        <v>39</v>
      </c>
      <c r="AX143" s="12" t="s">
        <v>76</v>
      </c>
      <c r="AY143" s="265" t="s">
        <v>171</v>
      </c>
    </row>
    <row r="144" s="13" customFormat="1">
      <c r="B144" s="266"/>
      <c r="C144" s="267"/>
      <c r="D144" s="249" t="s">
        <v>238</v>
      </c>
      <c r="E144" s="268" t="s">
        <v>21</v>
      </c>
      <c r="F144" s="269" t="s">
        <v>3082</v>
      </c>
      <c r="G144" s="267"/>
      <c r="H144" s="270">
        <v>5</v>
      </c>
      <c r="I144" s="271"/>
      <c r="J144" s="267"/>
      <c r="K144" s="267"/>
      <c r="L144" s="272"/>
      <c r="M144" s="273"/>
      <c r="N144" s="274"/>
      <c r="O144" s="274"/>
      <c r="P144" s="274"/>
      <c r="Q144" s="274"/>
      <c r="R144" s="274"/>
      <c r="S144" s="274"/>
      <c r="T144" s="275"/>
      <c r="AT144" s="276" t="s">
        <v>238</v>
      </c>
      <c r="AU144" s="276" t="s">
        <v>85</v>
      </c>
      <c r="AV144" s="13" t="s">
        <v>85</v>
      </c>
      <c r="AW144" s="13" t="s">
        <v>39</v>
      </c>
      <c r="AX144" s="13" t="s">
        <v>76</v>
      </c>
      <c r="AY144" s="276" t="s">
        <v>171</v>
      </c>
    </row>
    <row r="145" s="13" customFormat="1">
      <c r="B145" s="266"/>
      <c r="C145" s="267"/>
      <c r="D145" s="249" t="s">
        <v>238</v>
      </c>
      <c r="E145" s="268" t="s">
        <v>21</v>
      </c>
      <c r="F145" s="269" t="s">
        <v>3083</v>
      </c>
      <c r="G145" s="267"/>
      <c r="H145" s="270">
        <v>1</v>
      </c>
      <c r="I145" s="271"/>
      <c r="J145" s="267"/>
      <c r="K145" s="267"/>
      <c r="L145" s="272"/>
      <c r="M145" s="273"/>
      <c r="N145" s="274"/>
      <c r="O145" s="274"/>
      <c r="P145" s="274"/>
      <c r="Q145" s="274"/>
      <c r="R145" s="274"/>
      <c r="S145" s="274"/>
      <c r="T145" s="275"/>
      <c r="AT145" s="276" t="s">
        <v>238</v>
      </c>
      <c r="AU145" s="276" t="s">
        <v>85</v>
      </c>
      <c r="AV145" s="13" t="s">
        <v>85</v>
      </c>
      <c r="AW145" s="13" t="s">
        <v>39</v>
      </c>
      <c r="AX145" s="13" t="s">
        <v>76</v>
      </c>
      <c r="AY145" s="276" t="s">
        <v>171</v>
      </c>
    </row>
    <row r="146" s="13" customFormat="1">
      <c r="B146" s="266"/>
      <c r="C146" s="267"/>
      <c r="D146" s="249" t="s">
        <v>238</v>
      </c>
      <c r="E146" s="268" t="s">
        <v>21</v>
      </c>
      <c r="F146" s="269" t="s">
        <v>3084</v>
      </c>
      <c r="G146" s="267"/>
      <c r="H146" s="270">
        <v>1</v>
      </c>
      <c r="I146" s="271"/>
      <c r="J146" s="267"/>
      <c r="K146" s="267"/>
      <c r="L146" s="272"/>
      <c r="M146" s="273"/>
      <c r="N146" s="274"/>
      <c r="O146" s="274"/>
      <c r="P146" s="274"/>
      <c r="Q146" s="274"/>
      <c r="R146" s="274"/>
      <c r="S146" s="274"/>
      <c r="T146" s="275"/>
      <c r="AT146" s="276" t="s">
        <v>238</v>
      </c>
      <c r="AU146" s="276" t="s">
        <v>85</v>
      </c>
      <c r="AV146" s="13" t="s">
        <v>85</v>
      </c>
      <c r="AW146" s="13" t="s">
        <v>39</v>
      </c>
      <c r="AX146" s="13" t="s">
        <v>76</v>
      </c>
      <c r="AY146" s="276" t="s">
        <v>171</v>
      </c>
    </row>
    <row r="147" s="14" customFormat="1">
      <c r="B147" s="277"/>
      <c r="C147" s="278"/>
      <c r="D147" s="249" t="s">
        <v>238</v>
      </c>
      <c r="E147" s="279" t="s">
        <v>21</v>
      </c>
      <c r="F147" s="280" t="s">
        <v>242</v>
      </c>
      <c r="G147" s="278"/>
      <c r="H147" s="281">
        <v>7</v>
      </c>
      <c r="I147" s="282"/>
      <c r="J147" s="278"/>
      <c r="K147" s="278"/>
      <c r="L147" s="283"/>
      <c r="M147" s="284"/>
      <c r="N147" s="285"/>
      <c r="O147" s="285"/>
      <c r="P147" s="285"/>
      <c r="Q147" s="285"/>
      <c r="R147" s="285"/>
      <c r="S147" s="285"/>
      <c r="T147" s="286"/>
      <c r="AT147" s="287" t="s">
        <v>238</v>
      </c>
      <c r="AU147" s="287" t="s">
        <v>85</v>
      </c>
      <c r="AV147" s="14" t="s">
        <v>194</v>
      </c>
      <c r="AW147" s="14" t="s">
        <v>39</v>
      </c>
      <c r="AX147" s="14" t="s">
        <v>83</v>
      </c>
      <c r="AY147" s="287" t="s">
        <v>171</v>
      </c>
    </row>
    <row r="148" s="1" customFormat="1" ht="16.5" customHeight="1">
      <c r="B148" s="47"/>
      <c r="C148" s="237" t="s">
        <v>314</v>
      </c>
      <c r="D148" s="237" t="s">
        <v>174</v>
      </c>
      <c r="E148" s="238" t="s">
        <v>3085</v>
      </c>
      <c r="F148" s="239" t="s">
        <v>3086</v>
      </c>
      <c r="G148" s="240" t="s">
        <v>367</v>
      </c>
      <c r="H148" s="241">
        <v>4</v>
      </c>
      <c r="I148" s="242"/>
      <c r="J148" s="243">
        <f>ROUND(I148*H148,2)</f>
        <v>0</v>
      </c>
      <c r="K148" s="239" t="s">
        <v>236</v>
      </c>
      <c r="L148" s="73"/>
      <c r="M148" s="244" t="s">
        <v>21</v>
      </c>
      <c r="N148" s="245" t="s">
        <v>47</v>
      </c>
      <c r="O148" s="48"/>
      <c r="P148" s="246">
        <f>O148*H148</f>
        <v>0</v>
      </c>
      <c r="Q148" s="246">
        <v>6.0000000000000002E-05</v>
      </c>
      <c r="R148" s="246">
        <f>Q148*H148</f>
        <v>0.00024000000000000001</v>
      </c>
      <c r="S148" s="246">
        <v>0</v>
      </c>
      <c r="T148" s="247">
        <f>S148*H148</f>
        <v>0</v>
      </c>
      <c r="AR148" s="25" t="s">
        <v>314</v>
      </c>
      <c r="AT148" s="25" t="s">
        <v>174</v>
      </c>
      <c r="AU148" s="25" t="s">
        <v>85</v>
      </c>
      <c r="AY148" s="25" t="s">
        <v>171</v>
      </c>
      <c r="BE148" s="248">
        <f>IF(N148="základní",J148,0)</f>
        <v>0</v>
      </c>
      <c r="BF148" s="248">
        <f>IF(N148="snížená",J148,0)</f>
        <v>0</v>
      </c>
      <c r="BG148" s="248">
        <f>IF(N148="zákl. přenesená",J148,0)</f>
        <v>0</v>
      </c>
      <c r="BH148" s="248">
        <f>IF(N148="sníž. přenesená",J148,0)</f>
        <v>0</v>
      </c>
      <c r="BI148" s="248">
        <f>IF(N148="nulová",J148,0)</f>
        <v>0</v>
      </c>
      <c r="BJ148" s="25" t="s">
        <v>83</v>
      </c>
      <c r="BK148" s="248">
        <f>ROUND(I148*H148,2)</f>
        <v>0</v>
      </c>
      <c r="BL148" s="25" t="s">
        <v>314</v>
      </c>
      <c r="BM148" s="25" t="s">
        <v>3087</v>
      </c>
    </row>
    <row r="149" s="12" customFormat="1">
      <c r="B149" s="256"/>
      <c r="C149" s="257"/>
      <c r="D149" s="249" t="s">
        <v>238</v>
      </c>
      <c r="E149" s="258" t="s">
        <v>21</v>
      </c>
      <c r="F149" s="259" t="s">
        <v>3063</v>
      </c>
      <c r="G149" s="257"/>
      <c r="H149" s="258" t="s">
        <v>21</v>
      </c>
      <c r="I149" s="260"/>
      <c r="J149" s="257"/>
      <c r="K149" s="257"/>
      <c r="L149" s="261"/>
      <c r="M149" s="262"/>
      <c r="N149" s="263"/>
      <c r="O149" s="263"/>
      <c r="P149" s="263"/>
      <c r="Q149" s="263"/>
      <c r="R149" s="263"/>
      <c r="S149" s="263"/>
      <c r="T149" s="264"/>
      <c r="AT149" s="265" t="s">
        <v>238</v>
      </c>
      <c r="AU149" s="265" t="s">
        <v>85</v>
      </c>
      <c r="AV149" s="12" t="s">
        <v>83</v>
      </c>
      <c r="AW149" s="12" t="s">
        <v>39</v>
      </c>
      <c r="AX149" s="12" t="s">
        <v>76</v>
      </c>
      <c r="AY149" s="265" t="s">
        <v>171</v>
      </c>
    </row>
    <row r="150" s="13" customFormat="1">
      <c r="B150" s="266"/>
      <c r="C150" s="267"/>
      <c r="D150" s="249" t="s">
        <v>238</v>
      </c>
      <c r="E150" s="268" t="s">
        <v>21</v>
      </c>
      <c r="F150" s="269" t="s">
        <v>3067</v>
      </c>
      <c r="G150" s="267"/>
      <c r="H150" s="270">
        <v>4</v>
      </c>
      <c r="I150" s="271"/>
      <c r="J150" s="267"/>
      <c r="K150" s="267"/>
      <c r="L150" s="272"/>
      <c r="M150" s="273"/>
      <c r="N150" s="274"/>
      <c r="O150" s="274"/>
      <c r="P150" s="274"/>
      <c r="Q150" s="274"/>
      <c r="R150" s="274"/>
      <c r="S150" s="274"/>
      <c r="T150" s="275"/>
      <c r="AT150" s="276" t="s">
        <v>238</v>
      </c>
      <c r="AU150" s="276" t="s">
        <v>85</v>
      </c>
      <c r="AV150" s="13" t="s">
        <v>85</v>
      </c>
      <c r="AW150" s="13" t="s">
        <v>39</v>
      </c>
      <c r="AX150" s="13" t="s">
        <v>76</v>
      </c>
      <c r="AY150" s="276" t="s">
        <v>171</v>
      </c>
    </row>
    <row r="151" s="14" customFormat="1">
      <c r="B151" s="277"/>
      <c r="C151" s="278"/>
      <c r="D151" s="249" t="s">
        <v>238</v>
      </c>
      <c r="E151" s="279" t="s">
        <v>21</v>
      </c>
      <c r="F151" s="280" t="s">
        <v>242</v>
      </c>
      <c r="G151" s="278"/>
      <c r="H151" s="281">
        <v>4</v>
      </c>
      <c r="I151" s="282"/>
      <c r="J151" s="278"/>
      <c r="K151" s="278"/>
      <c r="L151" s="283"/>
      <c r="M151" s="284"/>
      <c r="N151" s="285"/>
      <c r="O151" s="285"/>
      <c r="P151" s="285"/>
      <c r="Q151" s="285"/>
      <c r="R151" s="285"/>
      <c r="S151" s="285"/>
      <c r="T151" s="286"/>
      <c r="AT151" s="287" t="s">
        <v>238</v>
      </c>
      <c r="AU151" s="287" t="s">
        <v>85</v>
      </c>
      <c r="AV151" s="14" t="s">
        <v>194</v>
      </c>
      <c r="AW151" s="14" t="s">
        <v>39</v>
      </c>
      <c r="AX151" s="14" t="s">
        <v>83</v>
      </c>
      <c r="AY151" s="287" t="s">
        <v>171</v>
      </c>
    </row>
    <row r="152" s="1" customFormat="1" ht="16.5" customHeight="1">
      <c r="B152" s="47"/>
      <c r="C152" s="299" t="s">
        <v>318</v>
      </c>
      <c r="D152" s="299" t="s">
        <v>288</v>
      </c>
      <c r="E152" s="300" t="s">
        <v>3088</v>
      </c>
      <c r="F152" s="301" t="s">
        <v>3089</v>
      </c>
      <c r="G152" s="302" t="s">
        <v>367</v>
      </c>
      <c r="H152" s="303">
        <v>4</v>
      </c>
      <c r="I152" s="304"/>
      <c r="J152" s="305">
        <f>ROUND(I152*H152,2)</f>
        <v>0</v>
      </c>
      <c r="K152" s="301" t="s">
        <v>236</v>
      </c>
      <c r="L152" s="306"/>
      <c r="M152" s="307" t="s">
        <v>21</v>
      </c>
      <c r="N152" s="308" t="s">
        <v>47</v>
      </c>
      <c r="O152" s="48"/>
      <c r="P152" s="246">
        <f>O152*H152</f>
        <v>0</v>
      </c>
      <c r="Q152" s="246">
        <v>4.0000000000000003E-05</v>
      </c>
      <c r="R152" s="246">
        <f>Q152*H152</f>
        <v>0.00016000000000000001</v>
      </c>
      <c r="S152" s="246">
        <v>0</v>
      </c>
      <c r="T152" s="247">
        <f>S152*H152</f>
        <v>0</v>
      </c>
      <c r="AR152" s="25" t="s">
        <v>414</v>
      </c>
      <c r="AT152" s="25" t="s">
        <v>288</v>
      </c>
      <c r="AU152" s="25" t="s">
        <v>85</v>
      </c>
      <c r="AY152" s="25" t="s">
        <v>171</v>
      </c>
      <c r="BE152" s="248">
        <f>IF(N152="základní",J152,0)</f>
        <v>0</v>
      </c>
      <c r="BF152" s="248">
        <f>IF(N152="snížená",J152,0)</f>
        <v>0</v>
      </c>
      <c r="BG152" s="248">
        <f>IF(N152="zákl. přenesená",J152,0)</f>
        <v>0</v>
      </c>
      <c r="BH152" s="248">
        <f>IF(N152="sníž. přenesená",J152,0)</f>
        <v>0</v>
      </c>
      <c r="BI152" s="248">
        <f>IF(N152="nulová",J152,0)</f>
        <v>0</v>
      </c>
      <c r="BJ152" s="25" t="s">
        <v>83</v>
      </c>
      <c r="BK152" s="248">
        <f>ROUND(I152*H152,2)</f>
        <v>0</v>
      </c>
      <c r="BL152" s="25" t="s">
        <v>314</v>
      </c>
      <c r="BM152" s="25" t="s">
        <v>3090</v>
      </c>
    </row>
    <row r="153" s="1" customFormat="1">
      <c r="B153" s="47"/>
      <c r="C153" s="75"/>
      <c r="D153" s="249" t="s">
        <v>186</v>
      </c>
      <c r="E153" s="75"/>
      <c r="F153" s="250" t="s">
        <v>3091</v>
      </c>
      <c r="G153" s="75"/>
      <c r="H153" s="75"/>
      <c r="I153" s="205"/>
      <c r="J153" s="75"/>
      <c r="K153" s="75"/>
      <c r="L153" s="73"/>
      <c r="M153" s="251"/>
      <c r="N153" s="48"/>
      <c r="O153" s="48"/>
      <c r="P153" s="48"/>
      <c r="Q153" s="48"/>
      <c r="R153" s="48"/>
      <c r="S153" s="48"/>
      <c r="T153" s="96"/>
      <c r="AT153" s="25" t="s">
        <v>186</v>
      </c>
      <c r="AU153" s="25" t="s">
        <v>85</v>
      </c>
    </row>
    <row r="154" s="1" customFormat="1" ht="16.5" customHeight="1">
      <c r="B154" s="47"/>
      <c r="C154" s="237" t="s">
        <v>322</v>
      </c>
      <c r="D154" s="237" t="s">
        <v>174</v>
      </c>
      <c r="E154" s="238" t="s">
        <v>3092</v>
      </c>
      <c r="F154" s="239" t="s">
        <v>3093</v>
      </c>
      <c r="G154" s="240" t="s">
        <v>367</v>
      </c>
      <c r="H154" s="241">
        <v>1</v>
      </c>
      <c r="I154" s="242"/>
      <c r="J154" s="243">
        <f>ROUND(I154*H154,2)</f>
        <v>0</v>
      </c>
      <c r="K154" s="239" t="s">
        <v>236</v>
      </c>
      <c r="L154" s="73"/>
      <c r="M154" s="244" t="s">
        <v>21</v>
      </c>
      <c r="N154" s="245" t="s">
        <v>47</v>
      </c>
      <c r="O154" s="48"/>
      <c r="P154" s="246">
        <f>O154*H154</f>
        <v>0</v>
      </c>
      <c r="Q154" s="246">
        <v>0.00017000000000000001</v>
      </c>
      <c r="R154" s="246">
        <f>Q154*H154</f>
        <v>0.00017000000000000001</v>
      </c>
      <c r="S154" s="246">
        <v>0</v>
      </c>
      <c r="T154" s="247">
        <f>S154*H154</f>
        <v>0</v>
      </c>
      <c r="AR154" s="25" t="s">
        <v>314</v>
      </c>
      <c r="AT154" s="25" t="s">
        <v>174</v>
      </c>
      <c r="AU154" s="25" t="s">
        <v>85</v>
      </c>
      <c r="AY154" s="25" t="s">
        <v>171</v>
      </c>
      <c r="BE154" s="248">
        <f>IF(N154="základní",J154,0)</f>
        <v>0</v>
      </c>
      <c r="BF154" s="248">
        <f>IF(N154="snížená",J154,0)</f>
        <v>0</v>
      </c>
      <c r="BG154" s="248">
        <f>IF(N154="zákl. přenesená",J154,0)</f>
        <v>0</v>
      </c>
      <c r="BH154" s="248">
        <f>IF(N154="sníž. přenesená",J154,0)</f>
        <v>0</v>
      </c>
      <c r="BI154" s="248">
        <f>IF(N154="nulová",J154,0)</f>
        <v>0</v>
      </c>
      <c r="BJ154" s="25" t="s">
        <v>83</v>
      </c>
      <c r="BK154" s="248">
        <f>ROUND(I154*H154,2)</f>
        <v>0</v>
      </c>
      <c r="BL154" s="25" t="s">
        <v>314</v>
      </c>
      <c r="BM154" s="25" t="s">
        <v>3094</v>
      </c>
    </row>
    <row r="155" s="13" customFormat="1">
      <c r="B155" s="266"/>
      <c r="C155" s="267"/>
      <c r="D155" s="249" t="s">
        <v>238</v>
      </c>
      <c r="E155" s="268" t="s">
        <v>21</v>
      </c>
      <c r="F155" s="269" t="s">
        <v>3095</v>
      </c>
      <c r="G155" s="267"/>
      <c r="H155" s="270">
        <v>1</v>
      </c>
      <c r="I155" s="271"/>
      <c r="J155" s="267"/>
      <c r="K155" s="267"/>
      <c r="L155" s="272"/>
      <c r="M155" s="273"/>
      <c r="N155" s="274"/>
      <c r="O155" s="274"/>
      <c r="P155" s="274"/>
      <c r="Q155" s="274"/>
      <c r="R155" s="274"/>
      <c r="S155" s="274"/>
      <c r="T155" s="275"/>
      <c r="AT155" s="276" t="s">
        <v>238</v>
      </c>
      <c r="AU155" s="276" t="s">
        <v>85</v>
      </c>
      <c r="AV155" s="13" t="s">
        <v>85</v>
      </c>
      <c r="AW155" s="13" t="s">
        <v>39</v>
      </c>
      <c r="AX155" s="13" t="s">
        <v>76</v>
      </c>
      <c r="AY155" s="276" t="s">
        <v>171</v>
      </c>
    </row>
    <row r="156" s="14" customFormat="1">
      <c r="B156" s="277"/>
      <c r="C156" s="278"/>
      <c r="D156" s="249" t="s">
        <v>238</v>
      </c>
      <c r="E156" s="279" t="s">
        <v>21</v>
      </c>
      <c r="F156" s="280" t="s">
        <v>242</v>
      </c>
      <c r="G156" s="278"/>
      <c r="H156" s="281">
        <v>1</v>
      </c>
      <c r="I156" s="282"/>
      <c r="J156" s="278"/>
      <c r="K156" s="278"/>
      <c r="L156" s="283"/>
      <c r="M156" s="284"/>
      <c r="N156" s="285"/>
      <c r="O156" s="285"/>
      <c r="P156" s="285"/>
      <c r="Q156" s="285"/>
      <c r="R156" s="285"/>
      <c r="S156" s="285"/>
      <c r="T156" s="286"/>
      <c r="AT156" s="287" t="s">
        <v>238</v>
      </c>
      <c r="AU156" s="287" t="s">
        <v>85</v>
      </c>
      <c r="AV156" s="14" t="s">
        <v>194</v>
      </c>
      <c r="AW156" s="14" t="s">
        <v>39</v>
      </c>
      <c r="AX156" s="14" t="s">
        <v>83</v>
      </c>
      <c r="AY156" s="287" t="s">
        <v>171</v>
      </c>
    </row>
    <row r="157" s="1" customFormat="1" ht="16.5" customHeight="1">
      <c r="B157" s="47"/>
      <c r="C157" s="237" t="s">
        <v>328</v>
      </c>
      <c r="D157" s="237" t="s">
        <v>174</v>
      </c>
      <c r="E157" s="238" t="s">
        <v>3096</v>
      </c>
      <c r="F157" s="239" t="s">
        <v>3097</v>
      </c>
      <c r="G157" s="240" t="s">
        <v>256</v>
      </c>
      <c r="H157" s="241">
        <v>83.599999999999994</v>
      </c>
      <c r="I157" s="242"/>
      <c r="J157" s="243">
        <f>ROUND(I157*H157,2)</f>
        <v>0</v>
      </c>
      <c r="K157" s="239" t="s">
        <v>236</v>
      </c>
      <c r="L157" s="73"/>
      <c r="M157" s="244" t="s">
        <v>21</v>
      </c>
      <c r="N157" s="245" t="s">
        <v>47</v>
      </c>
      <c r="O157" s="48"/>
      <c r="P157" s="246">
        <f>O157*H157</f>
        <v>0</v>
      </c>
      <c r="Q157" s="246">
        <v>0</v>
      </c>
      <c r="R157" s="246">
        <f>Q157*H157</f>
        <v>0</v>
      </c>
      <c r="S157" s="246">
        <v>0</v>
      </c>
      <c r="T157" s="247">
        <f>S157*H157</f>
        <v>0</v>
      </c>
      <c r="AR157" s="25" t="s">
        <v>314</v>
      </c>
      <c r="AT157" s="25" t="s">
        <v>174</v>
      </c>
      <c r="AU157" s="25" t="s">
        <v>85</v>
      </c>
      <c r="AY157" s="25" t="s">
        <v>171</v>
      </c>
      <c r="BE157" s="248">
        <f>IF(N157="základní",J157,0)</f>
        <v>0</v>
      </c>
      <c r="BF157" s="248">
        <f>IF(N157="snížená",J157,0)</f>
        <v>0</v>
      </c>
      <c r="BG157" s="248">
        <f>IF(N157="zákl. přenesená",J157,0)</f>
        <v>0</v>
      </c>
      <c r="BH157" s="248">
        <f>IF(N157="sníž. přenesená",J157,0)</f>
        <v>0</v>
      </c>
      <c r="BI157" s="248">
        <f>IF(N157="nulová",J157,0)</f>
        <v>0</v>
      </c>
      <c r="BJ157" s="25" t="s">
        <v>83</v>
      </c>
      <c r="BK157" s="248">
        <f>ROUND(I157*H157,2)</f>
        <v>0</v>
      </c>
      <c r="BL157" s="25" t="s">
        <v>314</v>
      </c>
      <c r="BM157" s="25" t="s">
        <v>3098</v>
      </c>
    </row>
    <row r="158" s="13" customFormat="1">
      <c r="B158" s="266"/>
      <c r="C158" s="267"/>
      <c r="D158" s="249" t="s">
        <v>238</v>
      </c>
      <c r="E158" s="268" t="s">
        <v>21</v>
      </c>
      <c r="F158" s="269" t="s">
        <v>3099</v>
      </c>
      <c r="G158" s="267"/>
      <c r="H158" s="270">
        <v>83.599999999999994</v>
      </c>
      <c r="I158" s="271"/>
      <c r="J158" s="267"/>
      <c r="K158" s="267"/>
      <c r="L158" s="272"/>
      <c r="M158" s="273"/>
      <c r="N158" s="274"/>
      <c r="O158" s="274"/>
      <c r="P158" s="274"/>
      <c r="Q158" s="274"/>
      <c r="R158" s="274"/>
      <c r="S158" s="274"/>
      <c r="T158" s="275"/>
      <c r="AT158" s="276" t="s">
        <v>238</v>
      </c>
      <c r="AU158" s="276" t="s">
        <v>85</v>
      </c>
      <c r="AV158" s="13" t="s">
        <v>85</v>
      </c>
      <c r="AW158" s="13" t="s">
        <v>39</v>
      </c>
      <c r="AX158" s="13" t="s">
        <v>83</v>
      </c>
      <c r="AY158" s="276" t="s">
        <v>171</v>
      </c>
    </row>
    <row r="159" s="1" customFormat="1" ht="38.25" customHeight="1">
      <c r="B159" s="47"/>
      <c r="C159" s="237" t="s">
        <v>333</v>
      </c>
      <c r="D159" s="237" t="s">
        <v>174</v>
      </c>
      <c r="E159" s="238" t="s">
        <v>3100</v>
      </c>
      <c r="F159" s="239" t="s">
        <v>3101</v>
      </c>
      <c r="G159" s="240" t="s">
        <v>291</v>
      </c>
      <c r="H159" s="241">
        <v>0.079000000000000001</v>
      </c>
      <c r="I159" s="242"/>
      <c r="J159" s="243">
        <f>ROUND(I159*H159,2)</f>
        <v>0</v>
      </c>
      <c r="K159" s="239" t="s">
        <v>236</v>
      </c>
      <c r="L159" s="73"/>
      <c r="M159" s="244" t="s">
        <v>21</v>
      </c>
      <c r="N159" s="245" t="s">
        <v>47</v>
      </c>
      <c r="O159" s="48"/>
      <c r="P159" s="246">
        <f>O159*H159</f>
        <v>0</v>
      </c>
      <c r="Q159" s="246">
        <v>0</v>
      </c>
      <c r="R159" s="246">
        <f>Q159*H159</f>
        <v>0</v>
      </c>
      <c r="S159" s="246">
        <v>0</v>
      </c>
      <c r="T159" s="247">
        <f>S159*H159</f>
        <v>0</v>
      </c>
      <c r="AR159" s="25" t="s">
        <v>314</v>
      </c>
      <c r="AT159" s="25" t="s">
        <v>174</v>
      </c>
      <c r="AU159" s="25" t="s">
        <v>85</v>
      </c>
      <c r="AY159" s="25" t="s">
        <v>171</v>
      </c>
      <c r="BE159" s="248">
        <f>IF(N159="základní",J159,0)</f>
        <v>0</v>
      </c>
      <c r="BF159" s="248">
        <f>IF(N159="snížená",J159,0)</f>
        <v>0</v>
      </c>
      <c r="BG159" s="248">
        <f>IF(N159="zákl. přenesená",J159,0)</f>
        <v>0</v>
      </c>
      <c r="BH159" s="248">
        <f>IF(N159="sníž. přenesená",J159,0)</f>
        <v>0</v>
      </c>
      <c r="BI159" s="248">
        <f>IF(N159="nulová",J159,0)</f>
        <v>0</v>
      </c>
      <c r="BJ159" s="25" t="s">
        <v>83</v>
      </c>
      <c r="BK159" s="248">
        <f>ROUND(I159*H159,2)</f>
        <v>0</v>
      </c>
      <c r="BL159" s="25" t="s">
        <v>314</v>
      </c>
      <c r="BM159" s="25" t="s">
        <v>3102</v>
      </c>
    </row>
    <row r="160" s="11" customFormat="1" ht="29.88" customHeight="1">
      <c r="B160" s="221"/>
      <c r="C160" s="222"/>
      <c r="D160" s="223" t="s">
        <v>75</v>
      </c>
      <c r="E160" s="235" t="s">
        <v>3103</v>
      </c>
      <c r="F160" s="235" t="s">
        <v>3104</v>
      </c>
      <c r="G160" s="222"/>
      <c r="H160" s="222"/>
      <c r="I160" s="225"/>
      <c r="J160" s="236">
        <f>BK160</f>
        <v>0</v>
      </c>
      <c r="K160" s="222"/>
      <c r="L160" s="227"/>
      <c r="M160" s="228"/>
      <c r="N160" s="229"/>
      <c r="O160" s="229"/>
      <c r="P160" s="230">
        <f>SUM(P161:P250)</f>
        <v>0</v>
      </c>
      <c r="Q160" s="229"/>
      <c r="R160" s="230">
        <f>SUM(R161:R250)</f>
        <v>0.14513209999999999</v>
      </c>
      <c r="S160" s="229"/>
      <c r="T160" s="231">
        <f>SUM(T161:T250)</f>
        <v>0</v>
      </c>
      <c r="AR160" s="232" t="s">
        <v>85</v>
      </c>
      <c r="AT160" s="233" t="s">
        <v>75</v>
      </c>
      <c r="AU160" s="233" t="s">
        <v>83</v>
      </c>
      <c r="AY160" s="232" t="s">
        <v>171</v>
      </c>
      <c r="BK160" s="234">
        <f>SUM(BK161:BK250)</f>
        <v>0</v>
      </c>
    </row>
    <row r="161" s="1" customFormat="1" ht="16.5" customHeight="1">
      <c r="B161" s="47"/>
      <c r="C161" s="237" t="s">
        <v>9</v>
      </c>
      <c r="D161" s="237" t="s">
        <v>174</v>
      </c>
      <c r="E161" s="238" t="s">
        <v>3105</v>
      </c>
      <c r="F161" s="239" t="s">
        <v>3106</v>
      </c>
      <c r="G161" s="240" t="s">
        <v>256</v>
      </c>
      <c r="H161" s="241">
        <v>45.32</v>
      </c>
      <c r="I161" s="242"/>
      <c r="J161" s="243">
        <f>ROUND(I161*H161,2)</f>
        <v>0</v>
      </c>
      <c r="K161" s="239" t="s">
        <v>236</v>
      </c>
      <c r="L161" s="73"/>
      <c r="M161" s="244" t="s">
        <v>21</v>
      </c>
      <c r="N161" s="245" t="s">
        <v>47</v>
      </c>
      <c r="O161" s="48"/>
      <c r="P161" s="246">
        <f>O161*H161</f>
        <v>0</v>
      </c>
      <c r="Q161" s="246">
        <v>0.00067000000000000002</v>
      </c>
      <c r="R161" s="246">
        <f>Q161*H161</f>
        <v>0.0303644</v>
      </c>
      <c r="S161" s="246">
        <v>0</v>
      </c>
      <c r="T161" s="247">
        <f>S161*H161</f>
        <v>0</v>
      </c>
      <c r="AR161" s="25" t="s">
        <v>314</v>
      </c>
      <c r="AT161" s="25" t="s">
        <v>174</v>
      </c>
      <c r="AU161" s="25" t="s">
        <v>85</v>
      </c>
      <c r="AY161" s="25" t="s">
        <v>171</v>
      </c>
      <c r="BE161" s="248">
        <f>IF(N161="základní",J161,0)</f>
        <v>0</v>
      </c>
      <c r="BF161" s="248">
        <f>IF(N161="snížená",J161,0)</f>
        <v>0</v>
      </c>
      <c r="BG161" s="248">
        <f>IF(N161="zákl. přenesená",J161,0)</f>
        <v>0</v>
      </c>
      <c r="BH161" s="248">
        <f>IF(N161="sníž. přenesená",J161,0)</f>
        <v>0</v>
      </c>
      <c r="BI161" s="248">
        <f>IF(N161="nulová",J161,0)</f>
        <v>0</v>
      </c>
      <c r="BJ161" s="25" t="s">
        <v>83</v>
      </c>
      <c r="BK161" s="248">
        <f>ROUND(I161*H161,2)</f>
        <v>0</v>
      </c>
      <c r="BL161" s="25" t="s">
        <v>314</v>
      </c>
      <c r="BM161" s="25" t="s">
        <v>3107</v>
      </c>
    </row>
    <row r="162" s="13" customFormat="1">
      <c r="B162" s="266"/>
      <c r="C162" s="267"/>
      <c r="D162" s="249" t="s">
        <v>238</v>
      </c>
      <c r="E162" s="268" t="s">
        <v>21</v>
      </c>
      <c r="F162" s="269" t="s">
        <v>3108</v>
      </c>
      <c r="G162" s="267"/>
      <c r="H162" s="270">
        <v>45.32</v>
      </c>
      <c r="I162" s="271"/>
      <c r="J162" s="267"/>
      <c r="K162" s="267"/>
      <c r="L162" s="272"/>
      <c r="M162" s="273"/>
      <c r="N162" s="274"/>
      <c r="O162" s="274"/>
      <c r="P162" s="274"/>
      <c r="Q162" s="274"/>
      <c r="R162" s="274"/>
      <c r="S162" s="274"/>
      <c r="T162" s="275"/>
      <c r="AT162" s="276" t="s">
        <v>238</v>
      </c>
      <c r="AU162" s="276" t="s">
        <v>85</v>
      </c>
      <c r="AV162" s="13" t="s">
        <v>85</v>
      </c>
      <c r="AW162" s="13" t="s">
        <v>39</v>
      </c>
      <c r="AX162" s="13" t="s">
        <v>76</v>
      </c>
      <c r="AY162" s="276" t="s">
        <v>171</v>
      </c>
    </row>
    <row r="163" s="14" customFormat="1">
      <c r="B163" s="277"/>
      <c r="C163" s="278"/>
      <c r="D163" s="249" t="s">
        <v>238</v>
      </c>
      <c r="E163" s="279" t="s">
        <v>21</v>
      </c>
      <c r="F163" s="280" t="s">
        <v>242</v>
      </c>
      <c r="G163" s="278"/>
      <c r="H163" s="281">
        <v>45.32</v>
      </c>
      <c r="I163" s="282"/>
      <c r="J163" s="278"/>
      <c r="K163" s="278"/>
      <c r="L163" s="283"/>
      <c r="M163" s="284"/>
      <c r="N163" s="285"/>
      <c r="O163" s="285"/>
      <c r="P163" s="285"/>
      <c r="Q163" s="285"/>
      <c r="R163" s="285"/>
      <c r="S163" s="285"/>
      <c r="T163" s="286"/>
      <c r="AT163" s="287" t="s">
        <v>238</v>
      </c>
      <c r="AU163" s="287" t="s">
        <v>85</v>
      </c>
      <c r="AV163" s="14" t="s">
        <v>194</v>
      </c>
      <c r="AW163" s="14" t="s">
        <v>39</v>
      </c>
      <c r="AX163" s="14" t="s">
        <v>83</v>
      </c>
      <c r="AY163" s="287" t="s">
        <v>171</v>
      </c>
    </row>
    <row r="164" s="1" customFormat="1" ht="16.5" customHeight="1">
      <c r="B164" s="47"/>
      <c r="C164" s="237" t="s">
        <v>352</v>
      </c>
      <c r="D164" s="237" t="s">
        <v>174</v>
      </c>
      <c r="E164" s="238" t="s">
        <v>3109</v>
      </c>
      <c r="F164" s="239" t="s">
        <v>3110</v>
      </c>
      <c r="G164" s="240" t="s">
        <v>256</v>
      </c>
      <c r="H164" s="241">
        <v>2.3100000000000001</v>
      </c>
      <c r="I164" s="242"/>
      <c r="J164" s="243">
        <f>ROUND(I164*H164,2)</f>
        <v>0</v>
      </c>
      <c r="K164" s="239" t="s">
        <v>236</v>
      </c>
      <c r="L164" s="73"/>
      <c r="M164" s="244" t="s">
        <v>21</v>
      </c>
      <c r="N164" s="245" t="s">
        <v>47</v>
      </c>
      <c r="O164" s="48"/>
      <c r="P164" s="246">
        <f>O164*H164</f>
        <v>0</v>
      </c>
      <c r="Q164" s="246">
        <v>0.0011299999999999999</v>
      </c>
      <c r="R164" s="246">
        <f>Q164*H164</f>
        <v>0.0026102999999999999</v>
      </c>
      <c r="S164" s="246">
        <v>0</v>
      </c>
      <c r="T164" s="247">
        <f>S164*H164</f>
        <v>0</v>
      </c>
      <c r="AR164" s="25" t="s">
        <v>314</v>
      </c>
      <c r="AT164" s="25" t="s">
        <v>174</v>
      </c>
      <c r="AU164" s="25" t="s">
        <v>85</v>
      </c>
      <c r="AY164" s="25" t="s">
        <v>171</v>
      </c>
      <c r="BE164" s="248">
        <f>IF(N164="základní",J164,0)</f>
        <v>0</v>
      </c>
      <c r="BF164" s="248">
        <f>IF(N164="snížená",J164,0)</f>
        <v>0</v>
      </c>
      <c r="BG164" s="248">
        <f>IF(N164="zákl. přenesená",J164,0)</f>
        <v>0</v>
      </c>
      <c r="BH164" s="248">
        <f>IF(N164="sníž. přenesená",J164,0)</f>
        <v>0</v>
      </c>
      <c r="BI164" s="248">
        <f>IF(N164="nulová",J164,0)</f>
        <v>0</v>
      </c>
      <c r="BJ164" s="25" t="s">
        <v>83</v>
      </c>
      <c r="BK164" s="248">
        <f>ROUND(I164*H164,2)</f>
        <v>0</v>
      </c>
      <c r="BL164" s="25" t="s">
        <v>314</v>
      </c>
      <c r="BM164" s="25" t="s">
        <v>3111</v>
      </c>
    </row>
    <row r="165" s="13" customFormat="1">
      <c r="B165" s="266"/>
      <c r="C165" s="267"/>
      <c r="D165" s="249" t="s">
        <v>238</v>
      </c>
      <c r="E165" s="268" t="s">
        <v>21</v>
      </c>
      <c r="F165" s="269" t="s">
        <v>3112</v>
      </c>
      <c r="G165" s="267"/>
      <c r="H165" s="270">
        <v>2.3100000000000001</v>
      </c>
      <c r="I165" s="271"/>
      <c r="J165" s="267"/>
      <c r="K165" s="267"/>
      <c r="L165" s="272"/>
      <c r="M165" s="273"/>
      <c r="N165" s="274"/>
      <c r="O165" s="274"/>
      <c r="P165" s="274"/>
      <c r="Q165" s="274"/>
      <c r="R165" s="274"/>
      <c r="S165" s="274"/>
      <c r="T165" s="275"/>
      <c r="AT165" s="276" t="s">
        <v>238</v>
      </c>
      <c r="AU165" s="276" t="s">
        <v>85</v>
      </c>
      <c r="AV165" s="13" t="s">
        <v>85</v>
      </c>
      <c r="AW165" s="13" t="s">
        <v>39</v>
      </c>
      <c r="AX165" s="13" t="s">
        <v>76</v>
      </c>
      <c r="AY165" s="276" t="s">
        <v>171</v>
      </c>
    </row>
    <row r="166" s="14" customFormat="1">
      <c r="B166" s="277"/>
      <c r="C166" s="278"/>
      <c r="D166" s="249" t="s">
        <v>238</v>
      </c>
      <c r="E166" s="279" t="s">
        <v>21</v>
      </c>
      <c r="F166" s="280" t="s">
        <v>242</v>
      </c>
      <c r="G166" s="278"/>
      <c r="H166" s="281">
        <v>2.3100000000000001</v>
      </c>
      <c r="I166" s="282"/>
      <c r="J166" s="278"/>
      <c r="K166" s="278"/>
      <c r="L166" s="283"/>
      <c r="M166" s="284"/>
      <c r="N166" s="285"/>
      <c r="O166" s="285"/>
      <c r="P166" s="285"/>
      <c r="Q166" s="285"/>
      <c r="R166" s="285"/>
      <c r="S166" s="285"/>
      <c r="T166" s="286"/>
      <c r="AT166" s="287" t="s">
        <v>238</v>
      </c>
      <c r="AU166" s="287" t="s">
        <v>85</v>
      </c>
      <c r="AV166" s="14" t="s">
        <v>194</v>
      </c>
      <c r="AW166" s="14" t="s">
        <v>39</v>
      </c>
      <c r="AX166" s="14" t="s">
        <v>83</v>
      </c>
      <c r="AY166" s="287" t="s">
        <v>171</v>
      </c>
    </row>
    <row r="167" s="1" customFormat="1" ht="25.5" customHeight="1">
      <c r="B167" s="47"/>
      <c r="C167" s="237" t="s">
        <v>358</v>
      </c>
      <c r="D167" s="237" t="s">
        <v>174</v>
      </c>
      <c r="E167" s="238" t="s">
        <v>3113</v>
      </c>
      <c r="F167" s="239" t="s">
        <v>3114</v>
      </c>
      <c r="G167" s="240" t="s">
        <v>256</v>
      </c>
      <c r="H167" s="241">
        <v>62.039999999999999</v>
      </c>
      <c r="I167" s="242"/>
      <c r="J167" s="243">
        <f>ROUND(I167*H167,2)</f>
        <v>0</v>
      </c>
      <c r="K167" s="239" t="s">
        <v>236</v>
      </c>
      <c r="L167" s="73"/>
      <c r="M167" s="244" t="s">
        <v>21</v>
      </c>
      <c r="N167" s="245" t="s">
        <v>47</v>
      </c>
      <c r="O167" s="48"/>
      <c r="P167" s="246">
        <f>O167*H167</f>
        <v>0</v>
      </c>
      <c r="Q167" s="246">
        <v>0.00077999999999999999</v>
      </c>
      <c r="R167" s="246">
        <f>Q167*H167</f>
        <v>0.048391199999999995</v>
      </c>
      <c r="S167" s="246">
        <v>0</v>
      </c>
      <c r="T167" s="247">
        <f>S167*H167</f>
        <v>0</v>
      </c>
      <c r="AR167" s="25" t="s">
        <v>314</v>
      </c>
      <c r="AT167" s="25" t="s">
        <v>174</v>
      </c>
      <c r="AU167" s="25" t="s">
        <v>85</v>
      </c>
      <c r="AY167" s="25" t="s">
        <v>171</v>
      </c>
      <c r="BE167" s="248">
        <f>IF(N167="základní",J167,0)</f>
        <v>0</v>
      </c>
      <c r="BF167" s="248">
        <f>IF(N167="snížená",J167,0)</f>
        <v>0</v>
      </c>
      <c r="BG167" s="248">
        <f>IF(N167="zákl. přenesená",J167,0)</f>
        <v>0</v>
      </c>
      <c r="BH167" s="248">
        <f>IF(N167="sníž. přenesená",J167,0)</f>
        <v>0</v>
      </c>
      <c r="BI167" s="248">
        <f>IF(N167="nulová",J167,0)</f>
        <v>0</v>
      </c>
      <c r="BJ167" s="25" t="s">
        <v>83</v>
      </c>
      <c r="BK167" s="248">
        <f>ROUND(I167*H167,2)</f>
        <v>0</v>
      </c>
      <c r="BL167" s="25" t="s">
        <v>314</v>
      </c>
      <c r="BM167" s="25" t="s">
        <v>3115</v>
      </c>
    </row>
    <row r="168" s="13" customFormat="1">
      <c r="B168" s="266"/>
      <c r="C168" s="267"/>
      <c r="D168" s="249" t="s">
        <v>238</v>
      </c>
      <c r="E168" s="268" t="s">
        <v>21</v>
      </c>
      <c r="F168" s="269" t="s">
        <v>3116</v>
      </c>
      <c r="G168" s="267"/>
      <c r="H168" s="270">
        <v>62.039999999999999</v>
      </c>
      <c r="I168" s="271"/>
      <c r="J168" s="267"/>
      <c r="K168" s="267"/>
      <c r="L168" s="272"/>
      <c r="M168" s="273"/>
      <c r="N168" s="274"/>
      <c r="O168" s="274"/>
      <c r="P168" s="274"/>
      <c r="Q168" s="274"/>
      <c r="R168" s="274"/>
      <c r="S168" s="274"/>
      <c r="T168" s="275"/>
      <c r="AT168" s="276" t="s">
        <v>238</v>
      </c>
      <c r="AU168" s="276" t="s">
        <v>85</v>
      </c>
      <c r="AV168" s="13" t="s">
        <v>85</v>
      </c>
      <c r="AW168" s="13" t="s">
        <v>39</v>
      </c>
      <c r="AX168" s="13" t="s">
        <v>76</v>
      </c>
      <c r="AY168" s="276" t="s">
        <v>171</v>
      </c>
    </row>
    <row r="169" s="14" customFormat="1">
      <c r="B169" s="277"/>
      <c r="C169" s="278"/>
      <c r="D169" s="249" t="s">
        <v>238</v>
      </c>
      <c r="E169" s="279" t="s">
        <v>21</v>
      </c>
      <c r="F169" s="280" t="s">
        <v>242</v>
      </c>
      <c r="G169" s="278"/>
      <c r="H169" s="281">
        <v>62.039999999999999</v>
      </c>
      <c r="I169" s="282"/>
      <c r="J169" s="278"/>
      <c r="K169" s="278"/>
      <c r="L169" s="283"/>
      <c r="M169" s="284"/>
      <c r="N169" s="285"/>
      <c r="O169" s="285"/>
      <c r="P169" s="285"/>
      <c r="Q169" s="285"/>
      <c r="R169" s="285"/>
      <c r="S169" s="285"/>
      <c r="T169" s="286"/>
      <c r="AT169" s="287" t="s">
        <v>238</v>
      </c>
      <c r="AU169" s="287" t="s">
        <v>85</v>
      </c>
      <c r="AV169" s="14" t="s">
        <v>194</v>
      </c>
      <c r="AW169" s="14" t="s">
        <v>39</v>
      </c>
      <c r="AX169" s="14" t="s">
        <v>83</v>
      </c>
      <c r="AY169" s="287" t="s">
        <v>171</v>
      </c>
    </row>
    <row r="170" s="1" customFormat="1" ht="25.5" customHeight="1">
      <c r="B170" s="47"/>
      <c r="C170" s="237" t="s">
        <v>364</v>
      </c>
      <c r="D170" s="237" t="s">
        <v>174</v>
      </c>
      <c r="E170" s="238" t="s">
        <v>3117</v>
      </c>
      <c r="F170" s="239" t="s">
        <v>3118</v>
      </c>
      <c r="G170" s="240" t="s">
        <v>256</v>
      </c>
      <c r="H170" s="241">
        <v>2.3100000000000001</v>
      </c>
      <c r="I170" s="242"/>
      <c r="J170" s="243">
        <f>ROUND(I170*H170,2)</f>
        <v>0</v>
      </c>
      <c r="K170" s="239" t="s">
        <v>236</v>
      </c>
      <c r="L170" s="73"/>
      <c r="M170" s="244" t="s">
        <v>21</v>
      </c>
      <c r="N170" s="245" t="s">
        <v>47</v>
      </c>
      <c r="O170" s="48"/>
      <c r="P170" s="246">
        <f>O170*H170</f>
        <v>0</v>
      </c>
      <c r="Q170" s="246">
        <v>0.00096000000000000002</v>
      </c>
      <c r="R170" s="246">
        <f>Q170*H170</f>
        <v>0.0022176000000000001</v>
      </c>
      <c r="S170" s="246">
        <v>0</v>
      </c>
      <c r="T170" s="247">
        <f>S170*H170</f>
        <v>0</v>
      </c>
      <c r="AR170" s="25" t="s">
        <v>314</v>
      </c>
      <c r="AT170" s="25" t="s">
        <v>174</v>
      </c>
      <c r="AU170" s="25" t="s">
        <v>85</v>
      </c>
      <c r="AY170" s="25" t="s">
        <v>171</v>
      </c>
      <c r="BE170" s="248">
        <f>IF(N170="základní",J170,0)</f>
        <v>0</v>
      </c>
      <c r="BF170" s="248">
        <f>IF(N170="snížená",J170,0)</f>
        <v>0</v>
      </c>
      <c r="BG170" s="248">
        <f>IF(N170="zákl. přenesená",J170,0)</f>
        <v>0</v>
      </c>
      <c r="BH170" s="248">
        <f>IF(N170="sníž. přenesená",J170,0)</f>
        <v>0</v>
      </c>
      <c r="BI170" s="248">
        <f>IF(N170="nulová",J170,0)</f>
        <v>0</v>
      </c>
      <c r="BJ170" s="25" t="s">
        <v>83</v>
      </c>
      <c r="BK170" s="248">
        <f>ROUND(I170*H170,2)</f>
        <v>0</v>
      </c>
      <c r="BL170" s="25" t="s">
        <v>314</v>
      </c>
      <c r="BM170" s="25" t="s">
        <v>3119</v>
      </c>
    </row>
    <row r="171" s="13" customFormat="1">
      <c r="B171" s="266"/>
      <c r="C171" s="267"/>
      <c r="D171" s="249" t="s">
        <v>238</v>
      </c>
      <c r="E171" s="268" t="s">
        <v>21</v>
      </c>
      <c r="F171" s="269" t="s">
        <v>3112</v>
      </c>
      <c r="G171" s="267"/>
      <c r="H171" s="270">
        <v>2.3100000000000001</v>
      </c>
      <c r="I171" s="271"/>
      <c r="J171" s="267"/>
      <c r="K171" s="267"/>
      <c r="L171" s="272"/>
      <c r="M171" s="273"/>
      <c r="N171" s="274"/>
      <c r="O171" s="274"/>
      <c r="P171" s="274"/>
      <c r="Q171" s="274"/>
      <c r="R171" s="274"/>
      <c r="S171" s="274"/>
      <c r="T171" s="275"/>
      <c r="AT171" s="276" t="s">
        <v>238</v>
      </c>
      <c r="AU171" s="276" t="s">
        <v>85</v>
      </c>
      <c r="AV171" s="13" t="s">
        <v>85</v>
      </c>
      <c r="AW171" s="13" t="s">
        <v>39</v>
      </c>
      <c r="AX171" s="13" t="s">
        <v>76</v>
      </c>
      <c r="AY171" s="276" t="s">
        <v>171</v>
      </c>
    </row>
    <row r="172" s="14" customFormat="1">
      <c r="B172" s="277"/>
      <c r="C172" s="278"/>
      <c r="D172" s="249" t="s">
        <v>238</v>
      </c>
      <c r="E172" s="279" t="s">
        <v>21</v>
      </c>
      <c r="F172" s="280" t="s">
        <v>242</v>
      </c>
      <c r="G172" s="278"/>
      <c r="H172" s="281">
        <v>2.3100000000000001</v>
      </c>
      <c r="I172" s="282"/>
      <c r="J172" s="278"/>
      <c r="K172" s="278"/>
      <c r="L172" s="283"/>
      <c r="M172" s="284"/>
      <c r="N172" s="285"/>
      <c r="O172" s="285"/>
      <c r="P172" s="285"/>
      <c r="Q172" s="285"/>
      <c r="R172" s="285"/>
      <c r="S172" s="285"/>
      <c r="T172" s="286"/>
      <c r="AT172" s="287" t="s">
        <v>238</v>
      </c>
      <c r="AU172" s="287" t="s">
        <v>85</v>
      </c>
      <c r="AV172" s="14" t="s">
        <v>194</v>
      </c>
      <c r="AW172" s="14" t="s">
        <v>39</v>
      </c>
      <c r="AX172" s="14" t="s">
        <v>83</v>
      </c>
      <c r="AY172" s="287" t="s">
        <v>171</v>
      </c>
    </row>
    <row r="173" s="1" customFormat="1" ht="25.5" customHeight="1">
      <c r="B173" s="47"/>
      <c r="C173" s="237" t="s">
        <v>374</v>
      </c>
      <c r="D173" s="237" t="s">
        <v>174</v>
      </c>
      <c r="E173" s="238" t="s">
        <v>3120</v>
      </c>
      <c r="F173" s="239" t="s">
        <v>3121</v>
      </c>
      <c r="G173" s="240" t="s">
        <v>256</v>
      </c>
      <c r="H173" s="241">
        <v>5.0599999999999996</v>
      </c>
      <c r="I173" s="242"/>
      <c r="J173" s="243">
        <f>ROUND(I173*H173,2)</f>
        <v>0</v>
      </c>
      <c r="K173" s="239" t="s">
        <v>236</v>
      </c>
      <c r="L173" s="73"/>
      <c r="M173" s="244" t="s">
        <v>21</v>
      </c>
      <c r="N173" s="245" t="s">
        <v>47</v>
      </c>
      <c r="O173" s="48"/>
      <c r="P173" s="246">
        <f>O173*H173</f>
        <v>0</v>
      </c>
      <c r="Q173" s="246">
        <v>0.00125</v>
      </c>
      <c r="R173" s="246">
        <f>Q173*H173</f>
        <v>0.0063249999999999999</v>
      </c>
      <c r="S173" s="246">
        <v>0</v>
      </c>
      <c r="T173" s="247">
        <f>S173*H173</f>
        <v>0</v>
      </c>
      <c r="AR173" s="25" t="s">
        <v>314</v>
      </c>
      <c r="AT173" s="25" t="s">
        <v>174</v>
      </c>
      <c r="AU173" s="25" t="s">
        <v>85</v>
      </c>
      <c r="AY173" s="25" t="s">
        <v>171</v>
      </c>
      <c r="BE173" s="248">
        <f>IF(N173="základní",J173,0)</f>
        <v>0</v>
      </c>
      <c r="BF173" s="248">
        <f>IF(N173="snížená",J173,0)</f>
        <v>0</v>
      </c>
      <c r="BG173" s="248">
        <f>IF(N173="zákl. přenesená",J173,0)</f>
        <v>0</v>
      </c>
      <c r="BH173" s="248">
        <f>IF(N173="sníž. přenesená",J173,0)</f>
        <v>0</v>
      </c>
      <c r="BI173" s="248">
        <f>IF(N173="nulová",J173,0)</f>
        <v>0</v>
      </c>
      <c r="BJ173" s="25" t="s">
        <v>83</v>
      </c>
      <c r="BK173" s="248">
        <f>ROUND(I173*H173,2)</f>
        <v>0</v>
      </c>
      <c r="BL173" s="25" t="s">
        <v>314</v>
      </c>
      <c r="BM173" s="25" t="s">
        <v>3122</v>
      </c>
    </row>
    <row r="174" s="13" customFormat="1">
      <c r="B174" s="266"/>
      <c r="C174" s="267"/>
      <c r="D174" s="249" t="s">
        <v>238</v>
      </c>
      <c r="E174" s="268" t="s">
        <v>21</v>
      </c>
      <c r="F174" s="269" t="s">
        <v>3123</v>
      </c>
      <c r="G174" s="267"/>
      <c r="H174" s="270">
        <v>5.0599999999999996</v>
      </c>
      <c r="I174" s="271"/>
      <c r="J174" s="267"/>
      <c r="K174" s="267"/>
      <c r="L174" s="272"/>
      <c r="M174" s="273"/>
      <c r="N174" s="274"/>
      <c r="O174" s="274"/>
      <c r="P174" s="274"/>
      <c r="Q174" s="274"/>
      <c r="R174" s="274"/>
      <c r="S174" s="274"/>
      <c r="T174" s="275"/>
      <c r="AT174" s="276" t="s">
        <v>238</v>
      </c>
      <c r="AU174" s="276" t="s">
        <v>85</v>
      </c>
      <c r="AV174" s="13" t="s">
        <v>85</v>
      </c>
      <c r="AW174" s="13" t="s">
        <v>39</v>
      </c>
      <c r="AX174" s="13" t="s">
        <v>76</v>
      </c>
      <c r="AY174" s="276" t="s">
        <v>171</v>
      </c>
    </row>
    <row r="175" s="14" customFormat="1">
      <c r="B175" s="277"/>
      <c r="C175" s="278"/>
      <c r="D175" s="249" t="s">
        <v>238</v>
      </c>
      <c r="E175" s="279" t="s">
        <v>21</v>
      </c>
      <c r="F175" s="280" t="s">
        <v>242</v>
      </c>
      <c r="G175" s="278"/>
      <c r="H175" s="281">
        <v>5.0599999999999996</v>
      </c>
      <c r="I175" s="282"/>
      <c r="J175" s="278"/>
      <c r="K175" s="278"/>
      <c r="L175" s="283"/>
      <c r="M175" s="284"/>
      <c r="N175" s="285"/>
      <c r="O175" s="285"/>
      <c r="P175" s="285"/>
      <c r="Q175" s="285"/>
      <c r="R175" s="285"/>
      <c r="S175" s="285"/>
      <c r="T175" s="286"/>
      <c r="AT175" s="287" t="s">
        <v>238</v>
      </c>
      <c r="AU175" s="287" t="s">
        <v>85</v>
      </c>
      <c r="AV175" s="14" t="s">
        <v>194</v>
      </c>
      <c r="AW175" s="14" t="s">
        <v>39</v>
      </c>
      <c r="AX175" s="14" t="s">
        <v>83</v>
      </c>
      <c r="AY175" s="287" t="s">
        <v>171</v>
      </c>
    </row>
    <row r="176" s="1" customFormat="1" ht="38.25" customHeight="1">
      <c r="B176" s="47"/>
      <c r="C176" s="237" t="s">
        <v>379</v>
      </c>
      <c r="D176" s="237" t="s">
        <v>174</v>
      </c>
      <c r="E176" s="238" t="s">
        <v>3124</v>
      </c>
      <c r="F176" s="239" t="s">
        <v>3125</v>
      </c>
      <c r="G176" s="240" t="s">
        <v>256</v>
      </c>
      <c r="H176" s="241">
        <v>107.36</v>
      </c>
      <c r="I176" s="242"/>
      <c r="J176" s="243">
        <f>ROUND(I176*H176,2)</f>
        <v>0</v>
      </c>
      <c r="K176" s="239" t="s">
        <v>236</v>
      </c>
      <c r="L176" s="73"/>
      <c r="M176" s="244" t="s">
        <v>21</v>
      </c>
      <c r="N176" s="245" t="s">
        <v>47</v>
      </c>
      <c r="O176" s="48"/>
      <c r="P176" s="246">
        <f>O176*H176</f>
        <v>0</v>
      </c>
      <c r="Q176" s="246">
        <v>5.0000000000000002E-05</v>
      </c>
      <c r="R176" s="246">
        <f>Q176*H176</f>
        <v>0.0053680000000000004</v>
      </c>
      <c r="S176" s="246">
        <v>0</v>
      </c>
      <c r="T176" s="247">
        <f>S176*H176</f>
        <v>0</v>
      </c>
      <c r="AR176" s="25" t="s">
        <v>314</v>
      </c>
      <c r="AT176" s="25" t="s">
        <v>174</v>
      </c>
      <c r="AU176" s="25" t="s">
        <v>85</v>
      </c>
      <c r="AY176" s="25" t="s">
        <v>171</v>
      </c>
      <c r="BE176" s="248">
        <f>IF(N176="základní",J176,0)</f>
        <v>0</v>
      </c>
      <c r="BF176" s="248">
        <f>IF(N176="snížená",J176,0)</f>
        <v>0</v>
      </c>
      <c r="BG176" s="248">
        <f>IF(N176="zákl. přenesená",J176,0)</f>
        <v>0</v>
      </c>
      <c r="BH176" s="248">
        <f>IF(N176="sníž. přenesená",J176,0)</f>
        <v>0</v>
      </c>
      <c r="BI176" s="248">
        <f>IF(N176="nulová",J176,0)</f>
        <v>0</v>
      </c>
      <c r="BJ176" s="25" t="s">
        <v>83</v>
      </c>
      <c r="BK176" s="248">
        <f>ROUND(I176*H176,2)</f>
        <v>0</v>
      </c>
      <c r="BL176" s="25" t="s">
        <v>314</v>
      </c>
      <c r="BM176" s="25" t="s">
        <v>3126</v>
      </c>
    </row>
    <row r="177" s="13" customFormat="1">
      <c r="B177" s="266"/>
      <c r="C177" s="267"/>
      <c r="D177" s="249" t="s">
        <v>238</v>
      </c>
      <c r="E177" s="268" t="s">
        <v>21</v>
      </c>
      <c r="F177" s="269" t="s">
        <v>3127</v>
      </c>
      <c r="G177" s="267"/>
      <c r="H177" s="270">
        <v>107.36</v>
      </c>
      <c r="I177" s="271"/>
      <c r="J177" s="267"/>
      <c r="K177" s="267"/>
      <c r="L177" s="272"/>
      <c r="M177" s="273"/>
      <c r="N177" s="274"/>
      <c r="O177" s="274"/>
      <c r="P177" s="274"/>
      <c r="Q177" s="274"/>
      <c r="R177" s="274"/>
      <c r="S177" s="274"/>
      <c r="T177" s="275"/>
      <c r="AT177" s="276" t="s">
        <v>238</v>
      </c>
      <c r="AU177" s="276" t="s">
        <v>85</v>
      </c>
      <c r="AV177" s="13" t="s">
        <v>85</v>
      </c>
      <c r="AW177" s="13" t="s">
        <v>39</v>
      </c>
      <c r="AX177" s="13" t="s">
        <v>76</v>
      </c>
      <c r="AY177" s="276" t="s">
        <v>171</v>
      </c>
    </row>
    <row r="178" s="14" customFormat="1">
      <c r="B178" s="277"/>
      <c r="C178" s="278"/>
      <c r="D178" s="249" t="s">
        <v>238</v>
      </c>
      <c r="E178" s="279" t="s">
        <v>21</v>
      </c>
      <c r="F178" s="280" t="s">
        <v>242</v>
      </c>
      <c r="G178" s="278"/>
      <c r="H178" s="281">
        <v>107.36</v>
      </c>
      <c r="I178" s="282"/>
      <c r="J178" s="278"/>
      <c r="K178" s="278"/>
      <c r="L178" s="283"/>
      <c r="M178" s="284"/>
      <c r="N178" s="285"/>
      <c r="O178" s="285"/>
      <c r="P178" s="285"/>
      <c r="Q178" s="285"/>
      <c r="R178" s="285"/>
      <c r="S178" s="285"/>
      <c r="T178" s="286"/>
      <c r="AT178" s="287" t="s">
        <v>238</v>
      </c>
      <c r="AU178" s="287" t="s">
        <v>85</v>
      </c>
      <c r="AV178" s="14" t="s">
        <v>194</v>
      </c>
      <c r="AW178" s="14" t="s">
        <v>39</v>
      </c>
      <c r="AX178" s="14" t="s">
        <v>83</v>
      </c>
      <c r="AY178" s="287" t="s">
        <v>171</v>
      </c>
    </row>
    <row r="179" s="1" customFormat="1" ht="38.25" customHeight="1">
      <c r="B179" s="47"/>
      <c r="C179" s="237" t="s">
        <v>384</v>
      </c>
      <c r="D179" s="237" t="s">
        <v>174</v>
      </c>
      <c r="E179" s="238" t="s">
        <v>3128</v>
      </c>
      <c r="F179" s="239" t="s">
        <v>3129</v>
      </c>
      <c r="G179" s="240" t="s">
        <v>256</v>
      </c>
      <c r="H179" s="241">
        <v>9.6799999999999997</v>
      </c>
      <c r="I179" s="242"/>
      <c r="J179" s="243">
        <f>ROUND(I179*H179,2)</f>
        <v>0</v>
      </c>
      <c r="K179" s="239" t="s">
        <v>236</v>
      </c>
      <c r="L179" s="73"/>
      <c r="M179" s="244" t="s">
        <v>21</v>
      </c>
      <c r="N179" s="245" t="s">
        <v>47</v>
      </c>
      <c r="O179" s="48"/>
      <c r="P179" s="246">
        <f>O179*H179</f>
        <v>0</v>
      </c>
      <c r="Q179" s="246">
        <v>6.9999999999999994E-05</v>
      </c>
      <c r="R179" s="246">
        <f>Q179*H179</f>
        <v>0.00067759999999999988</v>
      </c>
      <c r="S179" s="246">
        <v>0</v>
      </c>
      <c r="T179" s="247">
        <f>S179*H179</f>
        <v>0</v>
      </c>
      <c r="AR179" s="25" t="s">
        <v>314</v>
      </c>
      <c r="AT179" s="25" t="s">
        <v>174</v>
      </c>
      <c r="AU179" s="25" t="s">
        <v>85</v>
      </c>
      <c r="AY179" s="25" t="s">
        <v>171</v>
      </c>
      <c r="BE179" s="248">
        <f>IF(N179="základní",J179,0)</f>
        <v>0</v>
      </c>
      <c r="BF179" s="248">
        <f>IF(N179="snížená",J179,0)</f>
        <v>0</v>
      </c>
      <c r="BG179" s="248">
        <f>IF(N179="zákl. přenesená",J179,0)</f>
        <v>0</v>
      </c>
      <c r="BH179" s="248">
        <f>IF(N179="sníž. přenesená",J179,0)</f>
        <v>0</v>
      </c>
      <c r="BI179" s="248">
        <f>IF(N179="nulová",J179,0)</f>
        <v>0</v>
      </c>
      <c r="BJ179" s="25" t="s">
        <v>83</v>
      </c>
      <c r="BK179" s="248">
        <f>ROUND(I179*H179,2)</f>
        <v>0</v>
      </c>
      <c r="BL179" s="25" t="s">
        <v>314</v>
      </c>
      <c r="BM179" s="25" t="s">
        <v>3130</v>
      </c>
    </row>
    <row r="180" s="13" customFormat="1">
      <c r="B180" s="266"/>
      <c r="C180" s="267"/>
      <c r="D180" s="249" t="s">
        <v>238</v>
      </c>
      <c r="E180" s="268" t="s">
        <v>21</v>
      </c>
      <c r="F180" s="269" t="s">
        <v>3131</v>
      </c>
      <c r="G180" s="267"/>
      <c r="H180" s="270">
        <v>9.6799999999999997</v>
      </c>
      <c r="I180" s="271"/>
      <c r="J180" s="267"/>
      <c r="K180" s="267"/>
      <c r="L180" s="272"/>
      <c r="M180" s="273"/>
      <c r="N180" s="274"/>
      <c r="O180" s="274"/>
      <c r="P180" s="274"/>
      <c r="Q180" s="274"/>
      <c r="R180" s="274"/>
      <c r="S180" s="274"/>
      <c r="T180" s="275"/>
      <c r="AT180" s="276" t="s">
        <v>238</v>
      </c>
      <c r="AU180" s="276" t="s">
        <v>85</v>
      </c>
      <c r="AV180" s="13" t="s">
        <v>85</v>
      </c>
      <c r="AW180" s="13" t="s">
        <v>39</v>
      </c>
      <c r="AX180" s="13" t="s">
        <v>76</v>
      </c>
      <c r="AY180" s="276" t="s">
        <v>171</v>
      </c>
    </row>
    <row r="181" s="14" customFormat="1">
      <c r="B181" s="277"/>
      <c r="C181" s="278"/>
      <c r="D181" s="249" t="s">
        <v>238</v>
      </c>
      <c r="E181" s="279" t="s">
        <v>21</v>
      </c>
      <c r="F181" s="280" t="s">
        <v>242</v>
      </c>
      <c r="G181" s="278"/>
      <c r="H181" s="281">
        <v>9.6799999999999997</v>
      </c>
      <c r="I181" s="282"/>
      <c r="J181" s="278"/>
      <c r="K181" s="278"/>
      <c r="L181" s="283"/>
      <c r="M181" s="284"/>
      <c r="N181" s="285"/>
      <c r="O181" s="285"/>
      <c r="P181" s="285"/>
      <c r="Q181" s="285"/>
      <c r="R181" s="285"/>
      <c r="S181" s="285"/>
      <c r="T181" s="286"/>
      <c r="AT181" s="287" t="s">
        <v>238</v>
      </c>
      <c r="AU181" s="287" t="s">
        <v>85</v>
      </c>
      <c r="AV181" s="14" t="s">
        <v>194</v>
      </c>
      <c r="AW181" s="14" t="s">
        <v>39</v>
      </c>
      <c r="AX181" s="14" t="s">
        <v>83</v>
      </c>
      <c r="AY181" s="287" t="s">
        <v>171</v>
      </c>
    </row>
    <row r="182" s="1" customFormat="1" ht="16.5" customHeight="1">
      <c r="B182" s="47"/>
      <c r="C182" s="237" t="s">
        <v>389</v>
      </c>
      <c r="D182" s="237" t="s">
        <v>174</v>
      </c>
      <c r="E182" s="238" t="s">
        <v>3132</v>
      </c>
      <c r="F182" s="239" t="s">
        <v>3133</v>
      </c>
      <c r="G182" s="240" t="s">
        <v>367</v>
      </c>
      <c r="H182" s="241">
        <v>33</v>
      </c>
      <c r="I182" s="242"/>
      <c r="J182" s="243">
        <f>ROUND(I182*H182,2)</f>
        <v>0</v>
      </c>
      <c r="K182" s="239" t="s">
        <v>236</v>
      </c>
      <c r="L182" s="73"/>
      <c r="M182" s="244" t="s">
        <v>21</v>
      </c>
      <c r="N182" s="245" t="s">
        <v>47</v>
      </c>
      <c r="O182" s="48"/>
      <c r="P182" s="246">
        <f>O182*H182</f>
        <v>0</v>
      </c>
      <c r="Q182" s="246">
        <v>0</v>
      </c>
      <c r="R182" s="246">
        <f>Q182*H182</f>
        <v>0</v>
      </c>
      <c r="S182" s="246">
        <v>0</v>
      </c>
      <c r="T182" s="247">
        <f>S182*H182</f>
        <v>0</v>
      </c>
      <c r="AR182" s="25" t="s">
        <v>314</v>
      </c>
      <c r="AT182" s="25" t="s">
        <v>174</v>
      </c>
      <c r="AU182" s="25" t="s">
        <v>85</v>
      </c>
      <c r="AY182" s="25" t="s">
        <v>171</v>
      </c>
      <c r="BE182" s="248">
        <f>IF(N182="základní",J182,0)</f>
        <v>0</v>
      </c>
      <c r="BF182" s="248">
        <f>IF(N182="snížená",J182,0)</f>
        <v>0</v>
      </c>
      <c r="BG182" s="248">
        <f>IF(N182="zákl. přenesená",J182,0)</f>
        <v>0</v>
      </c>
      <c r="BH182" s="248">
        <f>IF(N182="sníž. přenesená",J182,0)</f>
        <v>0</v>
      </c>
      <c r="BI182" s="248">
        <f>IF(N182="nulová",J182,0)</f>
        <v>0</v>
      </c>
      <c r="BJ182" s="25" t="s">
        <v>83</v>
      </c>
      <c r="BK182" s="248">
        <f>ROUND(I182*H182,2)</f>
        <v>0</v>
      </c>
      <c r="BL182" s="25" t="s">
        <v>314</v>
      </c>
      <c r="BM182" s="25" t="s">
        <v>3134</v>
      </c>
    </row>
    <row r="183" s="12" customFormat="1">
      <c r="B183" s="256"/>
      <c r="C183" s="257"/>
      <c r="D183" s="249" t="s">
        <v>238</v>
      </c>
      <c r="E183" s="258" t="s">
        <v>21</v>
      </c>
      <c r="F183" s="259" t="s">
        <v>3063</v>
      </c>
      <c r="G183" s="257"/>
      <c r="H183" s="258" t="s">
        <v>21</v>
      </c>
      <c r="I183" s="260"/>
      <c r="J183" s="257"/>
      <c r="K183" s="257"/>
      <c r="L183" s="261"/>
      <c r="M183" s="262"/>
      <c r="N183" s="263"/>
      <c r="O183" s="263"/>
      <c r="P183" s="263"/>
      <c r="Q183" s="263"/>
      <c r="R183" s="263"/>
      <c r="S183" s="263"/>
      <c r="T183" s="264"/>
      <c r="AT183" s="265" t="s">
        <v>238</v>
      </c>
      <c r="AU183" s="265" t="s">
        <v>85</v>
      </c>
      <c r="AV183" s="12" t="s">
        <v>83</v>
      </c>
      <c r="AW183" s="12" t="s">
        <v>39</v>
      </c>
      <c r="AX183" s="12" t="s">
        <v>76</v>
      </c>
      <c r="AY183" s="265" t="s">
        <v>171</v>
      </c>
    </row>
    <row r="184" s="13" customFormat="1">
      <c r="B184" s="266"/>
      <c r="C184" s="267"/>
      <c r="D184" s="249" t="s">
        <v>238</v>
      </c>
      <c r="E184" s="268" t="s">
        <v>21</v>
      </c>
      <c r="F184" s="269" t="s">
        <v>3135</v>
      </c>
      <c r="G184" s="267"/>
      <c r="H184" s="270">
        <v>5</v>
      </c>
      <c r="I184" s="271"/>
      <c r="J184" s="267"/>
      <c r="K184" s="267"/>
      <c r="L184" s="272"/>
      <c r="M184" s="273"/>
      <c r="N184" s="274"/>
      <c r="O184" s="274"/>
      <c r="P184" s="274"/>
      <c r="Q184" s="274"/>
      <c r="R184" s="274"/>
      <c r="S184" s="274"/>
      <c r="T184" s="275"/>
      <c r="AT184" s="276" t="s">
        <v>238</v>
      </c>
      <c r="AU184" s="276" t="s">
        <v>85</v>
      </c>
      <c r="AV184" s="13" t="s">
        <v>85</v>
      </c>
      <c r="AW184" s="13" t="s">
        <v>39</v>
      </c>
      <c r="AX184" s="13" t="s">
        <v>76</v>
      </c>
      <c r="AY184" s="276" t="s">
        <v>171</v>
      </c>
    </row>
    <row r="185" s="13" customFormat="1">
      <c r="B185" s="266"/>
      <c r="C185" s="267"/>
      <c r="D185" s="249" t="s">
        <v>238</v>
      </c>
      <c r="E185" s="268" t="s">
        <v>21</v>
      </c>
      <c r="F185" s="269" t="s">
        <v>3083</v>
      </c>
      <c r="G185" s="267"/>
      <c r="H185" s="270">
        <v>1</v>
      </c>
      <c r="I185" s="271"/>
      <c r="J185" s="267"/>
      <c r="K185" s="267"/>
      <c r="L185" s="272"/>
      <c r="M185" s="273"/>
      <c r="N185" s="274"/>
      <c r="O185" s="274"/>
      <c r="P185" s="274"/>
      <c r="Q185" s="274"/>
      <c r="R185" s="274"/>
      <c r="S185" s="274"/>
      <c r="T185" s="275"/>
      <c r="AT185" s="276" t="s">
        <v>238</v>
      </c>
      <c r="AU185" s="276" t="s">
        <v>85</v>
      </c>
      <c r="AV185" s="13" t="s">
        <v>85</v>
      </c>
      <c r="AW185" s="13" t="s">
        <v>39</v>
      </c>
      <c r="AX185" s="13" t="s">
        <v>76</v>
      </c>
      <c r="AY185" s="276" t="s">
        <v>171</v>
      </c>
    </row>
    <row r="186" s="13" customFormat="1">
      <c r="B186" s="266"/>
      <c r="C186" s="267"/>
      <c r="D186" s="249" t="s">
        <v>238</v>
      </c>
      <c r="E186" s="268" t="s">
        <v>21</v>
      </c>
      <c r="F186" s="269" t="s">
        <v>3136</v>
      </c>
      <c r="G186" s="267"/>
      <c r="H186" s="270">
        <v>12</v>
      </c>
      <c r="I186" s="271"/>
      <c r="J186" s="267"/>
      <c r="K186" s="267"/>
      <c r="L186" s="272"/>
      <c r="M186" s="273"/>
      <c r="N186" s="274"/>
      <c r="O186" s="274"/>
      <c r="P186" s="274"/>
      <c r="Q186" s="274"/>
      <c r="R186" s="274"/>
      <c r="S186" s="274"/>
      <c r="T186" s="275"/>
      <c r="AT186" s="276" t="s">
        <v>238</v>
      </c>
      <c r="AU186" s="276" t="s">
        <v>85</v>
      </c>
      <c r="AV186" s="13" t="s">
        <v>85</v>
      </c>
      <c r="AW186" s="13" t="s">
        <v>39</v>
      </c>
      <c r="AX186" s="13" t="s">
        <v>76</v>
      </c>
      <c r="AY186" s="276" t="s">
        <v>171</v>
      </c>
    </row>
    <row r="187" s="13" customFormat="1">
      <c r="B187" s="266"/>
      <c r="C187" s="267"/>
      <c r="D187" s="249" t="s">
        <v>238</v>
      </c>
      <c r="E187" s="268" t="s">
        <v>21</v>
      </c>
      <c r="F187" s="269" t="s">
        <v>3137</v>
      </c>
      <c r="G187" s="267"/>
      <c r="H187" s="270">
        <v>2</v>
      </c>
      <c r="I187" s="271"/>
      <c r="J187" s="267"/>
      <c r="K187" s="267"/>
      <c r="L187" s="272"/>
      <c r="M187" s="273"/>
      <c r="N187" s="274"/>
      <c r="O187" s="274"/>
      <c r="P187" s="274"/>
      <c r="Q187" s="274"/>
      <c r="R187" s="274"/>
      <c r="S187" s="274"/>
      <c r="T187" s="275"/>
      <c r="AT187" s="276" t="s">
        <v>238</v>
      </c>
      <c r="AU187" s="276" t="s">
        <v>85</v>
      </c>
      <c r="AV187" s="13" t="s">
        <v>85</v>
      </c>
      <c r="AW187" s="13" t="s">
        <v>39</v>
      </c>
      <c r="AX187" s="13" t="s">
        <v>76</v>
      </c>
      <c r="AY187" s="276" t="s">
        <v>171</v>
      </c>
    </row>
    <row r="188" s="13" customFormat="1">
      <c r="B188" s="266"/>
      <c r="C188" s="267"/>
      <c r="D188" s="249" t="s">
        <v>238</v>
      </c>
      <c r="E188" s="268" t="s">
        <v>21</v>
      </c>
      <c r="F188" s="269" t="s">
        <v>3138</v>
      </c>
      <c r="G188" s="267"/>
      <c r="H188" s="270">
        <v>2</v>
      </c>
      <c r="I188" s="271"/>
      <c r="J188" s="267"/>
      <c r="K188" s="267"/>
      <c r="L188" s="272"/>
      <c r="M188" s="273"/>
      <c r="N188" s="274"/>
      <c r="O188" s="274"/>
      <c r="P188" s="274"/>
      <c r="Q188" s="274"/>
      <c r="R188" s="274"/>
      <c r="S188" s="274"/>
      <c r="T188" s="275"/>
      <c r="AT188" s="276" t="s">
        <v>238</v>
      </c>
      <c r="AU188" s="276" t="s">
        <v>85</v>
      </c>
      <c r="AV188" s="13" t="s">
        <v>85</v>
      </c>
      <c r="AW188" s="13" t="s">
        <v>39</v>
      </c>
      <c r="AX188" s="13" t="s">
        <v>76</v>
      </c>
      <c r="AY188" s="276" t="s">
        <v>171</v>
      </c>
    </row>
    <row r="189" s="13" customFormat="1">
      <c r="B189" s="266"/>
      <c r="C189" s="267"/>
      <c r="D189" s="249" t="s">
        <v>238</v>
      </c>
      <c r="E189" s="268" t="s">
        <v>21</v>
      </c>
      <c r="F189" s="269" t="s">
        <v>3139</v>
      </c>
      <c r="G189" s="267"/>
      <c r="H189" s="270">
        <v>4</v>
      </c>
      <c r="I189" s="271"/>
      <c r="J189" s="267"/>
      <c r="K189" s="267"/>
      <c r="L189" s="272"/>
      <c r="M189" s="273"/>
      <c r="N189" s="274"/>
      <c r="O189" s="274"/>
      <c r="P189" s="274"/>
      <c r="Q189" s="274"/>
      <c r="R189" s="274"/>
      <c r="S189" s="274"/>
      <c r="T189" s="275"/>
      <c r="AT189" s="276" t="s">
        <v>238</v>
      </c>
      <c r="AU189" s="276" t="s">
        <v>85</v>
      </c>
      <c r="AV189" s="13" t="s">
        <v>85</v>
      </c>
      <c r="AW189" s="13" t="s">
        <v>39</v>
      </c>
      <c r="AX189" s="13" t="s">
        <v>76</v>
      </c>
      <c r="AY189" s="276" t="s">
        <v>171</v>
      </c>
    </row>
    <row r="190" s="13" customFormat="1">
      <c r="B190" s="266"/>
      <c r="C190" s="267"/>
      <c r="D190" s="249" t="s">
        <v>238</v>
      </c>
      <c r="E190" s="268" t="s">
        <v>21</v>
      </c>
      <c r="F190" s="269" t="s">
        <v>3140</v>
      </c>
      <c r="G190" s="267"/>
      <c r="H190" s="270">
        <v>1</v>
      </c>
      <c r="I190" s="271"/>
      <c r="J190" s="267"/>
      <c r="K190" s="267"/>
      <c r="L190" s="272"/>
      <c r="M190" s="273"/>
      <c r="N190" s="274"/>
      <c r="O190" s="274"/>
      <c r="P190" s="274"/>
      <c r="Q190" s="274"/>
      <c r="R190" s="274"/>
      <c r="S190" s="274"/>
      <c r="T190" s="275"/>
      <c r="AT190" s="276" t="s">
        <v>238</v>
      </c>
      <c r="AU190" s="276" t="s">
        <v>85</v>
      </c>
      <c r="AV190" s="13" t="s">
        <v>85</v>
      </c>
      <c r="AW190" s="13" t="s">
        <v>39</v>
      </c>
      <c r="AX190" s="13" t="s">
        <v>76</v>
      </c>
      <c r="AY190" s="276" t="s">
        <v>171</v>
      </c>
    </row>
    <row r="191" s="13" customFormat="1">
      <c r="B191" s="266"/>
      <c r="C191" s="267"/>
      <c r="D191" s="249" t="s">
        <v>238</v>
      </c>
      <c r="E191" s="268" t="s">
        <v>21</v>
      </c>
      <c r="F191" s="269" t="s">
        <v>3141</v>
      </c>
      <c r="G191" s="267"/>
      <c r="H191" s="270">
        <v>3</v>
      </c>
      <c r="I191" s="271"/>
      <c r="J191" s="267"/>
      <c r="K191" s="267"/>
      <c r="L191" s="272"/>
      <c r="M191" s="273"/>
      <c r="N191" s="274"/>
      <c r="O191" s="274"/>
      <c r="P191" s="274"/>
      <c r="Q191" s="274"/>
      <c r="R191" s="274"/>
      <c r="S191" s="274"/>
      <c r="T191" s="275"/>
      <c r="AT191" s="276" t="s">
        <v>238</v>
      </c>
      <c r="AU191" s="276" t="s">
        <v>85</v>
      </c>
      <c r="AV191" s="13" t="s">
        <v>85</v>
      </c>
      <c r="AW191" s="13" t="s">
        <v>39</v>
      </c>
      <c r="AX191" s="13" t="s">
        <v>76</v>
      </c>
      <c r="AY191" s="276" t="s">
        <v>171</v>
      </c>
    </row>
    <row r="192" s="13" customFormat="1">
      <c r="B192" s="266"/>
      <c r="C192" s="267"/>
      <c r="D192" s="249" t="s">
        <v>238</v>
      </c>
      <c r="E192" s="268" t="s">
        <v>21</v>
      </c>
      <c r="F192" s="269" t="s">
        <v>3142</v>
      </c>
      <c r="G192" s="267"/>
      <c r="H192" s="270">
        <v>2</v>
      </c>
      <c r="I192" s="271"/>
      <c r="J192" s="267"/>
      <c r="K192" s="267"/>
      <c r="L192" s="272"/>
      <c r="M192" s="273"/>
      <c r="N192" s="274"/>
      <c r="O192" s="274"/>
      <c r="P192" s="274"/>
      <c r="Q192" s="274"/>
      <c r="R192" s="274"/>
      <c r="S192" s="274"/>
      <c r="T192" s="275"/>
      <c r="AT192" s="276" t="s">
        <v>238</v>
      </c>
      <c r="AU192" s="276" t="s">
        <v>85</v>
      </c>
      <c r="AV192" s="13" t="s">
        <v>85</v>
      </c>
      <c r="AW192" s="13" t="s">
        <v>39</v>
      </c>
      <c r="AX192" s="13" t="s">
        <v>76</v>
      </c>
      <c r="AY192" s="276" t="s">
        <v>171</v>
      </c>
    </row>
    <row r="193" s="13" customFormat="1">
      <c r="B193" s="266"/>
      <c r="C193" s="267"/>
      <c r="D193" s="249" t="s">
        <v>238</v>
      </c>
      <c r="E193" s="268" t="s">
        <v>21</v>
      </c>
      <c r="F193" s="269" t="s">
        <v>3143</v>
      </c>
      <c r="G193" s="267"/>
      <c r="H193" s="270">
        <v>1</v>
      </c>
      <c r="I193" s="271"/>
      <c r="J193" s="267"/>
      <c r="K193" s="267"/>
      <c r="L193" s="272"/>
      <c r="M193" s="273"/>
      <c r="N193" s="274"/>
      <c r="O193" s="274"/>
      <c r="P193" s="274"/>
      <c r="Q193" s="274"/>
      <c r="R193" s="274"/>
      <c r="S193" s="274"/>
      <c r="T193" s="275"/>
      <c r="AT193" s="276" t="s">
        <v>238</v>
      </c>
      <c r="AU193" s="276" t="s">
        <v>85</v>
      </c>
      <c r="AV193" s="13" t="s">
        <v>85</v>
      </c>
      <c r="AW193" s="13" t="s">
        <v>39</v>
      </c>
      <c r="AX193" s="13" t="s">
        <v>76</v>
      </c>
      <c r="AY193" s="276" t="s">
        <v>171</v>
      </c>
    </row>
    <row r="194" s="14" customFormat="1">
      <c r="B194" s="277"/>
      <c r="C194" s="278"/>
      <c r="D194" s="249" t="s">
        <v>238</v>
      </c>
      <c r="E194" s="279" t="s">
        <v>21</v>
      </c>
      <c r="F194" s="280" t="s">
        <v>242</v>
      </c>
      <c r="G194" s="278"/>
      <c r="H194" s="281">
        <v>33</v>
      </c>
      <c r="I194" s="282"/>
      <c r="J194" s="278"/>
      <c r="K194" s="278"/>
      <c r="L194" s="283"/>
      <c r="M194" s="284"/>
      <c r="N194" s="285"/>
      <c r="O194" s="285"/>
      <c r="P194" s="285"/>
      <c r="Q194" s="285"/>
      <c r="R194" s="285"/>
      <c r="S194" s="285"/>
      <c r="T194" s="286"/>
      <c r="AT194" s="287" t="s">
        <v>238</v>
      </c>
      <c r="AU194" s="287" t="s">
        <v>85</v>
      </c>
      <c r="AV194" s="14" t="s">
        <v>194</v>
      </c>
      <c r="AW194" s="14" t="s">
        <v>39</v>
      </c>
      <c r="AX194" s="14" t="s">
        <v>83</v>
      </c>
      <c r="AY194" s="287" t="s">
        <v>171</v>
      </c>
    </row>
    <row r="195" s="1" customFormat="1" ht="25.5" customHeight="1">
      <c r="B195" s="47"/>
      <c r="C195" s="237" t="s">
        <v>393</v>
      </c>
      <c r="D195" s="237" t="s">
        <v>174</v>
      </c>
      <c r="E195" s="238" t="s">
        <v>3144</v>
      </c>
      <c r="F195" s="239" t="s">
        <v>3145</v>
      </c>
      <c r="G195" s="240" t="s">
        <v>367</v>
      </c>
      <c r="H195" s="241">
        <v>1</v>
      </c>
      <c r="I195" s="242"/>
      <c r="J195" s="243">
        <f>ROUND(I195*H195,2)</f>
        <v>0</v>
      </c>
      <c r="K195" s="239" t="s">
        <v>236</v>
      </c>
      <c r="L195" s="73"/>
      <c r="M195" s="244" t="s">
        <v>21</v>
      </c>
      <c r="N195" s="245" t="s">
        <v>47</v>
      </c>
      <c r="O195" s="48"/>
      <c r="P195" s="246">
        <f>O195*H195</f>
        <v>0</v>
      </c>
      <c r="Q195" s="246">
        <v>0</v>
      </c>
      <c r="R195" s="246">
        <f>Q195*H195</f>
        <v>0</v>
      </c>
      <c r="S195" s="246">
        <v>0</v>
      </c>
      <c r="T195" s="247">
        <f>S195*H195</f>
        <v>0</v>
      </c>
      <c r="AR195" s="25" t="s">
        <v>314</v>
      </c>
      <c r="AT195" s="25" t="s">
        <v>174</v>
      </c>
      <c r="AU195" s="25" t="s">
        <v>85</v>
      </c>
      <c r="AY195" s="25" t="s">
        <v>171</v>
      </c>
      <c r="BE195" s="248">
        <f>IF(N195="základní",J195,0)</f>
        <v>0</v>
      </c>
      <c r="BF195" s="248">
        <f>IF(N195="snížená",J195,0)</f>
        <v>0</v>
      </c>
      <c r="BG195" s="248">
        <f>IF(N195="zákl. přenesená",J195,0)</f>
        <v>0</v>
      </c>
      <c r="BH195" s="248">
        <f>IF(N195="sníž. přenesená",J195,0)</f>
        <v>0</v>
      </c>
      <c r="BI195" s="248">
        <f>IF(N195="nulová",J195,0)</f>
        <v>0</v>
      </c>
      <c r="BJ195" s="25" t="s">
        <v>83</v>
      </c>
      <c r="BK195" s="248">
        <f>ROUND(I195*H195,2)</f>
        <v>0</v>
      </c>
      <c r="BL195" s="25" t="s">
        <v>314</v>
      </c>
      <c r="BM195" s="25" t="s">
        <v>3146</v>
      </c>
    </row>
    <row r="196" s="12" customFormat="1">
      <c r="B196" s="256"/>
      <c r="C196" s="257"/>
      <c r="D196" s="249" t="s">
        <v>238</v>
      </c>
      <c r="E196" s="258" t="s">
        <v>21</v>
      </c>
      <c r="F196" s="259" t="s">
        <v>3063</v>
      </c>
      <c r="G196" s="257"/>
      <c r="H196" s="258" t="s">
        <v>21</v>
      </c>
      <c r="I196" s="260"/>
      <c r="J196" s="257"/>
      <c r="K196" s="257"/>
      <c r="L196" s="261"/>
      <c r="M196" s="262"/>
      <c r="N196" s="263"/>
      <c r="O196" s="263"/>
      <c r="P196" s="263"/>
      <c r="Q196" s="263"/>
      <c r="R196" s="263"/>
      <c r="S196" s="263"/>
      <c r="T196" s="264"/>
      <c r="AT196" s="265" t="s">
        <v>238</v>
      </c>
      <c r="AU196" s="265" t="s">
        <v>85</v>
      </c>
      <c r="AV196" s="12" t="s">
        <v>83</v>
      </c>
      <c r="AW196" s="12" t="s">
        <v>39</v>
      </c>
      <c r="AX196" s="12" t="s">
        <v>76</v>
      </c>
      <c r="AY196" s="265" t="s">
        <v>171</v>
      </c>
    </row>
    <row r="197" s="13" customFormat="1">
      <c r="B197" s="266"/>
      <c r="C197" s="267"/>
      <c r="D197" s="249" t="s">
        <v>238</v>
      </c>
      <c r="E197" s="268" t="s">
        <v>21</v>
      </c>
      <c r="F197" s="269" t="s">
        <v>3147</v>
      </c>
      <c r="G197" s="267"/>
      <c r="H197" s="270">
        <v>1</v>
      </c>
      <c r="I197" s="271"/>
      <c r="J197" s="267"/>
      <c r="K197" s="267"/>
      <c r="L197" s="272"/>
      <c r="M197" s="273"/>
      <c r="N197" s="274"/>
      <c r="O197" s="274"/>
      <c r="P197" s="274"/>
      <c r="Q197" s="274"/>
      <c r="R197" s="274"/>
      <c r="S197" s="274"/>
      <c r="T197" s="275"/>
      <c r="AT197" s="276" t="s">
        <v>238</v>
      </c>
      <c r="AU197" s="276" t="s">
        <v>85</v>
      </c>
      <c r="AV197" s="13" t="s">
        <v>85</v>
      </c>
      <c r="AW197" s="13" t="s">
        <v>39</v>
      </c>
      <c r="AX197" s="13" t="s">
        <v>76</v>
      </c>
      <c r="AY197" s="276" t="s">
        <v>171</v>
      </c>
    </row>
    <row r="198" s="14" customFormat="1">
      <c r="B198" s="277"/>
      <c r="C198" s="278"/>
      <c r="D198" s="249" t="s">
        <v>238</v>
      </c>
      <c r="E198" s="279" t="s">
        <v>21</v>
      </c>
      <c r="F198" s="280" t="s">
        <v>242</v>
      </c>
      <c r="G198" s="278"/>
      <c r="H198" s="281">
        <v>1</v>
      </c>
      <c r="I198" s="282"/>
      <c r="J198" s="278"/>
      <c r="K198" s="278"/>
      <c r="L198" s="283"/>
      <c r="M198" s="284"/>
      <c r="N198" s="285"/>
      <c r="O198" s="285"/>
      <c r="P198" s="285"/>
      <c r="Q198" s="285"/>
      <c r="R198" s="285"/>
      <c r="S198" s="285"/>
      <c r="T198" s="286"/>
      <c r="AT198" s="287" t="s">
        <v>238</v>
      </c>
      <c r="AU198" s="287" t="s">
        <v>85</v>
      </c>
      <c r="AV198" s="14" t="s">
        <v>194</v>
      </c>
      <c r="AW198" s="14" t="s">
        <v>39</v>
      </c>
      <c r="AX198" s="14" t="s">
        <v>83</v>
      </c>
      <c r="AY198" s="287" t="s">
        <v>171</v>
      </c>
    </row>
    <row r="199" s="1" customFormat="1" ht="16.5" customHeight="1">
      <c r="B199" s="47"/>
      <c r="C199" s="237" t="s">
        <v>403</v>
      </c>
      <c r="D199" s="237" t="s">
        <v>174</v>
      </c>
      <c r="E199" s="238" t="s">
        <v>3148</v>
      </c>
      <c r="F199" s="239" t="s">
        <v>3149</v>
      </c>
      <c r="G199" s="240" t="s">
        <v>367</v>
      </c>
      <c r="H199" s="241">
        <v>29</v>
      </c>
      <c r="I199" s="242"/>
      <c r="J199" s="243">
        <f>ROUND(I199*H199,2)</f>
        <v>0</v>
      </c>
      <c r="K199" s="239" t="s">
        <v>236</v>
      </c>
      <c r="L199" s="73"/>
      <c r="M199" s="244" t="s">
        <v>21</v>
      </c>
      <c r="N199" s="245" t="s">
        <v>47</v>
      </c>
      <c r="O199" s="48"/>
      <c r="P199" s="246">
        <f>O199*H199</f>
        <v>0</v>
      </c>
      <c r="Q199" s="246">
        <v>0.00017000000000000001</v>
      </c>
      <c r="R199" s="246">
        <f>Q199*H199</f>
        <v>0.0049300000000000004</v>
      </c>
      <c r="S199" s="246">
        <v>0</v>
      </c>
      <c r="T199" s="247">
        <f>S199*H199</f>
        <v>0</v>
      </c>
      <c r="AR199" s="25" t="s">
        <v>314</v>
      </c>
      <c r="AT199" s="25" t="s">
        <v>174</v>
      </c>
      <c r="AU199" s="25" t="s">
        <v>85</v>
      </c>
      <c r="AY199" s="25" t="s">
        <v>171</v>
      </c>
      <c r="BE199" s="248">
        <f>IF(N199="základní",J199,0)</f>
        <v>0</v>
      </c>
      <c r="BF199" s="248">
        <f>IF(N199="snížená",J199,0)</f>
        <v>0</v>
      </c>
      <c r="BG199" s="248">
        <f>IF(N199="zákl. přenesená",J199,0)</f>
        <v>0</v>
      </c>
      <c r="BH199" s="248">
        <f>IF(N199="sníž. přenesená",J199,0)</f>
        <v>0</v>
      </c>
      <c r="BI199" s="248">
        <f>IF(N199="nulová",J199,0)</f>
        <v>0</v>
      </c>
      <c r="BJ199" s="25" t="s">
        <v>83</v>
      </c>
      <c r="BK199" s="248">
        <f>ROUND(I199*H199,2)</f>
        <v>0</v>
      </c>
      <c r="BL199" s="25" t="s">
        <v>314</v>
      </c>
      <c r="BM199" s="25" t="s">
        <v>3150</v>
      </c>
    </row>
    <row r="200" s="12" customFormat="1">
      <c r="B200" s="256"/>
      <c r="C200" s="257"/>
      <c r="D200" s="249" t="s">
        <v>238</v>
      </c>
      <c r="E200" s="258" t="s">
        <v>21</v>
      </c>
      <c r="F200" s="259" t="s">
        <v>3063</v>
      </c>
      <c r="G200" s="257"/>
      <c r="H200" s="258" t="s">
        <v>21</v>
      </c>
      <c r="I200" s="260"/>
      <c r="J200" s="257"/>
      <c r="K200" s="257"/>
      <c r="L200" s="261"/>
      <c r="M200" s="262"/>
      <c r="N200" s="263"/>
      <c r="O200" s="263"/>
      <c r="P200" s="263"/>
      <c r="Q200" s="263"/>
      <c r="R200" s="263"/>
      <c r="S200" s="263"/>
      <c r="T200" s="264"/>
      <c r="AT200" s="265" t="s">
        <v>238</v>
      </c>
      <c r="AU200" s="265" t="s">
        <v>85</v>
      </c>
      <c r="AV200" s="12" t="s">
        <v>83</v>
      </c>
      <c r="AW200" s="12" t="s">
        <v>39</v>
      </c>
      <c r="AX200" s="12" t="s">
        <v>76</v>
      </c>
      <c r="AY200" s="265" t="s">
        <v>171</v>
      </c>
    </row>
    <row r="201" s="13" customFormat="1">
      <c r="B201" s="266"/>
      <c r="C201" s="267"/>
      <c r="D201" s="249" t="s">
        <v>238</v>
      </c>
      <c r="E201" s="268" t="s">
        <v>21</v>
      </c>
      <c r="F201" s="269" t="s">
        <v>3135</v>
      </c>
      <c r="G201" s="267"/>
      <c r="H201" s="270">
        <v>5</v>
      </c>
      <c r="I201" s="271"/>
      <c r="J201" s="267"/>
      <c r="K201" s="267"/>
      <c r="L201" s="272"/>
      <c r="M201" s="273"/>
      <c r="N201" s="274"/>
      <c r="O201" s="274"/>
      <c r="P201" s="274"/>
      <c r="Q201" s="274"/>
      <c r="R201" s="274"/>
      <c r="S201" s="274"/>
      <c r="T201" s="275"/>
      <c r="AT201" s="276" t="s">
        <v>238</v>
      </c>
      <c r="AU201" s="276" t="s">
        <v>85</v>
      </c>
      <c r="AV201" s="13" t="s">
        <v>85</v>
      </c>
      <c r="AW201" s="13" t="s">
        <v>39</v>
      </c>
      <c r="AX201" s="13" t="s">
        <v>76</v>
      </c>
      <c r="AY201" s="276" t="s">
        <v>171</v>
      </c>
    </row>
    <row r="202" s="13" customFormat="1">
      <c r="B202" s="266"/>
      <c r="C202" s="267"/>
      <c r="D202" s="249" t="s">
        <v>238</v>
      </c>
      <c r="E202" s="268" t="s">
        <v>21</v>
      </c>
      <c r="F202" s="269" t="s">
        <v>3083</v>
      </c>
      <c r="G202" s="267"/>
      <c r="H202" s="270">
        <v>1</v>
      </c>
      <c r="I202" s="271"/>
      <c r="J202" s="267"/>
      <c r="K202" s="267"/>
      <c r="L202" s="272"/>
      <c r="M202" s="273"/>
      <c r="N202" s="274"/>
      <c r="O202" s="274"/>
      <c r="P202" s="274"/>
      <c r="Q202" s="274"/>
      <c r="R202" s="274"/>
      <c r="S202" s="274"/>
      <c r="T202" s="275"/>
      <c r="AT202" s="276" t="s">
        <v>238</v>
      </c>
      <c r="AU202" s="276" t="s">
        <v>85</v>
      </c>
      <c r="AV202" s="13" t="s">
        <v>85</v>
      </c>
      <c r="AW202" s="13" t="s">
        <v>39</v>
      </c>
      <c r="AX202" s="13" t="s">
        <v>76</v>
      </c>
      <c r="AY202" s="276" t="s">
        <v>171</v>
      </c>
    </row>
    <row r="203" s="13" customFormat="1">
      <c r="B203" s="266"/>
      <c r="C203" s="267"/>
      <c r="D203" s="249" t="s">
        <v>238</v>
      </c>
      <c r="E203" s="268" t="s">
        <v>21</v>
      </c>
      <c r="F203" s="269" t="s">
        <v>3136</v>
      </c>
      <c r="G203" s="267"/>
      <c r="H203" s="270">
        <v>12</v>
      </c>
      <c r="I203" s="271"/>
      <c r="J203" s="267"/>
      <c r="K203" s="267"/>
      <c r="L203" s="272"/>
      <c r="M203" s="273"/>
      <c r="N203" s="274"/>
      <c r="O203" s="274"/>
      <c r="P203" s="274"/>
      <c r="Q203" s="274"/>
      <c r="R203" s="274"/>
      <c r="S203" s="274"/>
      <c r="T203" s="275"/>
      <c r="AT203" s="276" t="s">
        <v>238</v>
      </c>
      <c r="AU203" s="276" t="s">
        <v>85</v>
      </c>
      <c r="AV203" s="13" t="s">
        <v>85</v>
      </c>
      <c r="AW203" s="13" t="s">
        <v>39</v>
      </c>
      <c r="AX203" s="13" t="s">
        <v>76</v>
      </c>
      <c r="AY203" s="276" t="s">
        <v>171</v>
      </c>
    </row>
    <row r="204" s="13" customFormat="1">
      <c r="B204" s="266"/>
      <c r="C204" s="267"/>
      <c r="D204" s="249" t="s">
        <v>238</v>
      </c>
      <c r="E204" s="268" t="s">
        <v>21</v>
      </c>
      <c r="F204" s="269" t="s">
        <v>3137</v>
      </c>
      <c r="G204" s="267"/>
      <c r="H204" s="270">
        <v>2</v>
      </c>
      <c r="I204" s="271"/>
      <c r="J204" s="267"/>
      <c r="K204" s="267"/>
      <c r="L204" s="272"/>
      <c r="M204" s="273"/>
      <c r="N204" s="274"/>
      <c r="O204" s="274"/>
      <c r="P204" s="274"/>
      <c r="Q204" s="274"/>
      <c r="R204" s="274"/>
      <c r="S204" s="274"/>
      <c r="T204" s="275"/>
      <c r="AT204" s="276" t="s">
        <v>238</v>
      </c>
      <c r="AU204" s="276" t="s">
        <v>85</v>
      </c>
      <c r="AV204" s="13" t="s">
        <v>85</v>
      </c>
      <c r="AW204" s="13" t="s">
        <v>39</v>
      </c>
      <c r="AX204" s="13" t="s">
        <v>76</v>
      </c>
      <c r="AY204" s="276" t="s">
        <v>171</v>
      </c>
    </row>
    <row r="205" s="13" customFormat="1">
      <c r="B205" s="266"/>
      <c r="C205" s="267"/>
      <c r="D205" s="249" t="s">
        <v>238</v>
      </c>
      <c r="E205" s="268" t="s">
        <v>21</v>
      </c>
      <c r="F205" s="269" t="s">
        <v>3138</v>
      </c>
      <c r="G205" s="267"/>
      <c r="H205" s="270">
        <v>2</v>
      </c>
      <c r="I205" s="271"/>
      <c r="J205" s="267"/>
      <c r="K205" s="267"/>
      <c r="L205" s="272"/>
      <c r="M205" s="273"/>
      <c r="N205" s="274"/>
      <c r="O205" s="274"/>
      <c r="P205" s="274"/>
      <c r="Q205" s="274"/>
      <c r="R205" s="274"/>
      <c r="S205" s="274"/>
      <c r="T205" s="275"/>
      <c r="AT205" s="276" t="s">
        <v>238</v>
      </c>
      <c r="AU205" s="276" t="s">
        <v>85</v>
      </c>
      <c r="AV205" s="13" t="s">
        <v>85</v>
      </c>
      <c r="AW205" s="13" t="s">
        <v>39</v>
      </c>
      <c r="AX205" s="13" t="s">
        <v>76</v>
      </c>
      <c r="AY205" s="276" t="s">
        <v>171</v>
      </c>
    </row>
    <row r="206" s="13" customFormat="1">
      <c r="B206" s="266"/>
      <c r="C206" s="267"/>
      <c r="D206" s="249" t="s">
        <v>238</v>
      </c>
      <c r="E206" s="268" t="s">
        <v>21</v>
      </c>
      <c r="F206" s="269" t="s">
        <v>3139</v>
      </c>
      <c r="G206" s="267"/>
      <c r="H206" s="270">
        <v>4</v>
      </c>
      <c r="I206" s="271"/>
      <c r="J206" s="267"/>
      <c r="K206" s="267"/>
      <c r="L206" s="272"/>
      <c r="M206" s="273"/>
      <c r="N206" s="274"/>
      <c r="O206" s="274"/>
      <c r="P206" s="274"/>
      <c r="Q206" s="274"/>
      <c r="R206" s="274"/>
      <c r="S206" s="274"/>
      <c r="T206" s="275"/>
      <c r="AT206" s="276" t="s">
        <v>238</v>
      </c>
      <c r="AU206" s="276" t="s">
        <v>85</v>
      </c>
      <c r="AV206" s="13" t="s">
        <v>85</v>
      </c>
      <c r="AW206" s="13" t="s">
        <v>39</v>
      </c>
      <c r="AX206" s="13" t="s">
        <v>76</v>
      </c>
      <c r="AY206" s="276" t="s">
        <v>171</v>
      </c>
    </row>
    <row r="207" s="13" customFormat="1">
      <c r="B207" s="266"/>
      <c r="C207" s="267"/>
      <c r="D207" s="249" t="s">
        <v>238</v>
      </c>
      <c r="E207" s="268" t="s">
        <v>21</v>
      </c>
      <c r="F207" s="269" t="s">
        <v>3140</v>
      </c>
      <c r="G207" s="267"/>
      <c r="H207" s="270">
        <v>1</v>
      </c>
      <c r="I207" s="271"/>
      <c r="J207" s="267"/>
      <c r="K207" s="267"/>
      <c r="L207" s="272"/>
      <c r="M207" s="273"/>
      <c r="N207" s="274"/>
      <c r="O207" s="274"/>
      <c r="P207" s="274"/>
      <c r="Q207" s="274"/>
      <c r="R207" s="274"/>
      <c r="S207" s="274"/>
      <c r="T207" s="275"/>
      <c r="AT207" s="276" t="s">
        <v>238</v>
      </c>
      <c r="AU207" s="276" t="s">
        <v>85</v>
      </c>
      <c r="AV207" s="13" t="s">
        <v>85</v>
      </c>
      <c r="AW207" s="13" t="s">
        <v>39</v>
      </c>
      <c r="AX207" s="13" t="s">
        <v>76</v>
      </c>
      <c r="AY207" s="276" t="s">
        <v>171</v>
      </c>
    </row>
    <row r="208" s="13" customFormat="1">
      <c r="B208" s="266"/>
      <c r="C208" s="267"/>
      <c r="D208" s="249" t="s">
        <v>238</v>
      </c>
      <c r="E208" s="268" t="s">
        <v>21</v>
      </c>
      <c r="F208" s="269" t="s">
        <v>3151</v>
      </c>
      <c r="G208" s="267"/>
      <c r="H208" s="270">
        <v>1</v>
      </c>
      <c r="I208" s="271"/>
      <c r="J208" s="267"/>
      <c r="K208" s="267"/>
      <c r="L208" s="272"/>
      <c r="M208" s="273"/>
      <c r="N208" s="274"/>
      <c r="O208" s="274"/>
      <c r="P208" s="274"/>
      <c r="Q208" s="274"/>
      <c r="R208" s="274"/>
      <c r="S208" s="274"/>
      <c r="T208" s="275"/>
      <c r="AT208" s="276" t="s">
        <v>238</v>
      </c>
      <c r="AU208" s="276" t="s">
        <v>85</v>
      </c>
      <c r="AV208" s="13" t="s">
        <v>85</v>
      </c>
      <c r="AW208" s="13" t="s">
        <v>39</v>
      </c>
      <c r="AX208" s="13" t="s">
        <v>76</v>
      </c>
      <c r="AY208" s="276" t="s">
        <v>171</v>
      </c>
    </row>
    <row r="209" s="13" customFormat="1">
      <c r="B209" s="266"/>
      <c r="C209" s="267"/>
      <c r="D209" s="249" t="s">
        <v>238</v>
      </c>
      <c r="E209" s="268" t="s">
        <v>21</v>
      </c>
      <c r="F209" s="269" t="s">
        <v>3143</v>
      </c>
      <c r="G209" s="267"/>
      <c r="H209" s="270">
        <v>1</v>
      </c>
      <c r="I209" s="271"/>
      <c r="J209" s="267"/>
      <c r="K209" s="267"/>
      <c r="L209" s="272"/>
      <c r="M209" s="273"/>
      <c r="N209" s="274"/>
      <c r="O209" s="274"/>
      <c r="P209" s="274"/>
      <c r="Q209" s="274"/>
      <c r="R209" s="274"/>
      <c r="S209" s="274"/>
      <c r="T209" s="275"/>
      <c r="AT209" s="276" t="s">
        <v>238</v>
      </c>
      <c r="AU209" s="276" t="s">
        <v>85</v>
      </c>
      <c r="AV209" s="13" t="s">
        <v>85</v>
      </c>
      <c r="AW209" s="13" t="s">
        <v>39</v>
      </c>
      <c r="AX209" s="13" t="s">
        <v>76</v>
      </c>
      <c r="AY209" s="276" t="s">
        <v>171</v>
      </c>
    </row>
    <row r="210" s="14" customFormat="1">
      <c r="B210" s="277"/>
      <c r="C210" s="278"/>
      <c r="D210" s="249" t="s">
        <v>238</v>
      </c>
      <c r="E210" s="279" t="s">
        <v>21</v>
      </c>
      <c r="F210" s="280" t="s">
        <v>242</v>
      </c>
      <c r="G210" s="278"/>
      <c r="H210" s="281">
        <v>29</v>
      </c>
      <c r="I210" s="282"/>
      <c r="J210" s="278"/>
      <c r="K210" s="278"/>
      <c r="L210" s="283"/>
      <c r="M210" s="284"/>
      <c r="N210" s="285"/>
      <c r="O210" s="285"/>
      <c r="P210" s="285"/>
      <c r="Q210" s="285"/>
      <c r="R210" s="285"/>
      <c r="S210" s="285"/>
      <c r="T210" s="286"/>
      <c r="AT210" s="287" t="s">
        <v>238</v>
      </c>
      <c r="AU210" s="287" t="s">
        <v>85</v>
      </c>
      <c r="AV210" s="14" t="s">
        <v>194</v>
      </c>
      <c r="AW210" s="14" t="s">
        <v>39</v>
      </c>
      <c r="AX210" s="14" t="s">
        <v>83</v>
      </c>
      <c r="AY210" s="287" t="s">
        <v>171</v>
      </c>
    </row>
    <row r="211" s="1" customFormat="1" ht="25.5" customHeight="1">
      <c r="B211" s="47"/>
      <c r="C211" s="237" t="s">
        <v>409</v>
      </c>
      <c r="D211" s="237" t="s">
        <v>174</v>
      </c>
      <c r="E211" s="238" t="s">
        <v>3152</v>
      </c>
      <c r="F211" s="239" t="s">
        <v>3153</v>
      </c>
      <c r="G211" s="240" t="s">
        <v>660</v>
      </c>
      <c r="H211" s="241">
        <v>2</v>
      </c>
      <c r="I211" s="242"/>
      <c r="J211" s="243">
        <f>ROUND(I211*H211,2)</f>
        <v>0</v>
      </c>
      <c r="K211" s="239" t="s">
        <v>236</v>
      </c>
      <c r="L211" s="73"/>
      <c r="M211" s="244" t="s">
        <v>21</v>
      </c>
      <c r="N211" s="245" t="s">
        <v>47</v>
      </c>
      <c r="O211" s="48"/>
      <c r="P211" s="246">
        <f>O211*H211</f>
        <v>0</v>
      </c>
      <c r="Q211" s="246">
        <v>0.00021000000000000001</v>
      </c>
      <c r="R211" s="246">
        <f>Q211*H211</f>
        <v>0.00042000000000000002</v>
      </c>
      <c r="S211" s="246">
        <v>0</v>
      </c>
      <c r="T211" s="247">
        <f>S211*H211</f>
        <v>0</v>
      </c>
      <c r="AR211" s="25" t="s">
        <v>314</v>
      </c>
      <c r="AT211" s="25" t="s">
        <v>174</v>
      </c>
      <c r="AU211" s="25" t="s">
        <v>85</v>
      </c>
      <c r="AY211" s="25" t="s">
        <v>171</v>
      </c>
      <c r="BE211" s="248">
        <f>IF(N211="základní",J211,0)</f>
        <v>0</v>
      </c>
      <c r="BF211" s="248">
        <f>IF(N211="snížená",J211,0)</f>
        <v>0</v>
      </c>
      <c r="BG211" s="248">
        <f>IF(N211="zákl. přenesená",J211,0)</f>
        <v>0</v>
      </c>
      <c r="BH211" s="248">
        <f>IF(N211="sníž. přenesená",J211,0)</f>
        <v>0</v>
      </c>
      <c r="BI211" s="248">
        <f>IF(N211="nulová",J211,0)</f>
        <v>0</v>
      </c>
      <c r="BJ211" s="25" t="s">
        <v>83</v>
      </c>
      <c r="BK211" s="248">
        <f>ROUND(I211*H211,2)</f>
        <v>0</v>
      </c>
      <c r="BL211" s="25" t="s">
        <v>314</v>
      </c>
      <c r="BM211" s="25" t="s">
        <v>3154</v>
      </c>
    </row>
    <row r="212" s="12" customFormat="1">
      <c r="B212" s="256"/>
      <c r="C212" s="257"/>
      <c r="D212" s="249" t="s">
        <v>238</v>
      </c>
      <c r="E212" s="258" t="s">
        <v>21</v>
      </c>
      <c r="F212" s="259" t="s">
        <v>3063</v>
      </c>
      <c r="G212" s="257"/>
      <c r="H212" s="258" t="s">
        <v>21</v>
      </c>
      <c r="I212" s="260"/>
      <c r="J212" s="257"/>
      <c r="K212" s="257"/>
      <c r="L212" s="261"/>
      <c r="M212" s="262"/>
      <c r="N212" s="263"/>
      <c r="O212" s="263"/>
      <c r="P212" s="263"/>
      <c r="Q212" s="263"/>
      <c r="R212" s="263"/>
      <c r="S212" s="263"/>
      <c r="T212" s="264"/>
      <c r="AT212" s="265" t="s">
        <v>238</v>
      </c>
      <c r="AU212" s="265" t="s">
        <v>85</v>
      </c>
      <c r="AV212" s="12" t="s">
        <v>83</v>
      </c>
      <c r="AW212" s="12" t="s">
        <v>39</v>
      </c>
      <c r="AX212" s="12" t="s">
        <v>76</v>
      </c>
      <c r="AY212" s="265" t="s">
        <v>171</v>
      </c>
    </row>
    <row r="213" s="13" customFormat="1">
      <c r="B213" s="266"/>
      <c r="C213" s="267"/>
      <c r="D213" s="249" t="s">
        <v>238</v>
      </c>
      <c r="E213" s="268" t="s">
        <v>21</v>
      </c>
      <c r="F213" s="269" t="s">
        <v>3151</v>
      </c>
      <c r="G213" s="267"/>
      <c r="H213" s="270">
        <v>1</v>
      </c>
      <c r="I213" s="271"/>
      <c r="J213" s="267"/>
      <c r="K213" s="267"/>
      <c r="L213" s="272"/>
      <c r="M213" s="273"/>
      <c r="N213" s="274"/>
      <c r="O213" s="274"/>
      <c r="P213" s="274"/>
      <c r="Q213" s="274"/>
      <c r="R213" s="274"/>
      <c r="S213" s="274"/>
      <c r="T213" s="275"/>
      <c r="AT213" s="276" t="s">
        <v>238</v>
      </c>
      <c r="AU213" s="276" t="s">
        <v>85</v>
      </c>
      <c r="AV213" s="13" t="s">
        <v>85</v>
      </c>
      <c r="AW213" s="13" t="s">
        <v>39</v>
      </c>
      <c r="AX213" s="13" t="s">
        <v>76</v>
      </c>
      <c r="AY213" s="276" t="s">
        <v>171</v>
      </c>
    </row>
    <row r="214" s="13" customFormat="1">
      <c r="B214" s="266"/>
      <c r="C214" s="267"/>
      <c r="D214" s="249" t="s">
        <v>238</v>
      </c>
      <c r="E214" s="268" t="s">
        <v>21</v>
      </c>
      <c r="F214" s="269" t="s">
        <v>3155</v>
      </c>
      <c r="G214" s="267"/>
      <c r="H214" s="270">
        <v>1</v>
      </c>
      <c r="I214" s="271"/>
      <c r="J214" s="267"/>
      <c r="K214" s="267"/>
      <c r="L214" s="272"/>
      <c r="M214" s="273"/>
      <c r="N214" s="274"/>
      <c r="O214" s="274"/>
      <c r="P214" s="274"/>
      <c r="Q214" s="274"/>
      <c r="R214" s="274"/>
      <c r="S214" s="274"/>
      <c r="T214" s="275"/>
      <c r="AT214" s="276" t="s">
        <v>238</v>
      </c>
      <c r="AU214" s="276" t="s">
        <v>85</v>
      </c>
      <c r="AV214" s="13" t="s">
        <v>85</v>
      </c>
      <c r="AW214" s="13" t="s">
        <v>39</v>
      </c>
      <c r="AX214" s="13" t="s">
        <v>76</v>
      </c>
      <c r="AY214" s="276" t="s">
        <v>171</v>
      </c>
    </row>
    <row r="215" s="14" customFormat="1">
      <c r="B215" s="277"/>
      <c r="C215" s="278"/>
      <c r="D215" s="249" t="s">
        <v>238</v>
      </c>
      <c r="E215" s="279" t="s">
        <v>21</v>
      </c>
      <c r="F215" s="280" t="s">
        <v>242</v>
      </c>
      <c r="G215" s="278"/>
      <c r="H215" s="281">
        <v>2</v>
      </c>
      <c r="I215" s="282"/>
      <c r="J215" s="278"/>
      <c r="K215" s="278"/>
      <c r="L215" s="283"/>
      <c r="M215" s="284"/>
      <c r="N215" s="285"/>
      <c r="O215" s="285"/>
      <c r="P215" s="285"/>
      <c r="Q215" s="285"/>
      <c r="R215" s="285"/>
      <c r="S215" s="285"/>
      <c r="T215" s="286"/>
      <c r="AT215" s="287" t="s">
        <v>238</v>
      </c>
      <c r="AU215" s="287" t="s">
        <v>85</v>
      </c>
      <c r="AV215" s="14" t="s">
        <v>194</v>
      </c>
      <c r="AW215" s="14" t="s">
        <v>39</v>
      </c>
      <c r="AX215" s="14" t="s">
        <v>83</v>
      </c>
      <c r="AY215" s="287" t="s">
        <v>171</v>
      </c>
    </row>
    <row r="216" s="1" customFormat="1" ht="25.5" customHeight="1">
      <c r="B216" s="47"/>
      <c r="C216" s="237" t="s">
        <v>414</v>
      </c>
      <c r="D216" s="237" t="s">
        <v>174</v>
      </c>
      <c r="E216" s="238" t="s">
        <v>3156</v>
      </c>
      <c r="F216" s="239" t="s">
        <v>3157</v>
      </c>
      <c r="G216" s="240" t="s">
        <v>367</v>
      </c>
      <c r="H216" s="241">
        <v>1</v>
      </c>
      <c r="I216" s="242"/>
      <c r="J216" s="243">
        <f>ROUND(I216*H216,2)</f>
        <v>0</v>
      </c>
      <c r="K216" s="239" t="s">
        <v>236</v>
      </c>
      <c r="L216" s="73"/>
      <c r="M216" s="244" t="s">
        <v>21</v>
      </c>
      <c r="N216" s="245" t="s">
        <v>47</v>
      </c>
      <c r="O216" s="48"/>
      <c r="P216" s="246">
        <f>O216*H216</f>
        <v>0</v>
      </c>
      <c r="Q216" s="246">
        <v>0.00034000000000000002</v>
      </c>
      <c r="R216" s="246">
        <f>Q216*H216</f>
        <v>0.00034000000000000002</v>
      </c>
      <c r="S216" s="246">
        <v>0</v>
      </c>
      <c r="T216" s="247">
        <f>S216*H216</f>
        <v>0</v>
      </c>
      <c r="AR216" s="25" t="s">
        <v>314</v>
      </c>
      <c r="AT216" s="25" t="s">
        <v>174</v>
      </c>
      <c r="AU216" s="25" t="s">
        <v>85</v>
      </c>
      <c r="AY216" s="25" t="s">
        <v>171</v>
      </c>
      <c r="BE216" s="248">
        <f>IF(N216="základní",J216,0)</f>
        <v>0</v>
      </c>
      <c r="BF216" s="248">
        <f>IF(N216="snížená",J216,0)</f>
        <v>0</v>
      </c>
      <c r="BG216" s="248">
        <f>IF(N216="zákl. přenesená",J216,0)</f>
        <v>0</v>
      </c>
      <c r="BH216" s="248">
        <f>IF(N216="sníž. přenesená",J216,0)</f>
        <v>0</v>
      </c>
      <c r="BI216" s="248">
        <f>IF(N216="nulová",J216,0)</f>
        <v>0</v>
      </c>
      <c r="BJ216" s="25" t="s">
        <v>83</v>
      </c>
      <c r="BK216" s="248">
        <f>ROUND(I216*H216,2)</f>
        <v>0</v>
      </c>
      <c r="BL216" s="25" t="s">
        <v>314</v>
      </c>
      <c r="BM216" s="25" t="s">
        <v>3158</v>
      </c>
    </row>
    <row r="217" s="12" customFormat="1">
      <c r="B217" s="256"/>
      <c r="C217" s="257"/>
      <c r="D217" s="249" t="s">
        <v>238</v>
      </c>
      <c r="E217" s="258" t="s">
        <v>21</v>
      </c>
      <c r="F217" s="259" t="s">
        <v>3063</v>
      </c>
      <c r="G217" s="257"/>
      <c r="H217" s="258" t="s">
        <v>21</v>
      </c>
      <c r="I217" s="260"/>
      <c r="J217" s="257"/>
      <c r="K217" s="257"/>
      <c r="L217" s="261"/>
      <c r="M217" s="262"/>
      <c r="N217" s="263"/>
      <c r="O217" s="263"/>
      <c r="P217" s="263"/>
      <c r="Q217" s="263"/>
      <c r="R217" s="263"/>
      <c r="S217" s="263"/>
      <c r="T217" s="264"/>
      <c r="AT217" s="265" t="s">
        <v>238</v>
      </c>
      <c r="AU217" s="265" t="s">
        <v>85</v>
      </c>
      <c r="AV217" s="12" t="s">
        <v>83</v>
      </c>
      <c r="AW217" s="12" t="s">
        <v>39</v>
      </c>
      <c r="AX217" s="12" t="s">
        <v>76</v>
      </c>
      <c r="AY217" s="265" t="s">
        <v>171</v>
      </c>
    </row>
    <row r="218" s="13" customFormat="1">
      <c r="B218" s="266"/>
      <c r="C218" s="267"/>
      <c r="D218" s="249" t="s">
        <v>238</v>
      </c>
      <c r="E218" s="268" t="s">
        <v>21</v>
      </c>
      <c r="F218" s="269" t="s">
        <v>3159</v>
      </c>
      <c r="G218" s="267"/>
      <c r="H218" s="270">
        <v>1</v>
      </c>
      <c r="I218" s="271"/>
      <c r="J218" s="267"/>
      <c r="K218" s="267"/>
      <c r="L218" s="272"/>
      <c r="M218" s="273"/>
      <c r="N218" s="274"/>
      <c r="O218" s="274"/>
      <c r="P218" s="274"/>
      <c r="Q218" s="274"/>
      <c r="R218" s="274"/>
      <c r="S218" s="274"/>
      <c r="T218" s="275"/>
      <c r="AT218" s="276" t="s">
        <v>238</v>
      </c>
      <c r="AU218" s="276" t="s">
        <v>85</v>
      </c>
      <c r="AV218" s="13" t="s">
        <v>85</v>
      </c>
      <c r="AW218" s="13" t="s">
        <v>39</v>
      </c>
      <c r="AX218" s="13" t="s">
        <v>76</v>
      </c>
      <c r="AY218" s="276" t="s">
        <v>171</v>
      </c>
    </row>
    <row r="219" s="14" customFormat="1">
      <c r="B219" s="277"/>
      <c r="C219" s="278"/>
      <c r="D219" s="249" t="s">
        <v>238</v>
      </c>
      <c r="E219" s="279" t="s">
        <v>21</v>
      </c>
      <c r="F219" s="280" t="s">
        <v>242</v>
      </c>
      <c r="G219" s="278"/>
      <c r="H219" s="281">
        <v>1</v>
      </c>
      <c r="I219" s="282"/>
      <c r="J219" s="278"/>
      <c r="K219" s="278"/>
      <c r="L219" s="283"/>
      <c r="M219" s="284"/>
      <c r="N219" s="285"/>
      <c r="O219" s="285"/>
      <c r="P219" s="285"/>
      <c r="Q219" s="285"/>
      <c r="R219" s="285"/>
      <c r="S219" s="285"/>
      <c r="T219" s="286"/>
      <c r="AT219" s="287" t="s">
        <v>238</v>
      </c>
      <c r="AU219" s="287" t="s">
        <v>85</v>
      </c>
      <c r="AV219" s="14" t="s">
        <v>194</v>
      </c>
      <c r="AW219" s="14" t="s">
        <v>39</v>
      </c>
      <c r="AX219" s="14" t="s">
        <v>83</v>
      </c>
      <c r="AY219" s="287" t="s">
        <v>171</v>
      </c>
    </row>
    <row r="220" s="1" customFormat="1" ht="25.5" customHeight="1">
      <c r="B220" s="47"/>
      <c r="C220" s="237" t="s">
        <v>421</v>
      </c>
      <c r="D220" s="237" t="s">
        <v>174</v>
      </c>
      <c r="E220" s="238" t="s">
        <v>3160</v>
      </c>
      <c r="F220" s="239" t="s">
        <v>3161</v>
      </c>
      <c r="G220" s="240" t="s">
        <v>367</v>
      </c>
      <c r="H220" s="241">
        <v>28</v>
      </c>
      <c r="I220" s="242"/>
      <c r="J220" s="243">
        <f>ROUND(I220*H220,2)</f>
        <v>0</v>
      </c>
      <c r="K220" s="239" t="s">
        <v>236</v>
      </c>
      <c r="L220" s="73"/>
      <c r="M220" s="244" t="s">
        <v>21</v>
      </c>
      <c r="N220" s="245" t="s">
        <v>47</v>
      </c>
      <c r="O220" s="48"/>
      <c r="P220" s="246">
        <f>O220*H220</f>
        <v>0</v>
      </c>
      <c r="Q220" s="246">
        <v>0.00027999999999999998</v>
      </c>
      <c r="R220" s="246">
        <f>Q220*H220</f>
        <v>0.0078399999999999997</v>
      </c>
      <c r="S220" s="246">
        <v>0</v>
      </c>
      <c r="T220" s="247">
        <f>S220*H220</f>
        <v>0</v>
      </c>
      <c r="AR220" s="25" t="s">
        <v>314</v>
      </c>
      <c r="AT220" s="25" t="s">
        <v>174</v>
      </c>
      <c r="AU220" s="25" t="s">
        <v>85</v>
      </c>
      <c r="AY220" s="25" t="s">
        <v>171</v>
      </c>
      <c r="BE220" s="248">
        <f>IF(N220="základní",J220,0)</f>
        <v>0</v>
      </c>
      <c r="BF220" s="248">
        <f>IF(N220="snížená",J220,0)</f>
        <v>0</v>
      </c>
      <c r="BG220" s="248">
        <f>IF(N220="zákl. přenesená",J220,0)</f>
        <v>0</v>
      </c>
      <c r="BH220" s="248">
        <f>IF(N220="sníž. přenesená",J220,0)</f>
        <v>0</v>
      </c>
      <c r="BI220" s="248">
        <f>IF(N220="nulová",J220,0)</f>
        <v>0</v>
      </c>
      <c r="BJ220" s="25" t="s">
        <v>83</v>
      </c>
      <c r="BK220" s="248">
        <f>ROUND(I220*H220,2)</f>
        <v>0</v>
      </c>
      <c r="BL220" s="25" t="s">
        <v>314</v>
      </c>
      <c r="BM220" s="25" t="s">
        <v>3162</v>
      </c>
    </row>
    <row r="221" s="12" customFormat="1">
      <c r="B221" s="256"/>
      <c r="C221" s="257"/>
      <c r="D221" s="249" t="s">
        <v>238</v>
      </c>
      <c r="E221" s="258" t="s">
        <v>21</v>
      </c>
      <c r="F221" s="259" t="s">
        <v>3063</v>
      </c>
      <c r="G221" s="257"/>
      <c r="H221" s="258" t="s">
        <v>21</v>
      </c>
      <c r="I221" s="260"/>
      <c r="J221" s="257"/>
      <c r="K221" s="257"/>
      <c r="L221" s="261"/>
      <c r="M221" s="262"/>
      <c r="N221" s="263"/>
      <c r="O221" s="263"/>
      <c r="P221" s="263"/>
      <c r="Q221" s="263"/>
      <c r="R221" s="263"/>
      <c r="S221" s="263"/>
      <c r="T221" s="264"/>
      <c r="AT221" s="265" t="s">
        <v>238</v>
      </c>
      <c r="AU221" s="265" t="s">
        <v>85</v>
      </c>
      <c r="AV221" s="12" t="s">
        <v>83</v>
      </c>
      <c r="AW221" s="12" t="s">
        <v>39</v>
      </c>
      <c r="AX221" s="12" t="s">
        <v>76</v>
      </c>
      <c r="AY221" s="265" t="s">
        <v>171</v>
      </c>
    </row>
    <row r="222" s="13" customFormat="1">
      <c r="B222" s="266"/>
      <c r="C222" s="267"/>
      <c r="D222" s="249" t="s">
        <v>238</v>
      </c>
      <c r="E222" s="268" t="s">
        <v>21</v>
      </c>
      <c r="F222" s="269" t="s">
        <v>3135</v>
      </c>
      <c r="G222" s="267"/>
      <c r="H222" s="270">
        <v>5</v>
      </c>
      <c r="I222" s="271"/>
      <c r="J222" s="267"/>
      <c r="K222" s="267"/>
      <c r="L222" s="272"/>
      <c r="M222" s="273"/>
      <c r="N222" s="274"/>
      <c r="O222" s="274"/>
      <c r="P222" s="274"/>
      <c r="Q222" s="274"/>
      <c r="R222" s="274"/>
      <c r="S222" s="274"/>
      <c r="T222" s="275"/>
      <c r="AT222" s="276" t="s">
        <v>238</v>
      </c>
      <c r="AU222" s="276" t="s">
        <v>85</v>
      </c>
      <c r="AV222" s="13" t="s">
        <v>85</v>
      </c>
      <c r="AW222" s="13" t="s">
        <v>39</v>
      </c>
      <c r="AX222" s="13" t="s">
        <v>76</v>
      </c>
      <c r="AY222" s="276" t="s">
        <v>171</v>
      </c>
    </row>
    <row r="223" s="13" customFormat="1">
      <c r="B223" s="266"/>
      <c r="C223" s="267"/>
      <c r="D223" s="249" t="s">
        <v>238</v>
      </c>
      <c r="E223" s="268" t="s">
        <v>21</v>
      </c>
      <c r="F223" s="269" t="s">
        <v>3083</v>
      </c>
      <c r="G223" s="267"/>
      <c r="H223" s="270">
        <v>1</v>
      </c>
      <c r="I223" s="271"/>
      <c r="J223" s="267"/>
      <c r="K223" s="267"/>
      <c r="L223" s="272"/>
      <c r="M223" s="273"/>
      <c r="N223" s="274"/>
      <c r="O223" s="274"/>
      <c r="P223" s="274"/>
      <c r="Q223" s="274"/>
      <c r="R223" s="274"/>
      <c r="S223" s="274"/>
      <c r="T223" s="275"/>
      <c r="AT223" s="276" t="s">
        <v>238</v>
      </c>
      <c r="AU223" s="276" t="s">
        <v>85</v>
      </c>
      <c r="AV223" s="13" t="s">
        <v>85</v>
      </c>
      <c r="AW223" s="13" t="s">
        <v>39</v>
      </c>
      <c r="AX223" s="13" t="s">
        <v>76</v>
      </c>
      <c r="AY223" s="276" t="s">
        <v>171</v>
      </c>
    </row>
    <row r="224" s="13" customFormat="1">
      <c r="B224" s="266"/>
      <c r="C224" s="267"/>
      <c r="D224" s="249" t="s">
        <v>238</v>
      </c>
      <c r="E224" s="268" t="s">
        <v>21</v>
      </c>
      <c r="F224" s="269" t="s">
        <v>3136</v>
      </c>
      <c r="G224" s="267"/>
      <c r="H224" s="270">
        <v>12</v>
      </c>
      <c r="I224" s="271"/>
      <c r="J224" s="267"/>
      <c r="K224" s="267"/>
      <c r="L224" s="272"/>
      <c r="M224" s="273"/>
      <c r="N224" s="274"/>
      <c r="O224" s="274"/>
      <c r="P224" s="274"/>
      <c r="Q224" s="274"/>
      <c r="R224" s="274"/>
      <c r="S224" s="274"/>
      <c r="T224" s="275"/>
      <c r="AT224" s="276" t="s">
        <v>238</v>
      </c>
      <c r="AU224" s="276" t="s">
        <v>85</v>
      </c>
      <c r="AV224" s="13" t="s">
        <v>85</v>
      </c>
      <c r="AW224" s="13" t="s">
        <v>39</v>
      </c>
      <c r="AX224" s="13" t="s">
        <v>76</v>
      </c>
      <c r="AY224" s="276" t="s">
        <v>171</v>
      </c>
    </row>
    <row r="225" s="13" customFormat="1">
      <c r="B225" s="266"/>
      <c r="C225" s="267"/>
      <c r="D225" s="249" t="s">
        <v>238</v>
      </c>
      <c r="E225" s="268" t="s">
        <v>21</v>
      </c>
      <c r="F225" s="269" t="s">
        <v>3137</v>
      </c>
      <c r="G225" s="267"/>
      <c r="H225" s="270">
        <v>2</v>
      </c>
      <c r="I225" s="271"/>
      <c r="J225" s="267"/>
      <c r="K225" s="267"/>
      <c r="L225" s="272"/>
      <c r="M225" s="273"/>
      <c r="N225" s="274"/>
      <c r="O225" s="274"/>
      <c r="P225" s="274"/>
      <c r="Q225" s="274"/>
      <c r="R225" s="274"/>
      <c r="S225" s="274"/>
      <c r="T225" s="275"/>
      <c r="AT225" s="276" t="s">
        <v>238</v>
      </c>
      <c r="AU225" s="276" t="s">
        <v>85</v>
      </c>
      <c r="AV225" s="13" t="s">
        <v>85</v>
      </c>
      <c r="AW225" s="13" t="s">
        <v>39</v>
      </c>
      <c r="AX225" s="13" t="s">
        <v>76</v>
      </c>
      <c r="AY225" s="276" t="s">
        <v>171</v>
      </c>
    </row>
    <row r="226" s="13" customFormat="1">
      <c r="B226" s="266"/>
      <c r="C226" s="267"/>
      <c r="D226" s="249" t="s">
        <v>238</v>
      </c>
      <c r="E226" s="268" t="s">
        <v>21</v>
      </c>
      <c r="F226" s="269" t="s">
        <v>3138</v>
      </c>
      <c r="G226" s="267"/>
      <c r="H226" s="270">
        <v>2</v>
      </c>
      <c r="I226" s="271"/>
      <c r="J226" s="267"/>
      <c r="K226" s="267"/>
      <c r="L226" s="272"/>
      <c r="M226" s="273"/>
      <c r="N226" s="274"/>
      <c r="O226" s="274"/>
      <c r="P226" s="274"/>
      <c r="Q226" s="274"/>
      <c r="R226" s="274"/>
      <c r="S226" s="274"/>
      <c r="T226" s="275"/>
      <c r="AT226" s="276" t="s">
        <v>238</v>
      </c>
      <c r="AU226" s="276" t="s">
        <v>85</v>
      </c>
      <c r="AV226" s="13" t="s">
        <v>85</v>
      </c>
      <c r="AW226" s="13" t="s">
        <v>39</v>
      </c>
      <c r="AX226" s="13" t="s">
        <v>76</v>
      </c>
      <c r="AY226" s="276" t="s">
        <v>171</v>
      </c>
    </row>
    <row r="227" s="13" customFormat="1">
      <c r="B227" s="266"/>
      <c r="C227" s="267"/>
      <c r="D227" s="249" t="s">
        <v>238</v>
      </c>
      <c r="E227" s="268" t="s">
        <v>21</v>
      </c>
      <c r="F227" s="269" t="s">
        <v>3139</v>
      </c>
      <c r="G227" s="267"/>
      <c r="H227" s="270">
        <v>4</v>
      </c>
      <c r="I227" s="271"/>
      <c r="J227" s="267"/>
      <c r="K227" s="267"/>
      <c r="L227" s="272"/>
      <c r="M227" s="273"/>
      <c r="N227" s="274"/>
      <c r="O227" s="274"/>
      <c r="P227" s="274"/>
      <c r="Q227" s="274"/>
      <c r="R227" s="274"/>
      <c r="S227" s="274"/>
      <c r="T227" s="275"/>
      <c r="AT227" s="276" t="s">
        <v>238</v>
      </c>
      <c r="AU227" s="276" t="s">
        <v>85</v>
      </c>
      <c r="AV227" s="13" t="s">
        <v>85</v>
      </c>
      <c r="AW227" s="13" t="s">
        <v>39</v>
      </c>
      <c r="AX227" s="13" t="s">
        <v>76</v>
      </c>
      <c r="AY227" s="276" t="s">
        <v>171</v>
      </c>
    </row>
    <row r="228" s="13" customFormat="1">
      <c r="B228" s="266"/>
      <c r="C228" s="267"/>
      <c r="D228" s="249" t="s">
        <v>238</v>
      </c>
      <c r="E228" s="268" t="s">
        <v>21</v>
      </c>
      <c r="F228" s="269" t="s">
        <v>3140</v>
      </c>
      <c r="G228" s="267"/>
      <c r="H228" s="270">
        <v>1</v>
      </c>
      <c r="I228" s="271"/>
      <c r="J228" s="267"/>
      <c r="K228" s="267"/>
      <c r="L228" s="272"/>
      <c r="M228" s="273"/>
      <c r="N228" s="274"/>
      <c r="O228" s="274"/>
      <c r="P228" s="274"/>
      <c r="Q228" s="274"/>
      <c r="R228" s="274"/>
      <c r="S228" s="274"/>
      <c r="T228" s="275"/>
      <c r="AT228" s="276" t="s">
        <v>238</v>
      </c>
      <c r="AU228" s="276" t="s">
        <v>85</v>
      </c>
      <c r="AV228" s="13" t="s">
        <v>85</v>
      </c>
      <c r="AW228" s="13" t="s">
        <v>39</v>
      </c>
      <c r="AX228" s="13" t="s">
        <v>76</v>
      </c>
      <c r="AY228" s="276" t="s">
        <v>171</v>
      </c>
    </row>
    <row r="229" s="13" customFormat="1">
      <c r="B229" s="266"/>
      <c r="C229" s="267"/>
      <c r="D229" s="249" t="s">
        <v>238</v>
      </c>
      <c r="E229" s="268" t="s">
        <v>21</v>
      </c>
      <c r="F229" s="269" t="s">
        <v>3151</v>
      </c>
      <c r="G229" s="267"/>
      <c r="H229" s="270">
        <v>1</v>
      </c>
      <c r="I229" s="271"/>
      <c r="J229" s="267"/>
      <c r="K229" s="267"/>
      <c r="L229" s="272"/>
      <c r="M229" s="273"/>
      <c r="N229" s="274"/>
      <c r="O229" s="274"/>
      <c r="P229" s="274"/>
      <c r="Q229" s="274"/>
      <c r="R229" s="274"/>
      <c r="S229" s="274"/>
      <c r="T229" s="275"/>
      <c r="AT229" s="276" t="s">
        <v>238</v>
      </c>
      <c r="AU229" s="276" t="s">
        <v>85</v>
      </c>
      <c r="AV229" s="13" t="s">
        <v>85</v>
      </c>
      <c r="AW229" s="13" t="s">
        <v>39</v>
      </c>
      <c r="AX229" s="13" t="s">
        <v>76</v>
      </c>
      <c r="AY229" s="276" t="s">
        <v>171</v>
      </c>
    </row>
    <row r="230" s="14" customFormat="1">
      <c r="B230" s="277"/>
      <c r="C230" s="278"/>
      <c r="D230" s="249" t="s">
        <v>238</v>
      </c>
      <c r="E230" s="279" t="s">
        <v>21</v>
      </c>
      <c r="F230" s="280" t="s">
        <v>242</v>
      </c>
      <c r="G230" s="278"/>
      <c r="H230" s="281">
        <v>28</v>
      </c>
      <c r="I230" s="282"/>
      <c r="J230" s="278"/>
      <c r="K230" s="278"/>
      <c r="L230" s="283"/>
      <c r="M230" s="284"/>
      <c r="N230" s="285"/>
      <c r="O230" s="285"/>
      <c r="P230" s="285"/>
      <c r="Q230" s="285"/>
      <c r="R230" s="285"/>
      <c r="S230" s="285"/>
      <c r="T230" s="286"/>
      <c r="AT230" s="287" t="s">
        <v>238</v>
      </c>
      <c r="AU230" s="287" t="s">
        <v>85</v>
      </c>
      <c r="AV230" s="14" t="s">
        <v>194</v>
      </c>
      <c r="AW230" s="14" t="s">
        <v>39</v>
      </c>
      <c r="AX230" s="14" t="s">
        <v>83</v>
      </c>
      <c r="AY230" s="287" t="s">
        <v>171</v>
      </c>
    </row>
    <row r="231" s="1" customFormat="1" ht="25.5" customHeight="1">
      <c r="B231" s="47"/>
      <c r="C231" s="237" t="s">
        <v>428</v>
      </c>
      <c r="D231" s="237" t="s">
        <v>174</v>
      </c>
      <c r="E231" s="238" t="s">
        <v>3163</v>
      </c>
      <c r="F231" s="239" t="s">
        <v>3164</v>
      </c>
      <c r="G231" s="240" t="s">
        <v>367</v>
      </c>
      <c r="H231" s="241">
        <v>1</v>
      </c>
      <c r="I231" s="242"/>
      <c r="J231" s="243">
        <f>ROUND(I231*H231,2)</f>
        <v>0</v>
      </c>
      <c r="K231" s="239" t="s">
        <v>236</v>
      </c>
      <c r="L231" s="73"/>
      <c r="M231" s="244" t="s">
        <v>21</v>
      </c>
      <c r="N231" s="245" t="s">
        <v>47</v>
      </c>
      <c r="O231" s="48"/>
      <c r="P231" s="246">
        <f>O231*H231</f>
        <v>0</v>
      </c>
      <c r="Q231" s="246">
        <v>2.0000000000000002E-05</v>
      </c>
      <c r="R231" s="246">
        <f>Q231*H231</f>
        <v>2.0000000000000002E-05</v>
      </c>
      <c r="S231" s="246">
        <v>0</v>
      </c>
      <c r="T231" s="247">
        <f>S231*H231</f>
        <v>0</v>
      </c>
      <c r="AR231" s="25" t="s">
        <v>314</v>
      </c>
      <c r="AT231" s="25" t="s">
        <v>174</v>
      </c>
      <c r="AU231" s="25" t="s">
        <v>85</v>
      </c>
      <c r="AY231" s="25" t="s">
        <v>171</v>
      </c>
      <c r="BE231" s="248">
        <f>IF(N231="základní",J231,0)</f>
        <v>0</v>
      </c>
      <c r="BF231" s="248">
        <f>IF(N231="snížená",J231,0)</f>
        <v>0</v>
      </c>
      <c r="BG231" s="248">
        <f>IF(N231="zákl. přenesená",J231,0)</f>
        <v>0</v>
      </c>
      <c r="BH231" s="248">
        <f>IF(N231="sníž. přenesená",J231,0)</f>
        <v>0</v>
      </c>
      <c r="BI231" s="248">
        <f>IF(N231="nulová",J231,0)</f>
        <v>0</v>
      </c>
      <c r="BJ231" s="25" t="s">
        <v>83</v>
      </c>
      <c r="BK231" s="248">
        <f>ROUND(I231*H231,2)</f>
        <v>0</v>
      </c>
      <c r="BL231" s="25" t="s">
        <v>314</v>
      </c>
      <c r="BM231" s="25" t="s">
        <v>3165</v>
      </c>
    </row>
    <row r="232" s="12" customFormat="1">
      <c r="B232" s="256"/>
      <c r="C232" s="257"/>
      <c r="D232" s="249" t="s">
        <v>238</v>
      </c>
      <c r="E232" s="258" t="s">
        <v>21</v>
      </c>
      <c r="F232" s="259" t="s">
        <v>3063</v>
      </c>
      <c r="G232" s="257"/>
      <c r="H232" s="258" t="s">
        <v>21</v>
      </c>
      <c r="I232" s="260"/>
      <c r="J232" s="257"/>
      <c r="K232" s="257"/>
      <c r="L232" s="261"/>
      <c r="M232" s="262"/>
      <c r="N232" s="263"/>
      <c r="O232" s="263"/>
      <c r="P232" s="263"/>
      <c r="Q232" s="263"/>
      <c r="R232" s="263"/>
      <c r="S232" s="263"/>
      <c r="T232" s="264"/>
      <c r="AT232" s="265" t="s">
        <v>238</v>
      </c>
      <c r="AU232" s="265" t="s">
        <v>85</v>
      </c>
      <c r="AV232" s="12" t="s">
        <v>83</v>
      </c>
      <c r="AW232" s="12" t="s">
        <v>39</v>
      </c>
      <c r="AX232" s="12" t="s">
        <v>76</v>
      </c>
      <c r="AY232" s="265" t="s">
        <v>171</v>
      </c>
    </row>
    <row r="233" s="13" customFormat="1">
      <c r="B233" s="266"/>
      <c r="C233" s="267"/>
      <c r="D233" s="249" t="s">
        <v>238</v>
      </c>
      <c r="E233" s="268" t="s">
        <v>21</v>
      </c>
      <c r="F233" s="269" t="s">
        <v>3159</v>
      </c>
      <c r="G233" s="267"/>
      <c r="H233" s="270">
        <v>1</v>
      </c>
      <c r="I233" s="271"/>
      <c r="J233" s="267"/>
      <c r="K233" s="267"/>
      <c r="L233" s="272"/>
      <c r="M233" s="273"/>
      <c r="N233" s="274"/>
      <c r="O233" s="274"/>
      <c r="P233" s="274"/>
      <c r="Q233" s="274"/>
      <c r="R233" s="274"/>
      <c r="S233" s="274"/>
      <c r="T233" s="275"/>
      <c r="AT233" s="276" t="s">
        <v>238</v>
      </c>
      <c r="AU233" s="276" t="s">
        <v>85</v>
      </c>
      <c r="AV233" s="13" t="s">
        <v>85</v>
      </c>
      <c r="AW233" s="13" t="s">
        <v>39</v>
      </c>
      <c r="AX233" s="13" t="s">
        <v>76</v>
      </c>
      <c r="AY233" s="276" t="s">
        <v>171</v>
      </c>
    </row>
    <row r="234" s="14" customFormat="1">
      <c r="B234" s="277"/>
      <c r="C234" s="278"/>
      <c r="D234" s="249" t="s">
        <v>238</v>
      </c>
      <c r="E234" s="279" t="s">
        <v>21</v>
      </c>
      <c r="F234" s="280" t="s">
        <v>242</v>
      </c>
      <c r="G234" s="278"/>
      <c r="H234" s="281">
        <v>1</v>
      </c>
      <c r="I234" s="282"/>
      <c r="J234" s="278"/>
      <c r="K234" s="278"/>
      <c r="L234" s="283"/>
      <c r="M234" s="284"/>
      <c r="N234" s="285"/>
      <c r="O234" s="285"/>
      <c r="P234" s="285"/>
      <c r="Q234" s="285"/>
      <c r="R234" s="285"/>
      <c r="S234" s="285"/>
      <c r="T234" s="286"/>
      <c r="AT234" s="287" t="s">
        <v>238</v>
      </c>
      <c r="AU234" s="287" t="s">
        <v>85</v>
      </c>
      <c r="AV234" s="14" t="s">
        <v>194</v>
      </c>
      <c r="AW234" s="14" t="s">
        <v>39</v>
      </c>
      <c r="AX234" s="14" t="s">
        <v>83</v>
      </c>
      <c r="AY234" s="287" t="s">
        <v>171</v>
      </c>
    </row>
    <row r="235" s="1" customFormat="1" ht="16.5" customHeight="1">
      <c r="B235" s="47"/>
      <c r="C235" s="299" t="s">
        <v>434</v>
      </c>
      <c r="D235" s="299" t="s">
        <v>288</v>
      </c>
      <c r="E235" s="300" t="s">
        <v>3166</v>
      </c>
      <c r="F235" s="301" t="s">
        <v>3167</v>
      </c>
      <c r="G235" s="302" t="s">
        <v>367</v>
      </c>
      <c r="H235" s="303">
        <v>1</v>
      </c>
      <c r="I235" s="304"/>
      <c r="J235" s="305">
        <f>ROUND(I235*H235,2)</f>
        <v>0</v>
      </c>
      <c r="K235" s="301" t="s">
        <v>236</v>
      </c>
      <c r="L235" s="306"/>
      <c r="M235" s="307" t="s">
        <v>21</v>
      </c>
      <c r="N235" s="308" t="s">
        <v>47</v>
      </c>
      <c r="O235" s="48"/>
      <c r="P235" s="246">
        <f>O235*H235</f>
        <v>0</v>
      </c>
      <c r="Q235" s="246">
        <v>0.00133</v>
      </c>
      <c r="R235" s="246">
        <f>Q235*H235</f>
        <v>0.00133</v>
      </c>
      <c r="S235" s="246">
        <v>0</v>
      </c>
      <c r="T235" s="247">
        <f>S235*H235</f>
        <v>0</v>
      </c>
      <c r="AR235" s="25" t="s">
        <v>414</v>
      </c>
      <c r="AT235" s="25" t="s">
        <v>288</v>
      </c>
      <c r="AU235" s="25" t="s">
        <v>85</v>
      </c>
      <c r="AY235" s="25" t="s">
        <v>171</v>
      </c>
      <c r="BE235" s="248">
        <f>IF(N235="základní",J235,0)</f>
        <v>0</v>
      </c>
      <c r="BF235" s="248">
        <f>IF(N235="snížená",J235,0)</f>
        <v>0</v>
      </c>
      <c r="BG235" s="248">
        <f>IF(N235="zákl. přenesená",J235,0)</f>
        <v>0</v>
      </c>
      <c r="BH235" s="248">
        <f>IF(N235="sníž. přenesená",J235,0)</f>
        <v>0</v>
      </c>
      <c r="BI235" s="248">
        <f>IF(N235="nulová",J235,0)</f>
        <v>0</v>
      </c>
      <c r="BJ235" s="25" t="s">
        <v>83</v>
      </c>
      <c r="BK235" s="248">
        <f>ROUND(I235*H235,2)</f>
        <v>0</v>
      </c>
      <c r="BL235" s="25" t="s">
        <v>314</v>
      </c>
      <c r="BM235" s="25" t="s">
        <v>3168</v>
      </c>
    </row>
    <row r="236" s="12" customFormat="1">
      <c r="B236" s="256"/>
      <c r="C236" s="257"/>
      <c r="D236" s="249" t="s">
        <v>238</v>
      </c>
      <c r="E236" s="258" t="s">
        <v>21</v>
      </c>
      <c r="F236" s="259" t="s">
        <v>3063</v>
      </c>
      <c r="G236" s="257"/>
      <c r="H236" s="258" t="s">
        <v>21</v>
      </c>
      <c r="I236" s="260"/>
      <c r="J236" s="257"/>
      <c r="K236" s="257"/>
      <c r="L236" s="261"/>
      <c r="M236" s="262"/>
      <c r="N236" s="263"/>
      <c r="O236" s="263"/>
      <c r="P236" s="263"/>
      <c r="Q236" s="263"/>
      <c r="R236" s="263"/>
      <c r="S236" s="263"/>
      <c r="T236" s="264"/>
      <c r="AT236" s="265" t="s">
        <v>238</v>
      </c>
      <c r="AU236" s="265" t="s">
        <v>85</v>
      </c>
      <c r="AV236" s="12" t="s">
        <v>83</v>
      </c>
      <c r="AW236" s="12" t="s">
        <v>39</v>
      </c>
      <c r="AX236" s="12" t="s">
        <v>76</v>
      </c>
      <c r="AY236" s="265" t="s">
        <v>171</v>
      </c>
    </row>
    <row r="237" s="13" customFormat="1">
      <c r="B237" s="266"/>
      <c r="C237" s="267"/>
      <c r="D237" s="249" t="s">
        <v>238</v>
      </c>
      <c r="E237" s="268" t="s">
        <v>21</v>
      </c>
      <c r="F237" s="269" t="s">
        <v>3159</v>
      </c>
      <c r="G237" s="267"/>
      <c r="H237" s="270">
        <v>1</v>
      </c>
      <c r="I237" s="271"/>
      <c r="J237" s="267"/>
      <c r="K237" s="267"/>
      <c r="L237" s="272"/>
      <c r="M237" s="273"/>
      <c r="N237" s="274"/>
      <c r="O237" s="274"/>
      <c r="P237" s="274"/>
      <c r="Q237" s="274"/>
      <c r="R237" s="274"/>
      <c r="S237" s="274"/>
      <c r="T237" s="275"/>
      <c r="AT237" s="276" t="s">
        <v>238</v>
      </c>
      <c r="AU237" s="276" t="s">
        <v>85</v>
      </c>
      <c r="AV237" s="13" t="s">
        <v>85</v>
      </c>
      <c r="AW237" s="13" t="s">
        <v>39</v>
      </c>
      <c r="AX237" s="13" t="s">
        <v>76</v>
      </c>
      <c r="AY237" s="276" t="s">
        <v>171</v>
      </c>
    </row>
    <row r="238" s="14" customFormat="1">
      <c r="B238" s="277"/>
      <c r="C238" s="278"/>
      <c r="D238" s="249" t="s">
        <v>238</v>
      </c>
      <c r="E238" s="279" t="s">
        <v>21</v>
      </c>
      <c r="F238" s="280" t="s">
        <v>242</v>
      </c>
      <c r="G238" s="278"/>
      <c r="H238" s="281">
        <v>1</v>
      </c>
      <c r="I238" s="282"/>
      <c r="J238" s="278"/>
      <c r="K238" s="278"/>
      <c r="L238" s="283"/>
      <c r="M238" s="284"/>
      <c r="N238" s="285"/>
      <c r="O238" s="285"/>
      <c r="P238" s="285"/>
      <c r="Q238" s="285"/>
      <c r="R238" s="285"/>
      <c r="S238" s="285"/>
      <c r="T238" s="286"/>
      <c r="AT238" s="287" t="s">
        <v>238</v>
      </c>
      <c r="AU238" s="287" t="s">
        <v>85</v>
      </c>
      <c r="AV238" s="14" t="s">
        <v>194</v>
      </c>
      <c r="AW238" s="14" t="s">
        <v>39</v>
      </c>
      <c r="AX238" s="14" t="s">
        <v>83</v>
      </c>
      <c r="AY238" s="287" t="s">
        <v>171</v>
      </c>
    </row>
    <row r="239" s="1" customFormat="1" ht="16.5" customHeight="1">
      <c r="B239" s="47"/>
      <c r="C239" s="237" t="s">
        <v>439</v>
      </c>
      <c r="D239" s="237" t="s">
        <v>174</v>
      </c>
      <c r="E239" s="238" t="s">
        <v>3169</v>
      </c>
      <c r="F239" s="239" t="s">
        <v>3170</v>
      </c>
      <c r="G239" s="240" t="s">
        <v>367</v>
      </c>
      <c r="H239" s="241">
        <v>9</v>
      </c>
      <c r="I239" s="242"/>
      <c r="J239" s="243">
        <f>ROUND(I239*H239,2)</f>
        <v>0</v>
      </c>
      <c r="K239" s="239" t="s">
        <v>236</v>
      </c>
      <c r="L239" s="73"/>
      <c r="M239" s="244" t="s">
        <v>21</v>
      </c>
      <c r="N239" s="245" t="s">
        <v>47</v>
      </c>
      <c r="O239" s="48"/>
      <c r="P239" s="246">
        <f>O239*H239</f>
        <v>0</v>
      </c>
      <c r="Q239" s="246">
        <v>0.00075000000000000002</v>
      </c>
      <c r="R239" s="246">
        <f>Q239*H239</f>
        <v>0.0067499999999999999</v>
      </c>
      <c r="S239" s="246">
        <v>0</v>
      </c>
      <c r="T239" s="247">
        <f>S239*H239</f>
        <v>0</v>
      </c>
      <c r="AR239" s="25" t="s">
        <v>314</v>
      </c>
      <c r="AT239" s="25" t="s">
        <v>174</v>
      </c>
      <c r="AU239" s="25" t="s">
        <v>85</v>
      </c>
      <c r="AY239" s="25" t="s">
        <v>171</v>
      </c>
      <c r="BE239" s="248">
        <f>IF(N239="základní",J239,0)</f>
        <v>0</v>
      </c>
      <c r="BF239" s="248">
        <f>IF(N239="snížená",J239,0)</f>
        <v>0</v>
      </c>
      <c r="BG239" s="248">
        <f>IF(N239="zákl. přenesená",J239,0)</f>
        <v>0</v>
      </c>
      <c r="BH239" s="248">
        <f>IF(N239="sníž. přenesená",J239,0)</f>
        <v>0</v>
      </c>
      <c r="BI239" s="248">
        <f>IF(N239="nulová",J239,0)</f>
        <v>0</v>
      </c>
      <c r="BJ239" s="25" t="s">
        <v>83</v>
      </c>
      <c r="BK239" s="248">
        <f>ROUND(I239*H239,2)</f>
        <v>0</v>
      </c>
      <c r="BL239" s="25" t="s">
        <v>314</v>
      </c>
      <c r="BM239" s="25" t="s">
        <v>3171</v>
      </c>
    </row>
    <row r="240" s="1" customFormat="1" ht="16.5" customHeight="1">
      <c r="B240" s="47"/>
      <c r="C240" s="237" t="s">
        <v>447</v>
      </c>
      <c r="D240" s="237" t="s">
        <v>174</v>
      </c>
      <c r="E240" s="238" t="s">
        <v>3172</v>
      </c>
      <c r="F240" s="239" t="s">
        <v>3173</v>
      </c>
      <c r="G240" s="240" t="s">
        <v>367</v>
      </c>
      <c r="H240" s="241">
        <v>3</v>
      </c>
      <c r="I240" s="242"/>
      <c r="J240" s="243">
        <f>ROUND(I240*H240,2)</f>
        <v>0</v>
      </c>
      <c r="K240" s="239" t="s">
        <v>236</v>
      </c>
      <c r="L240" s="73"/>
      <c r="M240" s="244" t="s">
        <v>21</v>
      </c>
      <c r="N240" s="245" t="s">
        <v>47</v>
      </c>
      <c r="O240" s="48"/>
      <c r="P240" s="246">
        <f>O240*H240</f>
        <v>0</v>
      </c>
      <c r="Q240" s="246">
        <v>0.00097000000000000005</v>
      </c>
      <c r="R240" s="246">
        <f>Q240*H240</f>
        <v>0.0029100000000000003</v>
      </c>
      <c r="S240" s="246">
        <v>0</v>
      </c>
      <c r="T240" s="247">
        <f>S240*H240</f>
        <v>0</v>
      </c>
      <c r="AR240" s="25" t="s">
        <v>314</v>
      </c>
      <c r="AT240" s="25" t="s">
        <v>174</v>
      </c>
      <c r="AU240" s="25" t="s">
        <v>85</v>
      </c>
      <c r="AY240" s="25" t="s">
        <v>171</v>
      </c>
      <c r="BE240" s="248">
        <f>IF(N240="základní",J240,0)</f>
        <v>0</v>
      </c>
      <c r="BF240" s="248">
        <f>IF(N240="snížená",J240,0)</f>
        <v>0</v>
      </c>
      <c r="BG240" s="248">
        <f>IF(N240="zákl. přenesená",J240,0)</f>
        <v>0</v>
      </c>
      <c r="BH240" s="248">
        <f>IF(N240="sníž. přenesená",J240,0)</f>
        <v>0</v>
      </c>
      <c r="BI240" s="248">
        <f>IF(N240="nulová",J240,0)</f>
        <v>0</v>
      </c>
      <c r="BJ240" s="25" t="s">
        <v>83</v>
      </c>
      <c r="BK240" s="248">
        <f>ROUND(I240*H240,2)</f>
        <v>0</v>
      </c>
      <c r="BL240" s="25" t="s">
        <v>314</v>
      </c>
      <c r="BM240" s="25" t="s">
        <v>3174</v>
      </c>
    </row>
    <row r="241" s="1" customFormat="1" ht="16.5" customHeight="1">
      <c r="B241" s="47"/>
      <c r="C241" s="237" t="s">
        <v>453</v>
      </c>
      <c r="D241" s="237" t="s">
        <v>174</v>
      </c>
      <c r="E241" s="238" t="s">
        <v>3175</v>
      </c>
      <c r="F241" s="239" t="s">
        <v>3176</v>
      </c>
      <c r="G241" s="240" t="s">
        <v>367</v>
      </c>
      <c r="H241" s="241">
        <v>1</v>
      </c>
      <c r="I241" s="242"/>
      <c r="J241" s="243">
        <f>ROUND(I241*H241,2)</f>
        <v>0</v>
      </c>
      <c r="K241" s="239" t="s">
        <v>236</v>
      </c>
      <c r="L241" s="73"/>
      <c r="M241" s="244" t="s">
        <v>21</v>
      </c>
      <c r="N241" s="245" t="s">
        <v>47</v>
      </c>
      <c r="O241" s="48"/>
      <c r="P241" s="246">
        <f>O241*H241</f>
        <v>0</v>
      </c>
      <c r="Q241" s="246">
        <v>0.00123</v>
      </c>
      <c r="R241" s="246">
        <f>Q241*H241</f>
        <v>0.00123</v>
      </c>
      <c r="S241" s="246">
        <v>0</v>
      </c>
      <c r="T241" s="247">
        <f>S241*H241</f>
        <v>0</v>
      </c>
      <c r="AR241" s="25" t="s">
        <v>314</v>
      </c>
      <c r="AT241" s="25" t="s">
        <v>174</v>
      </c>
      <c r="AU241" s="25" t="s">
        <v>85</v>
      </c>
      <c r="AY241" s="25" t="s">
        <v>171</v>
      </c>
      <c r="BE241" s="248">
        <f>IF(N241="základní",J241,0)</f>
        <v>0</v>
      </c>
      <c r="BF241" s="248">
        <f>IF(N241="snížená",J241,0)</f>
        <v>0</v>
      </c>
      <c r="BG241" s="248">
        <f>IF(N241="zákl. přenesená",J241,0)</f>
        <v>0</v>
      </c>
      <c r="BH241" s="248">
        <f>IF(N241="sníž. přenesená",J241,0)</f>
        <v>0</v>
      </c>
      <c r="BI241" s="248">
        <f>IF(N241="nulová",J241,0)</f>
        <v>0</v>
      </c>
      <c r="BJ241" s="25" t="s">
        <v>83</v>
      </c>
      <c r="BK241" s="248">
        <f>ROUND(I241*H241,2)</f>
        <v>0</v>
      </c>
      <c r="BL241" s="25" t="s">
        <v>314</v>
      </c>
      <c r="BM241" s="25" t="s">
        <v>3177</v>
      </c>
    </row>
    <row r="242" s="1" customFormat="1" ht="25.5" customHeight="1">
      <c r="B242" s="47"/>
      <c r="C242" s="237" t="s">
        <v>458</v>
      </c>
      <c r="D242" s="237" t="s">
        <v>174</v>
      </c>
      <c r="E242" s="238" t="s">
        <v>3178</v>
      </c>
      <c r="F242" s="239" t="s">
        <v>3179</v>
      </c>
      <c r="G242" s="240" t="s">
        <v>256</v>
      </c>
      <c r="H242" s="241">
        <v>117.04000000000001</v>
      </c>
      <c r="I242" s="242"/>
      <c r="J242" s="243">
        <f>ROUND(I242*H242,2)</f>
        <v>0</v>
      </c>
      <c r="K242" s="239" t="s">
        <v>236</v>
      </c>
      <c r="L242" s="73"/>
      <c r="M242" s="244" t="s">
        <v>21</v>
      </c>
      <c r="N242" s="245" t="s">
        <v>47</v>
      </c>
      <c r="O242" s="48"/>
      <c r="P242" s="246">
        <f>O242*H242</f>
        <v>0</v>
      </c>
      <c r="Q242" s="246">
        <v>0.00019000000000000001</v>
      </c>
      <c r="R242" s="246">
        <f>Q242*H242</f>
        <v>0.022237600000000003</v>
      </c>
      <c r="S242" s="246">
        <v>0</v>
      </c>
      <c r="T242" s="247">
        <f>S242*H242</f>
        <v>0</v>
      </c>
      <c r="AR242" s="25" t="s">
        <v>314</v>
      </c>
      <c r="AT242" s="25" t="s">
        <v>174</v>
      </c>
      <c r="AU242" s="25" t="s">
        <v>85</v>
      </c>
      <c r="AY242" s="25" t="s">
        <v>171</v>
      </c>
      <c r="BE242" s="248">
        <f>IF(N242="základní",J242,0)</f>
        <v>0</v>
      </c>
      <c r="BF242" s="248">
        <f>IF(N242="snížená",J242,0)</f>
        <v>0</v>
      </c>
      <c r="BG242" s="248">
        <f>IF(N242="zákl. přenesená",J242,0)</f>
        <v>0</v>
      </c>
      <c r="BH242" s="248">
        <f>IF(N242="sníž. přenesená",J242,0)</f>
        <v>0</v>
      </c>
      <c r="BI242" s="248">
        <f>IF(N242="nulová",J242,0)</f>
        <v>0</v>
      </c>
      <c r="BJ242" s="25" t="s">
        <v>83</v>
      </c>
      <c r="BK242" s="248">
        <f>ROUND(I242*H242,2)</f>
        <v>0</v>
      </c>
      <c r="BL242" s="25" t="s">
        <v>314</v>
      </c>
      <c r="BM242" s="25" t="s">
        <v>3180</v>
      </c>
    </row>
    <row r="243" s="13" customFormat="1">
      <c r="B243" s="266"/>
      <c r="C243" s="267"/>
      <c r="D243" s="249" t="s">
        <v>238</v>
      </c>
      <c r="E243" s="268" t="s">
        <v>21</v>
      </c>
      <c r="F243" s="269" t="s">
        <v>3127</v>
      </c>
      <c r="G243" s="267"/>
      <c r="H243" s="270">
        <v>107.36</v>
      </c>
      <c r="I243" s="271"/>
      <c r="J243" s="267"/>
      <c r="K243" s="267"/>
      <c r="L243" s="272"/>
      <c r="M243" s="273"/>
      <c r="N243" s="274"/>
      <c r="O243" s="274"/>
      <c r="P243" s="274"/>
      <c r="Q243" s="274"/>
      <c r="R243" s="274"/>
      <c r="S243" s="274"/>
      <c r="T243" s="275"/>
      <c r="AT243" s="276" t="s">
        <v>238</v>
      </c>
      <c r="AU243" s="276" t="s">
        <v>85</v>
      </c>
      <c r="AV243" s="13" t="s">
        <v>85</v>
      </c>
      <c r="AW243" s="13" t="s">
        <v>39</v>
      </c>
      <c r="AX243" s="13" t="s">
        <v>76</v>
      </c>
      <c r="AY243" s="276" t="s">
        <v>171</v>
      </c>
    </row>
    <row r="244" s="13" customFormat="1">
      <c r="B244" s="266"/>
      <c r="C244" s="267"/>
      <c r="D244" s="249" t="s">
        <v>238</v>
      </c>
      <c r="E244" s="268" t="s">
        <v>21</v>
      </c>
      <c r="F244" s="269" t="s">
        <v>3131</v>
      </c>
      <c r="G244" s="267"/>
      <c r="H244" s="270">
        <v>9.6799999999999997</v>
      </c>
      <c r="I244" s="271"/>
      <c r="J244" s="267"/>
      <c r="K244" s="267"/>
      <c r="L244" s="272"/>
      <c r="M244" s="273"/>
      <c r="N244" s="274"/>
      <c r="O244" s="274"/>
      <c r="P244" s="274"/>
      <c r="Q244" s="274"/>
      <c r="R244" s="274"/>
      <c r="S244" s="274"/>
      <c r="T244" s="275"/>
      <c r="AT244" s="276" t="s">
        <v>238</v>
      </c>
      <c r="AU244" s="276" t="s">
        <v>85</v>
      </c>
      <c r="AV244" s="13" t="s">
        <v>85</v>
      </c>
      <c r="AW244" s="13" t="s">
        <v>39</v>
      </c>
      <c r="AX244" s="13" t="s">
        <v>76</v>
      </c>
      <c r="AY244" s="276" t="s">
        <v>171</v>
      </c>
    </row>
    <row r="245" s="14" customFormat="1">
      <c r="B245" s="277"/>
      <c r="C245" s="278"/>
      <c r="D245" s="249" t="s">
        <v>238</v>
      </c>
      <c r="E245" s="279" t="s">
        <v>21</v>
      </c>
      <c r="F245" s="280" t="s">
        <v>242</v>
      </c>
      <c r="G245" s="278"/>
      <c r="H245" s="281">
        <v>117.04000000000001</v>
      </c>
      <c r="I245" s="282"/>
      <c r="J245" s="278"/>
      <c r="K245" s="278"/>
      <c r="L245" s="283"/>
      <c r="M245" s="284"/>
      <c r="N245" s="285"/>
      <c r="O245" s="285"/>
      <c r="P245" s="285"/>
      <c r="Q245" s="285"/>
      <c r="R245" s="285"/>
      <c r="S245" s="285"/>
      <c r="T245" s="286"/>
      <c r="AT245" s="287" t="s">
        <v>238</v>
      </c>
      <c r="AU245" s="287" t="s">
        <v>85</v>
      </c>
      <c r="AV245" s="14" t="s">
        <v>194</v>
      </c>
      <c r="AW245" s="14" t="s">
        <v>39</v>
      </c>
      <c r="AX245" s="14" t="s">
        <v>83</v>
      </c>
      <c r="AY245" s="287" t="s">
        <v>171</v>
      </c>
    </row>
    <row r="246" s="1" customFormat="1" ht="25.5" customHeight="1">
      <c r="B246" s="47"/>
      <c r="C246" s="237" t="s">
        <v>463</v>
      </c>
      <c r="D246" s="237" t="s">
        <v>174</v>
      </c>
      <c r="E246" s="238" t="s">
        <v>3181</v>
      </c>
      <c r="F246" s="239" t="s">
        <v>3182</v>
      </c>
      <c r="G246" s="240" t="s">
        <v>256</v>
      </c>
      <c r="H246" s="241">
        <v>117.04000000000001</v>
      </c>
      <c r="I246" s="242"/>
      <c r="J246" s="243">
        <f>ROUND(I246*H246,2)</f>
        <v>0</v>
      </c>
      <c r="K246" s="239" t="s">
        <v>236</v>
      </c>
      <c r="L246" s="73"/>
      <c r="M246" s="244" t="s">
        <v>21</v>
      </c>
      <c r="N246" s="245" t="s">
        <v>47</v>
      </c>
      <c r="O246" s="48"/>
      <c r="P246" s="246">
        <f>O246*H246</f>
        <v>0</v>
      </c>
      <c r="Q246" s="246">
        <v>1.0000000000000001E-05</v>
      </c>
      <c r="R246" s="246">
        <f>Q246*H246</f>
        <v>0.0011704000000000003</v>
      </c>
      <c r="S246" s="246">
        <v>0</v>
      </c>
      <c r="T246" s="247">
        <f>S246*H246</f>
        <v>0</v>
      </c>
      <c r="AR246" s="25" t="s">
        <v>314</v>
      </c>
      <c r="AT246" s="25" t="s">
        <v>174</v>
      </c>
      <c r="AU246" s="25" t="s">
        <v>85</v>
      </c>
      <c r="AY246" s="25" t="s">
        <v>171</v>
      </c>
      <c r="BE246" s="248">
        <f>IF(N246="základní",J246,0)</f>
        <v>0</v>
      </c>
      <c r="BF246" s="248">
        <f>IF(N246="snížená",J246,0)</f>
        <v>0</v>
      </c>
      <c r="BG246" s="248">
        <f>IF(N246="zákl. přenesená",J246,0)</f>
        <v>0</v>
      </c>
      <c r="BH246" s="248">
        <f>IF(N246="sníž. přenesená",J246,0)</f>
        <v>0</v>
      </c>
      <c r="BI246" s="248">
        <f>IF(N246="nulová",J246,0)</f>
        <v>0</v>
      </c>
      <c r="BJ246" s="25" t="s">
        <v>83</v>
      </c>
      <c r="BK246" s="248">
        <f>ROUND(I246*H246,2)</f>
        <v>0</v>
      </c>
      <c r="BL246" s="25" t="s">
        <v>314</v>
      </c>
      <c r="BM246" s="25" t="s">
        <v>3183</v>
      </c>
    </row>
    <row r="247" s="13" customFormat="1">
      <c r="B247" s="266"/>
      <c r="C247" s="267"/>
      <c r="D247" s="249" t="s">
        <v>238</v>
      </c>
      <c r="E247" s="268" t="s">
        <v>21</v>
      </c>
      <c r="F247" s="269" t="s">
        <v>3127</v>
      </c>
      <c r="G247" s="267"/>
      <c r="H247" s="270">
        <v>107.36</v>
      </c>
      <c r="I247" s="271"/>
      <c r="J247" s="267"/>
      <c r="K247" s="267"/>
      <c r="L247" s="272"/>
      <c r="M247" s="273"/>
      <c r="N247" s="274"/>
      <c r="O247" s="274"/>
      <c r="P247" s="274"/>
      <c r="Q247" s="274"/>
      <c r="R247" s="274"/>
      <c r="S247" s="274"/>
      <c r="T247" s="275"/>
      <c r="AT247" s="276" t="s">
        <v>238</v>
      </c>
      <c r="AU247" s="276" t="s">
        <v>85</v>
      </c>
      <c r="AV247" s="13" t="s">
        <v>85</v>
      </c>
      <c r="AW247" s="13" t="s">
        <v>39</v>
      </c>
      <c r="AX247" s="13" t="s">
        <v>76</v>
      </c>
      <c r="AY247" s="276" t="s">
        <v>171</v>
      </c>
    </row>
    <row r="248" s="13" customFormat="1">
      <c r="B248" s="266"/>
      <c r="C248" s="267"/>
      <c r="D248" s="249" t="s">
        <v>238</v>
      </c>
      <c r="E248" s="268" t="s">
        <v>21</v>
      </c>
      <c r="F248" s="269" t="s">
        <v>3131</v>
      </c>
      <c r="G248" s="267"/>
      <c r="H248" s="270">
        <v>9.6799999999999997</v>
      </c>
      <c r="I248" s="271"/>
      <c r="J248" s="267"/>
      <c r="K248" s="267"/>
      <c r="L248" s="272"/>
      <c r="M248" s="273"/>
      <c r="N248" s="274"/>
      <c r="O248" s="274"/>
      <c r="P248" s="274"/>
      <c r="Q248" s="274"/>
      <c r="R248" s="274"/>
      <c r="S248" s="274"/>
      <c r="T248" s="275"/>
      <c r="AT248" s="276" t="s">
        <v>238</v>
      </c>
      <c r="AU248" s="276" t="s">
        <v>85</v>
      </c>
      <c r="AV248" s="13" t="s">
        <v>85</v>
      </c>
      <c r="AW248" s="13" t="s">
        <v>39</v>
      </c>
      <c r="AX248" s="13" t="s">
        <v>76</v>
      </c>
      <c r="AY248" s="276" t="s">
        <v>171</v>
      </c>
    </row>
    <row r="249" s="14" customFormat="1">
      <c r="B249" s="277"/>
      <c r="C249" s="278"/>
      <c r="D249" s="249" t="s">
        <v>238</v>
      </c>
      <c r="E249" s="279" t="s">
        <v>21</v>
      </c>
      <c r="F249" s="280" t="s">
        <v>242</v>
      </c>
      <c r="G249" s="278"/>
      <c r="H249" s="281">
        <v>117.04000000000001</v>
      </c>
      <c r="I249" s="282"/>
      <c r="J249" s="278"/>
      <c r="K249" s="278"/>
      <c r="L249" s="283"/>
      <c r="M249" s="284"/>
      <c r="N249" s="285"/>
      <c r="O249" s="285"/>
      <c r="P249" s="285"/>
      <c r="Q249" s="285"/>
      <c r="R249" s="285"/>
      <c r="S249" s="285"/>
      <c r="T249" s="286"/>
      <c r="AT249" s="287" t="s">
        <v>238</v>
      </c>
      <c r="AU249" s="287" t="s">
        <v>85</v>
      </c>
      <c r="AV249" s="14" t="s">
        <v>194</v>
      </c>
      <c r="AW249" s="14" t="s">
        <v>39</v>
      </c>
      <c r="AX249" s="14" t="s">
        <v>83</v>
      </c>
      <c r="AY249" s="287" t="s">
        <v>171</v>
      </c>
    </row>
    <row r="250" s="1" customFormat="1" ht="38.25" customHeight="1">
      <c r="B250" s="47"/>
      <c r="C250" s="237" t="s">
        <v>468</v>
      </c>
      <c r="D250" s="237" t="s">
        <v>174</v>
      </c>
      <c r="E250" s="238" t="s">
        <v>3184</v>
      </c>
      <c r="F250" s="239" t="s">
        <v>3185</v>
      </c>
      <c r="G250" s="240" t="s">
        <v>291</v>
      </c>
      <c r="H250" s="241">
        <v>0.14499999999999999</v>
      </c>
      <c r="I250" s="242"/>
      <c r="J250" s="243">
        <f>ROUND(I250*H250,2)</f>
        <v>0</v>
      </c>
      <c r="K250" s="239" t="s">
        <v>236</v>
      </c>
      <c r="L250" s="73"/>
      <c r="M250" s="244" t="s">
        <v>21</v>
      </c>
      <c r="N250" s="245" t="s">
        <v>47</v>
      </c>
      <c r="O250" s="48"/>
      <c r="P250" s="246">
        <f>O250*H250</f>
        <v>0</v>
      </c>
      <c r="Q250" s="246">
        <v>0</v>
      </c>
      <c r="R250" s="246">
        <f>Q250*H250</f>
        <v>0</v>
      </c>
      <c r="S250" s="246">
        <v>0</v>
      </c>
      <c r="T250" s="247">
        <f>S250*H250</f>
        <v>0</v>
      </c>
      <c r="AR250" s="25" t="s">
        <v>314</v>
      </c>
      <c r="AT250" s="25" t="s">
        <v>174</v>
      </c>
      <c r="AU250" s="25" t="s">
        <v>85</v>
      </c>
      <c r="AY250" s="25" t="s">
        <v>171</v>
      </c>
      <c r="BE250" s="248">
        <f>IF(N250="základní",J250,0)</f>
        <v>0</v>
      </c>
      <c r="BF250" s="248">
        <f>IF(N250="snížená",J250,0)</f>
        <v>0</v>
      </c>
      <c r="BG250" s="248">
        <f>IF(N250="zákl. přenesená",J250,0)</f>
        <v>0</v>
      </c>
      <c r="BH250" s="248">
        <f>IF(N250="sníž. přenesená",J250,0)</f>
        <v>0</v>
      </c>
      <c r="BI250" s="248">
        <f>IF(N250="nulová",J250,0)</f>
        <v>0</v>
      </c>
      <c r="BJ250" s="25" t="s">
        <v>83</v>
      </c>
      <c r="BK250" s="248">
        <f>ROUND(I250*H250,2)</f>
        <v>0</v>
      </c>
      <c r="BL250" s="25" t="s">
        <v>314</v>
      </c>
      <c r="BM250" s="25" t="s">
        <v>3186</v>
      </c>
    </row>
    <row r="251" s="11" customFormat="1" ht="29.88" customHeight="1">
      <c r="B251" s="221"/>
      <c r="C251" s="222"/>
      <c r="D251" s="223" t="s">
        <v>75</v>
      </c>
      <c r="E251" s="235" t="s">
        <v>3187</v>
      </c>
      <c r="F251" s="235" t="s">
        <v>3188</v>
      </c>
      <c r="G251" s="222"/>
      <c r="H251" s="222"/>
      <c r="I251" s="225"/>
      <c r="J251" s="236">
        <f>BK251</f>
        <v>0</v>
      </c>
      <c r="K251" s="222"/>
      <c r="L251" s="227"/>
      <c r="M251" s="228"/>
      <c r="N251" s="229"/>
      <c r="O251" s="229"/>
      <c r="P251" s="230">
        <f>SUM(P252:P266)</f>
        <v>0</v>
      </c>
      <c r="Q251" s="229"/>
      <c r="R251" s="230">
        <f>SUM(R252:R266)</f>
        <v>0.043029999999999999</v>
      </c>
      <c r="S251" s="229"/>
      <c r="T251" s="231">
        <f>SUM(T252:T266)</f>
        <v>0</v>
      </c>
      <c r="AR251" s="232" t="s">
        <v>85</v>
      </c>
      <c r="AT251" s="233" t="s">
        <v>75</v>
      </c>
      <c r="AU251" s="233" t="s">
        <v>83</v>
      </c>
      <c r="AY251" s="232" t="s">
        <v>171</v>
      </c>
      <c r="BK251" s="234">
        <f>SUM(BK252:BK266)</f>
        <v>0</v>
      </c>
    </row>
    <row r="252" s="1" customFormat="1" ht="38.25" customHeight="1">
      <c r="B252" s="47"/>
      <c r="C252" s="237" t="s">
        <v>475</v>
      </c>
      <c r="D252" s="237" t="s">
        <v>174</v>
      </c>
      <c r="E252" s="238" t="s">
        <v>3189</v>
      </c>
      <c r="F252" s="239" t="s">
        <v>3190</v>
      </c>
      <c r="G252" s="240" t="s">
        <v>367</v>
      </c>
      <c r="H252" s="241">
        <v>1</v>
      </c>
      <c r="I252" s="242"/>
      <c r="J252" s="243">
        <f>ROUND(I252*H252,2)</f>
        <v>0</v>
      </c>
      <c r="K252" s="239" t="s">
        <v>21</v>
      </c>
      <c r="L252" s="73"/>
      <c r="M252" s="244" t="s">
        <v>21</v>
      </c>
      <c r="N252" s="245" t="s">
        <v>47</v>
      </c>
      <c r="O252" s="48"/>
      <c r="P252" s="246">
        <f>O252*H252</f>
        <v>0</v>
      </c>
      <c r="Q252" s="246">
        <v>0</v>
      </c>
      <c r="R252" s="246">
        <f>Q252*H252</f>
        <v>0</v>
      </c>
      <c r="S252" s="246">
        <v>0</v>
      </c>
      <c r="T252" s="247">
        <f>S252*H252</f>
        <v>0</v>
      </c>
      <c r="AR252" s="25" t="s">
        <v>314</v>
      </c>
      <c r="AT252" s="25" t="s">
        <v>174</v>
      </c>
      <c r="AU252" s="25" t="s">
        <v>85</v>
      </c>
      <c r="AY252" s="25" t="s">
        <v>171</v>
      </c>
      <c r="BE252" s="248">
        <f>IF(N252="základní",J252,0)</f>
        <v>0</v>
      </c>
      <c r="BF252" s="248">
        <f>IF(N252="snížená",J252,0)</f>
        <v>0</v>
      </c>
      <c r="BG252" s="248">
        <f>IF(N252="zákl. přenesená",J252,0)</f>
        <v>0</v>
      </c>
      <c r="BH252" s="248">
        <f>IF(N252="sníž. přenesená",J252,0)</f>
        <v>0</v>
      </c>
      <c r="BI252" s="248">
        <f>IF(N252="nulová",J252,0)</f>
        <v>0</v>
      </c>
      <c r="BJ252" s="25" t="s">
        <v>83</v>
      </c>
      <c r="BK252" s="248">
        <f>ROUND(I252*H252,2)</f>
        <v>0</v>
      </c>
      <c r="BL252" s="25" t="s">
        <v>314</v>
      </c>
      <c r="BM252" s="25" t="s">
        <v>3191</v>
      </c>
    </row>
    <row r="253" s="12" customFormat="1">
      <c r="B253" s="256"/>
      <c r="C253" s="257"/>
      <c r="D253" s="249" t="s">
        <v>238</v>
      </c>
      <c r="E253" s="258" t="s">
        <v>21</v>
      </c>
      <c r="F253" s="259" t="s">
        <v>3192</v>
      </c>
      <c r="G253" s="257"/>
      <c r="H253" s="258" t="s">
        <v>21</v>
      </c>
      <c r="I253" s="260"/>
      <c r="J253" s="257"/>
      <c r="K253" s="257"/>
      <c r="L253" s="261"/>
      <c r="M253" s="262"/>
      <c r="N253" s="263"/>
      <c r="O253" s="263"/>
      <c r="P253" s="263"/>
      <c r="Q253" s="263"/>
      <c r="R253" s="263"/>
      <c r="S253" s="263"/>
      <c r="T253" s="264"/>
      <c r="AT253" s="265" t="s">
        <v>238</v>
      </c>
      <c r="AU253" s="265" t="s">
        <v>85</v>
      </c>
      <c r="AV253" s="12" t="s">
        <v>83</v>
      </c>
      <c r="AW253" s="12" t="s">
        <v>39</v>
      </c>
      <c r="AX253" s="12" t="s">
        <v>76</v>
      </c>
      <c r="AY253" s="265" t="s">
        <v>171</v>
      </c>
    </row>
    <row r="254" s="12" customFormat="1">
      <c r="B254" s="256"/>
      <c r="C254" s="257"/>
      <c r="D254" s="249" t="s">
        <v>238</v>
      </c>
      <c r="E254" s="258" t="s">
        <v>21</v>
      </c>
      <c r="F254" s="259" t="s">
        <v>3193</v>
      </c>
      <c r="G254" s="257"/>
      <c r="H254" s="258" t="s">
        <v>21</v>
      </c>
      <c r="I254" s="260"/>
      <c r="J254" s="257"/>
      <c r="K254" s="257"/>
      <c r="L254" s="261"/>
      <c r="M254" s="262"/>
      <c r="N254" s="263"/>
      <c r="O254" s="263"/>
      <c r="P254" s="263"/>
      <c r="Q254" s="263"/>
      <c r="R254" s="263"/>
      <c r="S254" s="263"/>
      <c r="T254" s="264"/>
      <c r="AT254" s="265" t="s">
        <v>238</v>
      </c>
      <c r="AU254" s="265" t="s">
        <v>85</v>
      </c>
      <c r="AV254" s="12" t="s">
        <v>83</v>
      </c>
      <c r="AW254" s="12" t="s">
        <v>39</v>
      </c>
      <c r="AX254" s="12" t="s">
        <v>76</v>
      </c>
      <c r="AY254" s="265" t="s">
        <v>171</v>
      </c>
    </row>
    <row r="255" s="13" customFormat="1">
      <c r="B255" s="266"/>
      <c r="C255" s="267"/>
      <c r="D255" s="249" t="s">
        <v>238</v>
      </c>
      <c r="E255" s="268" t="s">
        <v>21</v>
      </c>
      <c r="F255" s="269" t="s">
        <v>3069</v>
      </c>
      <c r="G255" s="267"/>
      <c r="H255" s="270">
        <v>1</v>
      </c>
      <c r="I255" s="271"/>
      <c r="J255" s="267"/>
      <c r="K255" s="267"/>
      <c r="L255" s="272"/>
      <c r="M255" s="273"/>
      <c r="N255" s="274"/>
      <c r="O255" s="274"/>
      <c r="P255" s="274"/>
      <c r="Q255" s="274"/>
      <c r="R255" s="274"/>
      <c r="S255" s="274"/>
      <c r="T255" s="275"/>
      <c r="AT255" s="276" t="s">
        <v>238</v>
      </c>
      <c r="AU255" s="276" t="s">
        <v>85</v>
      </c>
      <c r="AV255" s="13" t="s">
        <v>85</v>
      </c>
      <c r="AW255" s="13" t="s">
        <v>39</v>
      </c>
      <c r="AX255" s="13" t="s">
        <v>76</v>
      </c>
      <c r="AY255" s="276" t="s">
        <v>171</v>
      </c>
    </row>
    <row r="256" s="14" customFormat="1">
      <c r="B256" s="277"/>
      <c r="C256" s="278"/>
      <c r="D256" s="249" t="s">
        <v>238</v>
      </c>
      <c r="E256" s="279" t="s">
        <v>21</v>
      </c>
      <c r="F256" s="280" t="s">
        <v>242</v>
      </c>
      <c r="G256" s="278"/>
      <c r="H256" s="281">
        <v>1</v>
      </c>
      <c r="I256" s="282"/>
      <c r="J256" s="278"/>
      <c r="K256" s="278"/>
      <c r="L256" s="283"/>
      <c r="M256" s="284"/>
      <c r="N256" s="285"/>
      <c r="O256" s="285"/>
      <c r="P256" s="285"/>
      <c r="Q256" s="285"/>
      <c r="R256" s="285"/>
      <c r="S256" s="285"/>
      <c r="T256" s="286"/>
      <c r="AT256" s="287" t="s">
        <v>238</v>
      </c>
      <c r="AU256" s="287" t="s">
        <v>85</v>
      </c>
      <c r="AV256" s="14" t="s">
        <v>194</v>
      </c>
      <c r="AW256" s="14" t="s">
        <v>39</v>
      </c>
      <c r="AX256" s="14" t="s">
        <v>83</v>
      </c>
      <c r="AY256" s="287" t="s">
        <v>171</v>
      </c>
    </row>
    <row r="257" s="1" customFormat="1" ht="25.5" customHeight="1">
      <c r="B257" s="47"/>
      <c r="C257" s="237" t="s">
        <v>480</v>
      </c>
      <c r="D257" s="237" t="s">
        <v>174</v>
      </c>
      <c r="E257" s="238" t="s">
        <v>3194</v>
      </c>
      <c r="F257" s="239" t="s">
        <v>3195</v>
      </c>
      <c r="G257" s="240" t="s">
        <v>367</v>
      </c>
      <c r="H257" s="241">
        <v>1</v>
      </c>
      <c r="I257" s="242"/>
      <c r="J257" s="243">
        <f>ROUND(I257*H257,2)</f>
        <v>0</v>
      </c>
      <c r="K257" s="239" t="s">
        <v>21</v>
      </c>
      <c r="L257" s="73"/>
      <c r="M257" s="244" t="s">
        <v>21</v>
      </c>
      <c r="N257" s="245" t="s">
        <v>47</v>
      </c>
      <c r="O257" s="48"/>
      <c r="P257" s="246">
        <f>O257*H257</f>
        <v>0</v>
      </c>
      <c r="Q257" s="246">
        <v>3.0000000000000001E-05</v>
      </c>
      <c r="R257" s="246">
        <f>Q257*H257</f>
        <v>3.0000000000000001E-05</v>
      </c>
      <c r="S257" s="246">
        <v>0</v>
      </c>
      <c r="T257" s="247">
        <f>S257*H257</f>
        <v>0</v>
      </c>
      <c r="AR257" s="25" t="s">
        <v>314</v>
      </c>
      <c r="AT257" s="25" t="s">
        <v>174</v>
      </c>
      <c r="AU257" s="25" t="s">
        <v>85</v>
      </c>
      <c r="AY257" s="25" t="s">
        <v>171</v>
      </c>
      <c r="BE257" s="248">
        <f>IF(N257="základní",J257,0)</f>
        <v>0</v>
      </c>
      <c r="BF257" s="248">
        <f>IF(N257="snížená",J257,0)</f>
        <v>0</v>
      </c>
      <c r="BG257" s="248">
        <f>IF(N257="zákl. přenesená",J257,0)</f>
        <v>0</v>
      </c>
      <c r="BH257" s="248">
        <f>IF(N257="sníž. přenesená",J257,0)</f>
        <v>0</v>
      </c>
      <c r="BI257" s="248">
        <f>IF(N257="nulová",J257,0)</f>
        <v>0</v>
      </c>
      <c r="BJ257" s="25" t="s">
        <v>83</v>
      </c>
      <c r="BK257" s="248">
        <f>ROUND(I257*H257,2)</f>
        <v>0</v>
      </c>
      <c r="BL257" s="25" t="s">
        <v>314</v>
      </c>
      <c r="BM257" s="25" t="s">
        <v>3196</v>
      </c>
    </row>
    <row r="258" s="12" customFormat="1">
      <c r="B258" s="256"/>
      <c r="C258" s="257"/>
      <c r="D258" s="249" t="s">
        <v>238</v>
      </c>
      <c r="E258" s="258" t="s">
        <v>21</v>
      </c>
      <c r="F258" s="259" t="s">
        <v>3063</v>
      </c>
      <c r="G258" s="257"/>
      <c r="H258" s="258" t="s">
        <v>21</v>
      </c>
      <c r="I258" s="260"/>
      <c r="J258" s="257"/>
      <c r="K258" s="257"/>
      <c r="L258" s="261"/>
      <c r="M258" s="262"/>
      <c r="N258" s="263"/>
      <c r="O258" s="263"/>
      <c r="P258" s="263"/>
      <c r="Q258" s="263"/>
      <c r="R258" s="263"/>
      <c r="S258" s="263"/>
      <c r="T258" s="264"/>
      <c r="AT258" s="265" t="s">
        <v>238</v>
      </c>
      <c r="AU258" s="265" t="s">
        <v>85</v>
      </c>
      <c r="AV258" s="12" t="s">
        <v>83</v>
      </c>
      <c r="AW258" s="12" t="s">
        <v>39</v>
      </c>
      <c r="AX258" s="12" t="s">
        <v>76</v>
      </c>
      <c r="AY258" s="265" t="s">
        <v>171</v>
      </c>
    </row>
    <row r="259" s="13" customFormat="1">
      <c r="B259" s="266"/>
      <c r="C259" s="267"/>
      <c r="D259" s="249" t="s">
        <v>238</v>
      </c>
      <c r="E259" s="268" t="s">
        <v>21</v>
      </c>
      <c r="F259" s="269" t="s">
        <v>3197</v>
      </c>
      <c r="G259" s="267"/>
      <c r="H259" s="270">
        <v>1</v>
      </c>
      <c r="I259" s="271"/>
      <c r="J259" s="267"/>
      <c r="K259" s="267"/>
      <c r="L259" s="272"/>
      <c r="M259" s="273"/>
      <c r="N259" s="274"/>
      <c r="O259" s="274"/>
      <c r="P259" s="274"/>
      <c r="Q259" s="274"/>
      <c r="R259" s="274"/>
      <c r="S259" s="274"/>
      <c r="T259" s="275"/>
      <c r="AT259" s="276" t="s">
        <v>238</v>
      </c>
      <c r="AU259" s="276" t="s">
        <v>85</v>
      </c>
      <c r="AV259" s="13" t="s">
        <v>85</v>
      </c>
      <c r="AW259" s="13" t="s">
        <v>39</v>
      </c>
      <c r="AX259" s="13" t="s">
        <v>76</v>
      </c>
      <c r="AY259" s="276" t="s">
        <v>171</v>
      </c>
    </row>
    <row r="260" s="14" customFormat="1">
      <c r="B260" s="277"/>
      <c r="C260" s="278"/>
      <c r="D260" s="249" t="s">
        <v>238</v>
      </c>
      <c r="E260" s="279" t="s">
        <v>21</v>
      </c>
      <c r="F260" s="280" t="s">
        <v>242</v>
      </c>
      <c r="G260" s="278"/>
      <c r="H260" s="281">
        <v>1</v>
      </c>
      <c r="I260" s="282"/>
      <c r="J260" s="278"/>
      <c r="K260" s="278"/>
      <c r="L260" s="283"/>
      <c r="M260" s="284"/>
      <c r="N260" s="285"/>
      <c r="O260" s="285"/>
      <c r="P260" s="285"/>
      <c r="Q260" s="285"/>
      <c r="R260" s="285"/>
      <c r="S260" s="285"/>
      <c r="T260" s="286"/>
      <c r="AT260" s="287" t="s">
        <v>238</v>
      </c>
      <c r="AU260" s="287" t="s">
        <v>85</v>
      </c>
      <c r="AV260" s="14" t="s">
        <v>194</v>
      </c>
      <c r="AW260" s="14" t="s">
        <v>39</v>
      </c>
      <c r="AX260" s="14" t="s">
        <v>83</v>
      </c>
      <c r="AY260" s="287" t="s">
        <v>171</v>
      </c>
    </row>
    <row r="261" s="1" customFormat="1" ht="16.5" customHeight="1">
      <c r="B261" s="47"/>
      <c r="C261" s="299" t="s">
        <v>485</v>
      </c>
      <c r="D261" s="299" t="s">
        <v>288</v>
      </c>
      <c r="E261" s="300" t="s">
        <v>3198</v>
      </c>
      <c r="F261" s="301" t="s">
        <v>3199</v>
      </c>
      <c r="G261" s="302" t="s">
        <v>367</v>
      </c>
      <c r="H261" s="303">
        <v>1</v>
      </c>
      <c r="I261" s="304"/>
      <c r="J261" s="305">
        <f>ROUND(I261*H261,2)</f>
        <v>0</v>
      </c>
      <c r="K261" s="301" t="s">
        <v>21</v>
      </c>
      <c r="L261" s="306"/>
      <c r="M261" s="307" t="s">
        <v>21</v>
      </c>
      <c r="N261" s="308" t="s">
        <v>47</v>
      </c>
      <c r="O261" s="48"/>
      <c r="P261" s="246">
        <f>O261*H261</f>
        <v>0</v>
      </c>
      <c r="Q261" s="246">
        <v>0.042999999999999997</v>
      </c>
      <c r="R261" s="246">
        <f>Q261*H261</f>
        <v>0.042999999999999997</v>
      </c>
      <c r="S261" s="246">
        <v>0</v>
      </c>
      <c r="T261" s="247">
        <f>S261*H261</f>
        <v>0</v>
      </c>
      <c r="AR261" s="25" t="s">
        <v>414</v>
      </c>
      <c r="AT261" s="25" t="s">
        <v>288</v>
      </c>
      <c r="AU261" s="25" t="s">
        <v>85</v>
      </c>
      <c r="AY261" s="25" t="s">
        <v>171</v>
      </c>
      <c r="BE261" s="248">
        <f>IF(N261="základní",J261,0)</f>
        <v>0</v>
      </c>
      <c r="BF261" s="248">
        <f>IF(N261="snížená",J261,0)</f>
        <v>0</v>
      </c>
      <c r="BG261" s="248">
        <f>IF(N261="zákl. přenesená",J261,0)</f>
        <v>0</v>
      </c>
      <c r="BH261" s="248">
        <f>IF(N261="sníž. přenesená",J261,0)</f>
        <v>0</v>
      </c>
      <c r="BI261" s="248">
        <f>IF(N261="nulová",J261,0)</f>
        <v>0</v>
      </c>
      <c r="BJ261" s="25" t="s">
        <v>83</v>
      </c>
      <c r="BK261" s="248">
        <f>ROUND(I261*H261,2)</f>
        <v>0</v>
      </c>
      <c r="BL261" s="25" t="s">
        <v>314</v>
      </c>
      <c r="BM261" s="25" t="s">
        <v>3200</v>
      </c>
    </row>
    <row r="262" s="1" customFormat="1">
      <c r="B262" s="47"/>
      <c r="C262" s="75"/>
      <c r="D262" s="249" t="s">
        <v>186</v>
      </c>
      <c r="E262" s="75"/>
      <c r="F262" s="250" t="s">
        <v>3201</v>
      </c>
      <c r="G262" s="75"/>
      <c r="H262" s="75"/>
      <c r="I262" s="205"/>
      <c r="J262" s="75"/>
      <c r="K262" s="75"/>
      <c r="L262" s="73"/>
      <c r="M262" s="251"/>
      <c r="N262" s="48"/>
      <c r="O262" s="48"/>
      <c r="P262" s="48"/>
      <c r="Q262" s="48"/>
      <c r="R262" s="48"/>
      <c r="S262" s="48"/>
      <c r="T262" s="96"/>
      <c r="AT262" s="25" t="s">
        <v>186</v>
      </c>
      <c r="AU262" s="25" t="s">
        <v>85</v>
      </c>
    </row>
    <row r="263" s="12" customFormat="1">
      <c r="B263" s="256"/>
      <c r="C263" s="257"/>
      <c r="D263" s="249" t="s">
        <v>238</v>
      </c>
      <c r="E263" s="258" t="s">
        <v>21</v>
      </c>
      <c r="F263" s="259" t="s">
        <v>3063</v>
      </c>
      <c r="G263" s="257"/>
      <c r="H263" s="258" t="s">
        <v>21</v>
      </c>
      <c r="I263" s="260"/>
      <c r="J263" s="257"/>
      <c r="K263" s="257"/>
      <c r="L263" s="261"/>
      <c r="M263" s="262"/>
      <c r="N263" s="263"/>
      <c r="O263" s="263"/>
      <c r="P263" s="263"/>
      <c r="Q263" s="263"/>
      <c r="R263" s="263"/>
      <c r="S263" s="263"/>
      <c r="T263" s="264"/>
      <c r="AT263" s="265" t="s">
        <v>238</v>
      </c>
      <c r="AU263" s="265" t="s">
        <v>85</v>
      </c>
      <c r="AV263" s="12" t="s">
        <v>83</v>
      </c>
      <c r="AW263" s="12" t="s">
        <v>39</v>
      </c>
      <c r="AX263" s="12" t="s">
        <v>76</v>
      </c>
      <c r="AY263" s="265" t="s">
        <v>171</v>
      </c>
    </row>
    <row r="264" s="13" customFormat="1">
      <c r="B264" s="266"/>
      <c r="C264" s="267"/>
      <c r="D264" s="249" t="s">
        <v>238</v>
      </c>
      <c r="E264" s="268" t="s">
        <v>21</v>
      </c>
      <c r="F264" s="269" t="s">
        <v>3197</v>
      </c>
      <c r="G264" s="267"/>
      <c r="H264" s="270">
        <v>1</v>
      </c>
      <c r="I264" s="271"/>
      <c r="J264" s="267"/>
      <c r="K264" s="267"/>
      <c r="L264" s="272"/>
      <c r="M264" s="273"/>
      <c r="N264" s="274"/>
      <c r="O264" s="274"/>
      <c r="P264" s="274"/>
      <c r="Q264" s="274"/>
      <c r="R264" s="274"/>
      <c r="S264" s="274"/>
      <c r="T264" s="275"/>
      <c r="AT264" s="276" t="s">
        <v>238</v>
      </c>
      <c r="AU264" s="276" t="s">
        <v>85</v>
      </c>
      <c r="AV264" s="13" t="s">
        <v>85</v>
      </c>
      <c r="AW264" s="13" t="s">
        <v>39</v>
      </c>
      <c r="AX264" s="13" t="s">
        <v>76</v>
      </c>
      <c r="AY264" s="276" t="s">
        <v>171</v>
      </c>
    </row>
    <row r="265" s="14" customFormat="1">
      <c r="B265" s="277"/>
      <c r="C265" s="278"/>
      <c r="D265" s="249" t="s">
        <v>238</v>
      </c>
      <c r="E265" s="279" t="s">
        <v>21</v>
      </c>
      <c r="F265" s="280" t="s">
        <v>242</v>
      </c>
      <c r="G265" s="278"/>
      <c r="H265" s="281">
        <v>1</v>
      </c>
      <c r="I265" s="282"/>
      <c r="J265" s="278"/>
      <c r="K265" s="278"/>
      <c r="L265" s="283"/>
      <c r="M265" s="284"/>
      <c r="N265" s="285"/>
      <c r="O265" s="285"/>
      <c r="P265" s="285"/>
      <c r="Q265" s="285"/>
      <c r="R265" s="285"/>
      <c r="S265" s="285"/>
      <c r="T265" s="286"/>
      <c r="AT265" s="287" t="s">
        <v>238</v>
      </c>
      <c r="AU265" s="287" t="s">
        <v>85</v>
      </c>
      <c r="AV265" s="14" t="s">
        <v>194</v>
      </c>
      <c r="AW265" s="14" t="s">
        <v>39</v>
      </c>
      <c r="AX265" s="14" t="s">
        <v>83</v>
      </c>
      <c r="AY265" s="287" t="s">
        <v>171</v>
      </c>
    </row>
    <row r="266" s="1" customFormat="1" ht="38.25" customHeight="1">
      <c r="B266" s="47"/>
      <c r="C266" s="237" t="s">
        <v>494</v>
      </c>
      <c r="D266" s="237" t="s">
        <v>174</v>
      </c>
      <c r="E266" s="238" t="s">
        <v>3202</v>
      </c>
      <c r="F266" s="239" t="s">
        <v>3203</v>
      </c>
      <c r="G266" s="240" t="s">
        <v>1354</v>
      </c>
      <c r="H266" s="312"/>
      <c r="I266" s="242"/>
      <c r="J266" s="243">
        <f>ROUND(I266*H266,2)</f>
        <v>0</v>
      </c>
      <c r="K266" s="239" t="s">
        <v>236</v>
      </c>
      <c r="L266" s="73"/>
      <c r="M266" s="244" t="s">
        <v>21</v>
      </c>
      <c r="N266" s="245" t="s">
        <v>47</v>
      </c>
      <c r="O266" s="48"/>
      <c r="P266" s="246">
        <f>O266*H266</f>
        <v>0</v>
      </c>
      <c r="Q266" s="246">
        <v>0</v>
      </c>
      <c r="R266" s="246">
        <f>Q266*H266</f>
        <v>0</v>
      </c>
      <c r="S266" s="246">
        <v>0</v>
      </c>
      <c r="T266" s="247">
        <f>S266*H266</f>
        <v>0</v>
      </c>
      <c r="AR266" s="25" t="s">
        <v>314</v>
      </c>
      <c r="AT266" s="25" t="s">
        <v>174</v>
      </c>
      <c r="AU266" s="25" t="s">
        <v>85</v>
      </c>
      <c r="AY266" s="25" t="s">
        <v>171</v>
      </c>
      <c r="BE266" s="248">
        <f>IF(N266="základní",J266,0)</f>
        <v>0</v>
      </c>
      <c r="BF266" s="248">
        <f>IF(N266="snížená",J266,0)</f>
        <v>0</v>
      </c>
      <c r="BG266" s="248">
        <f>IF(N266="zákl. přenesená",J266,0)</f>
        <v>0</v>
      </c>
      <c r="BH266" s="248">
        <f>IF(N266="sníž. přenesená",J266,0)</f>
        <v>0</v>
      </c>
      <c r="BI266" s="248">
        <f>IF(N266="nulová",J266,0)</f>
        <v>0</v>
      </c>
      <c r="BJ266" s="25" t="s">
        <v>83</v>
      </c>
      <c r="BK266" s="248">
        <f>ROUND(I266*H266,2)</f>
        <v>0</v>
      </c>
      <c r="BL266" s="25" t="s">
        <v>314</v>
      </c>
      <c r="BM266" s="25" t="s">
        <v>3204</v>
      </c>
    </row>
    <row r="267" s="11" customFormat="1" ht="29.88" customHeight="1">
      <c r="B267" s="221"/>
      <c r="C267" s="222"/>
      <c r="D267" s="223" t="s">
        <v>75</v>
      </c>
      <c r="E267" s="235" t="s">
        <v>655</v>
      </c>
      <c r="F267" s="235" t="s">
        <v>656</v>
      </c>
      <c r="G267" s="222"/>
      <c r="H267" s="222"/>
      <c r="I267" s="225"/>
      <c r="J267" s="236">
        <f>BK267</f>
        <v>0</v>
      </c>
      <c r="K267" s="222"/>
      <c r="L267" s="227"/>
      <c r="M267" s="228"/>
      <c r="N267" s="229"/>
      <c r="O267" s="229"/>
      <c r="P267" s="230">
        <f>SUM(P268:P381)</f>
        <v>0</v>
      </c>
      <c r="Q267" s="229"/>
      <c r="R267" s="230">
        <f>SUM(R268:R381)</f>
        <v>0.39645000000000002</v>
      </c>
      <c r="S267" s="229"/>
      <c r="T267" s="231">
        <f>SUM(T268:T381)</f>
        <v>0</v>
      </c>
      <c r="AR267" s="232" t="s">
        <v>85</v>
      </c>
      <c r="AT267" s="233" t="s">
        <v>75</v>
      </c>
      <c r="AU267" s="233" t="s">
        <v>83</v>
      </c>
      <c r="AY267" s="232" t="s">
        <v>171</v>
      </c>
      <c r="BK267" s="234">
        <f>SUM(BK268:BK381)</f>
        <v>0</v>
      </c>
    </row>
    <row r="268" s="1" customFormat="1" ht="25.5" customHeight="1">
      <c r="B268" s="47"/>
      <c r="C268" s="237" t="s">
        <v>499</v>
      </c>
      <c r="D268" s="237" t="s">
        <v>174</v>
      </c>
      <c r="E268" s="238" t="s">
        <v>3205</v>
      </c>
      <c r="F268" s="239" t="s">
        <v>3206</v>
      </c>
      <c r="G268" s="240" t="s">
        <v>660</v>
      </c>
      <c r="H268" s="241">
        <v>1</v>
      </c>
      <c r="I268" s="242"/>
      <c r="J268" s="243">
        <f>ROUND(I268*H268,2)</f>
        <v>0</v>
      </c>
      <c r="K268" s="239" t="s">
        <v>236</v>
      </c>
      <c r="L268" s="73"/>
      <c r="M268" s="244" t="s">
        <v>21</v>
      </c>
      <c r="N268" s="245" t="s">
        <v>47</v>
      </c>
      <c r="O268" s="48"/>
      <c r="P268" s="246">
        <f>O268*H268</f>
        <v>0</v>
      </c>
      <c r="Q268" s="246">
        <v>0.00382</v>
      </c>
      <c r="R268" s="246">
        <f>Q268*H268</f>
        <v>0.00382</v>
      </c>
      <c r="S268" s="246">
        <v>0</v>
      </c>
      <c r="T268" s="247">
        <f>S268*H268</f>
        <v>0</v>
      </c>
      <c r="AR268" s="25" t="s">
        <v>314</v>
      </c>
      <c r="AT268" s="25" t="s">
        <v>174</v>
      </c>
      <c r="AU268" s="25" t="s">
        <v>85</v>
      </c>
      <c r="AY268" s="25" t="s">
        <v>171</v>
      </c>
      <c r="BE268" s="248">
        <f>IF(N268="základní",J268,0)</f>
        <v>0</v>
      </c>
      <c r="BF268" s="248">
        <f>IF(N268="snížená",J268,0)</f>
        <v>0</v>
      </c>
      <c r="BG268" s="248">
        <f>IF(N268="zákl. přenesená",J268,0)</f>
        <v>0</v>
      </c>
      <c r="BH268" s="248">
        <f>IF(N268="sníž. přenesená",J268,0)</f>
        <v>0</v>
      </c>
      <c r="BI268" s="248">
        <f>IF(N268="nulová",J268,0)</f>
        <v>0</v>
      </c>
      <c r="BJ268" s="25" t="s">
        <v>83</v>
      </c>
      <c r="BK268" s="248">
        <f>ROUND(I268*H268,2)</f>
        <v>0</v>
      </c>
      <c r="BL268" s="25" t="s">
        <v>314</v>
      </c>
      <c r="BM268" s="25" t="s">
        <v>3207</v>
      </c>
    </row>
    <row r="269" s="12" customFormat="1">
      <c r="B269" s="256"/>
      <c r="C269" s="257"/>
      <c r="D269" s="249" t="s">
        <v>238</v>
      </c>
      <c r="E269" s="258" t="s">
        <v>21</v>
      </c>
      <c r="F269" s="259" t="s">
        <v>3063</v>
      </c>
      <c r="G269" s="257"/>
      <c r="H269" s="258" t="s">
        <v>21</v>
      </c>
      <c r="I269" s="260"/>
      <c r="J269" s="257"/>
      <c r="K269" s="257"/>
      <c r="L269" s="261"/>
      <c r="M269" s="262"/>
      <c r="N269" s="263"/>
      <c r="O269" s="263"/>
      <c r="P269" s="263"/>
      <c r="Q269" s="263"/>
      <c r="R269" s="263"/>
      <c r="S269" s="263"/>
      <c r="T269" s="264"/>
      <c r="AT269" s="265" t="s">
        <v>238</v>
      </c>
      <c r="AU269" s="265" t="s">
        <v>85</v>
      </c>
      <c r="AV269" s="12" t="s">
        <v>83</v>
      </c>
      <c r="AW269" s="12" t="s">
        <v>39</v>
      </c>
      <c r="AX269" s="12" t="s">
        <v>76</v>
      </c>
      <c r="AY269" s="265" t="s">
        <v>171</v>
      </c>
    </row>
    <row r="270" s="13" customFormat="1">
      <c r="B270" s="266"/>
      <c r="C270" s="267"/>
      <c r="D270" s="249" t="s">
        <v>238</v>
      </c>
      <c r="E270" s="268" t="s">
        <v>21</v>
      </c>
      <c r="F270" s="269" t="s">
        <v>3084</v>
      </c>
      <c r="G270" s="267"/>
      <c r="H270" s="270">
        <v>1</v>
      </c>
      <c r="I270" s="271"/>
      <c r="J270" s="267"/>
      <c r="K270" s="267"/>
      <c r="L270" s="272"/>
      <c r="M270" s="273"/>
      <c r="N270" s="274"/>
      <c r="O270" s="274"/>
      <c r="P270" s="274"/>
      <c r="Q270" s="274"/>
      <c r="R270" s="274"/>
      <c r="S270" s="274"/>
      <c r="T270" s="275"/>
      <c r="AT270" s="276" t="s">
        <v>238</v>
      </c>
      <c r="AU270" s="276" t="s">
        <v>85</v>
      </c>
      <c r="AV270" s="13" t="s">
        <v>85</v>
      </c>
      <c r="AW270" s="13" t="s">
        <v>39</v>
      </c>
      <c r="AX270" s="13" t="s">
        <v>76</v>
      </c>
      <c r="AY270" s="276" t="s">
        <v>171</v>
      </c>
    </row>
    <row r="271" s="14" customFormat="1">
      <c r="B271" s="277"/>
      <c r="C271" s="278"/>
      <c r="D271" s="249" t="s">
        <v>238</v>
      </c>
      <c r="E271" s="279" t="s">
        <v>21</v>
      </c>
      <c r="F271" s="280" t="s">
        <v>242</v>
      </c>
      <c r="G271" s="278"/>
      <c r="H271" s="281">
        <v>1</v>
      </c>
      <c r="I271" s="282"/>
      <c r="J271" s="278"/>
      <c r="K271" s="278"/>
      <c r="L271" s="283"/>
      <c r="M271" s="284"/>
      <c r="N271" s="285"/>
      <c r="O271" s="285"/>
      <c r="P271" s="285"/>
      <c r="Q271" s="285"/>
      <c r="R271" s="285"/>
      <c r="S271" s="285"/>
      <c r="T271" s="286"/>
      <c r="AT271" s="287" t="s">
        <v>238</v>
      </c>
      <c r="AU271" s="287" t="s">
        <v>85</v>
      </c>
      <c r="AV271" s="14" t="s">
        <v>194</v>
      </c>
      <c r="AW271" s="14" t="s">
        <v>39</v>
      </c>
      <c r="AX271" s="14" t="s">
        <v>83</v>
      </c>
      <c r="AY271" s="287" t="s">
        <v>171</v>
      </c>
    </row>
    <row r="272" s="1" customFormat="1" ht="16.5" customHeight="1">
      <c r="B272" s="47"/>
      <c r="C272" s="237" t="s">
        <v>505</v>
      </c>
      <c r="D272" s="237" t="s">
        <v>174</v>
      </c>
      <c r="E272" s="238" t="s">
        <v>3208</v>
      </c>
      <c r="F272" s="239" t="s">
        <v>3209</v>
      </c>
      <c r="G272" s="240" t="s">
        <v>660</v>
      </c>
      <c r="H272" s="241">
        <v>5</v>
      </c>
      <c r="I272" s="242"/>
      <c r="J272" s="243">
        <f>ROUND(I272*H272,2)</f>
        <v>0</v>
      </c>
      <c r="K272" s="239" t="s">
        <v>236</v>
      </c>
      <c r="L272" s="73"/>
      <c r="M272" s="244" t="s">
        <v>21</v>
      </c>
      <c r="N272" s="245" t="s">
        <v>47</v>
      </c>
      <c r="O272" s="48"/>
      <c r="P272" s="246">
        <f>O272*H272</f>
        <v>0</v>
      </c>
      <c r="Q272" s="246">
        <v>0.023199999999999998</v>
      </c>
      <c r="R272" s="246">
        <f>Q272*H272</f>
        <v>0.11599999999999999</v>
      </c>
      <c r="S272" s="246">
        <v>0</v>
      </c>
      <c r="T272" s="247">
        <f>S272*H272</f>
        <v>0</v>
      </c>
      <c r="AR272" s="25" t="s">
        <v>314</v>
      </c>
      <c r="AT272" s="25" t="s">
        <v>174</v>
      </c>
      <c r="AU272" s="25" t="s">
        <v>85</v>
      </c>
      <c r="AY272" s="25" t="s">
        <v>171</v>
      </c>
      <c r="BE272" s="248">
        <f>IF(N272="základní",J272,0)</f>
        <v>0</v>
      </c>
      <c r="BF272" s="248">
        <f>IF(N272="snížená",J272,0)</f>
        <v>0</v>
      </c>
      <c r="BG272" s="248">
        <f>IF(N272="zákl. přenesená",J272,0)</f>
        <v>0</v>
      </c>
      <c r="BH272" s="248">
        <f>IF(N272="sníž. přenesená",J272,0)</f>
        <v>0</v>
      </c>
      <c r="BI272" s="248">
        <f>IF(N272="nulová",J272,0)</f>
        <v>0</v>
      </c>
      <c r="BJ272" s="25" t="s">
        <v>83</v>
      </c>
      <c r="BK272" s="248">
        <f>ROUND(I272*H272,2)</f>
        <v>0</v>
      </c>
      <c r="BL272" s="25" t="s">
        <v>314</v>
      </c>
      <c r="BM272" s="25" t="s">
        <v>3210</v>
      </c>
    </row>
    <row r="273" s="1" customFormat="1">
      <c r="B273" s="47"/>
      <c r="C273" s="75"/>
      <c r="D273" s="249" t="s">
        <v>186</v>
      </c>
      <c r="E273" s="75"/>
      <c r="F273" s="250" t="s">
        <v>3211</v>
      </c>
      <c r="G273" s="75"/>
      <c r="H273" s="75"/>
      <c r="I273" s="205"/>
      <c r="J273" s="75"/>
      <c r="K273" s="75"/>
      <c r="L273" s="73"/>
      <c r="M273" s="251"/>
      <c r="N273" s="48"/>
      <c r="O273" s="48"/>
      <c r="P273" s="48"/>
      <c r="Q273" s="48"/>
      <c r="R273" s="48"/>
      <c r="S273" s="48"/>
      <c r="T273" s="96"/>
      <c r="AT273" s="25" t="s">
        <v>186</v>
      </c>
      <c r="AU273" s="25" t="s">
        <v>85</v>
      </c>
    </row>
    <row r="274" s="12" customFormat="1">
      <c r="B274" s="256"/>
      <c r="C274" s="257"/>
      <c r="D274" s="249" t="s">
        <v>238</v>
      </c>
      <c r="E274" s="258" t="s">
        <v>21</v>
      </c>
      <c r="F274" s="259" t="s">
        <v>3063</v>
      </c>
      <c r="G274" s="257"/>
      <c r="H274" s="258" t="s">
        <v>21</v>
      </c>
      <c r="I274" s="260"/>
      <c r="J274" s="257"/>
      <c r="K274" s="257"/>
      <c r="L274" s="261"/>
      <c r="M274" s="262"/>
      <c r="N274" s="263"/>
      <c r="O274" s="263"/>
      <c r="P274" s="263"/>
      <c r="Q274" s="263"/>
      <c r="R274" s="263"/>
      <c r="S274" s="263"/>
      <c r="T274" s="264"/>
      <c r="AT274" s="265" t="s">
        <v>238</v>
      </c>
      <c r="AU274" s="265" t="s">
        <v>85</v>
      </c>
      <c r="AV274" s="12" t="s">
        <v>83</v>
      </c>
      <c r="AW274" s="12" t="s">
        <v>39</v>
      </c>
      <c r="AX274" s="12" t="s">
        <v>76</v>
      </c>
      <c r="AY274" s="265" t="s">
        <v>171</v>
      </c>
    </row>
    <row r="275" s="13" customFormat="1">
      <c r="B275" s="266"/>
      <c r="C275" s="267"/>
      <c r="D275" s="249" t="s">
        <v>238</v>
      </c>
      <c r="E275" s="268" t="s">
        <v>21</v>
      </c>
      <c r="F275" s="269" t="s">
        <v>3082</v>
      </c>
      <c r="G275" s="267"/>
      <c r="H275" s="270">
        <v>5</v>
      </c>
      <c r="I275" s="271"/>
      <c r="J275" s="267"/>
      <c r="K275" s="267"/>
      <c r="L275" s="272"/>
      <c r="M275" s="273"/>
      <c r="N275" s="274"/>
      <c r="O275" s="274"/>
      <c r="P275" s="274"/>
      <c r="Q275" s="274"/>
      <c r="R275" s="274"/>
      <c r="S275" s="274"/>
      <c r="T275" s="275"/>
      <c r="AT275" s="276" t="s">
        <v>238</v>
      </c>
      <c r="AU275" s="276" t="s">
        <v>85</v>
      </c>
      <c r="AV275" s="13" t="s">
        <v>85</v>
      </c>
      <c r="AW275" s="13" t="s">
        <v>39</v>
      </c>
      <c r="AX275" s="13" t="s">
        <v>76</v>
      </c>
      <c r="AY275" s="276" t="s">
        <v>171</v>
      </c>
    </row>
    <row r="276" s="14" customFormat="1">
      <c r="B276" s="277"/>
      <c r="C276" s="278"/>
      <c r="D276" s="249" t="s">
        <v>238</v>
      </c>
      <c r="E276" s="279" t="s">
        <v>21</v>
      </c>
      <c r="F276" s="280" t="s">
        <v>242</v>
      </c>
      <c r="G276" s="278"/>
      <c r="H276" s="281">
        <v>5</v>
      </c>
      <c r="I276" s="282"/>
      <c r="J276" s="278"/>
      <c r="K276" s="278"/>
      <c r="L276" s="283"/>
      <c r="M276" s="284"/>
      <c r="N276" s="285"/>
      <c r="O276" s="285"/>
      <c r="P276" s="285"/>
      <c r="Q276" s="285"/>
      <c r="R276" s="285"/>
      <c r="S276" s="285"/>
      <c r="T276" s="286"/>
      <c r="AT276" s="287" t="s">
        <v>238</v>
      </c>
      <c r="AU276" s="287" t="s">
        <v>85</v>
      </c>
      <c r="AV276" s="14" t="s">
        <v>194</v>
      </c>
      <c r="AW276" s="14" t="s">
        <v>39</v>
      </c>
      <c r="AX276" s="14" t="s">
        <v>83</v>
      </c>
      <c r="AY276" s="287" t="s">
        <v>171</v>
      </c>
    </row>
    <row r="277" s="1" customFormat="1" ht="16.5" customHeight="1">
      <c r="B277" s="47"/>
      <c r="C277" s="237" t="s">
        <v>510</v>
      </c>
      <c r="D277" s="237" t="s">
        <v>174</v>
      </c>
      <c r="E277" s="238" t="s">
        <v>3212</v>
      </c>
      <c r="F277" s="239" t="s">
        <v>3213</v>
      </c>
      <c r="G277" s="240" t="s">
        <v>660</v>
      </c>
      <c r="H277" s="241">
        <v>1</v>
      </c>
      <c r="I277" s="242"/>
      <c r="J277" s="243">
        <f>ROUND(I277*H277,2)</f>
        <v>0</v>
      </c>
      <c r="K277" s="239" t="s">
        <v>236</v>
      </c>
      <c r="L277" s="73"/>
      <c r="M277" s="244" t="s">
        <v>21</v>
      </c>
      <c r="N277" s="245" t="s">
        <v>47</v>
      </c>
      <c r="O277" s="48"/>
      <c r="P277" s="246">
        <f>O277*H277</f>
        <v>0</v>
      </c>
      <c r="Q277" s="246">
        <v>0.023230000000000001</v>
      </c>
      <c r="R277" s="246">
        <f>Q277*H277</f>
        <v>0.023230000000000001</v>
      </c>
      <c r="S277" s="246">
        <v>0</v>
      </c>
      <c r="T277" s="247">
        <f>S277*H277</f>
        <v>0</v>
      </c>
      <c r="AR277" s="25" t="s">
        <v>314</v>
      </c>
      <c r="AT277" s="25" t="s">
        <v>174</v>
      </c>
      <c r="AU277" s="25" t="s">
        <v>85</v>
      </c>
      <c r="AY277" s="25" t="s">
        <v>171</v>
      </c>
      <c r="BE277" s="248">
        <f>IF(N277="základní",J277,0)</f>
        <v>0</v>
      </c>
      <c r="BF277" s="248">
        <f>IF(N277="snížená",J277,0)</f>
        <v>0</v>
      </c>
      <c r="BG277" s="248">
        <f>IF(N277="zákl. přenesená",J277,0)</f>
        <v>0</v>
      </c>
      <c r="BH277" s="248">
        <f>IF(N277="sníž. přenesená",J277,0)</f>
        <v>0</v>
      </c>
      <c r="BI277" s="248">
        <f>IF(N277="nulová",J277,0)</f>
        <v>0</v>
      </c>
      <c r="BJ277" s="25" t="s">
        <v>83</v>
      </c>
      <c r="BK277" s="248">
        <f>ROUND(I277*H277,2)</f>
        <v>0</v>
      </c>
      <c r="BL277" s="25" t="s">
        <v>314</v>
      </c>
      <c r="BM277" s="25" t="s">
        <v>3214</v>
      </c>
    </row>
    <row r="278" s="1" customFormat="1">
      <c r="B278" s="47"/>
      <c r="C278" s="75"/>
      <c r="D278" s="249" t="s">
        <v>186</v>
      </c>
      <c r="E278" s="75"/>
      <c r="F278" s="250" t="s">
        <v>3211</v>
      </c>
      <c r="G278" s="75"/>
      <c r="H278" s="75"/>
      <c r="I278" s="205"/>
      <c r="J278" s="75"/>
      <c r="K278" s="75"/>
      <c r="L278" s="73"/>
      <c r="M278" s="251"/>
      <c r="N278" s="48"/>
      <c r="O278" s="48"/>
      <c r="P278" s="48"/>
      <c r="Q278" s="48"/>
      <c r="R278" s="48"/>
      <c r="S278" s="48"/>
      <c r="T278" s="96"/>
      <c r="AT278" s="25" t="s">
        <v>186</v>
      </c>
      <c r="AU278" s="25" t="s">
        <v>85</v>
      </c>
    </row>
    <row r="279" s="12" customFormat="1">
      <c r="B279" s="256"/>
      <c r="C279" s="257"/>
      <c r="D279" s="249" t="s">
        <v>238</v>
      </c>
      <c r="E279" s="258" t="s">
        <v>21</v>
      </c>
      <c r="F279" s="259" t="s">
        <v>3063</v>
      </c>
      <c r="G279" s="257"/>
      <c r="H279" s="258" t="s">
        <v>21</v>
      </c>
      <c r="I279" s="260"/>
      <c r="J279" s="257"/>
      <c r="K279" s="257"/>
      <c r="L279" s="261"/>
      <c r="M279" s="262"/>
      <c r="N279" s="263"/>
      <c r="O279" s="263"/>
      <c r="P279" s="263"/>
      <c r="Q279" s="263"/>
      <c r="R279" s="263"/>
      <c r="S279" s="263"/>
      <c r="T279" s="264"/>
      <c r="AT279" s="265" t="s">
        <v>238</v>
      </c>
      <c r="AU279" s="265" t="s">
        <v>85</v>
      </c>
      <c r="AV279" s="12" t="s">
        <v>83</v>
      </c>
      <c r="AW279" s="12" t="s">
        <v>39</v>
      </c>
      <c r="AX279" s="12" t="s">
        <v>76</v>
      </c>
      <c r="AY279" s="265" t="s">
        <v>171</v>
      </c>
    </row>
    <row r="280" s="13" customFormat="1">
      <c r="B280" s="266"/>
      <c r="C280" s="267"/>
      <c r="D280" s="249" t="s">
        <v>238</v>
      </c>
      <c r="E280" s="268" t="s">
        <v>21</v>
      </c>
      <c r="F280" s="269" t="s">
        <v>3083</v>
      </c>
      <c r="G280" s="267"/>
      <c r="H280" s="270">
        <v>1</v>
      </c>
      <c r="I280" s="271"/>
      <c r="J280" s="267"/>
      <c r="K280" s="267"/>
      <c r="L280" s="272"/>
      <c r="M280" s="273"/>
      <c r="N280" s="274"/>
      <c r="O280" s="274"/>
      <c r="P280" s="274"/>
      <c r="Q280" s="274"/>
      <c r="R280" s="274"/>
      <c r="S280" s="274"/>
      <c r="T280" s="275"/>
      <c r="AT280" s="276" t="s">
        <v>238</v>
      </c>
      <c r="AU280" s="276" t="s">
        <v>85</v>
      </c>
      <c r="AV280" s="13" t="s">
        <v>85</v>
      </c>
      <c r="AW280" s="13" t="s">
        <v>39</v>
      </c>
      <c r="AX280" s="13" t="s">
        <v>76</v>
      </c>
      <c r="AY280" s="276" t="s">
        <v>171</v>
      </c>
    </row>
    <row r="281" s="14" customFormat="1">
      <c r="B281" s="277"/>
      <c r="C281" s="278"/>
      <c r="D281" s="249" t="s">
        <v>238</v>
      </c>
      <c r="E281" s="279" t="s">
        <v>21</v>
      </c>
      <c r="F281" s="280" t="s">
        <v>242</v>
      </c>
      <c r="G281" s="278"/>
      <c r="H281" s="281">
        <v>1</v>
      </c>
      <c r="I281" s="282"/>
      <c r="J281" s="278"/>
      <c r="K281" s="278"/>
      <c r="L281" s="283"/>
      <c r="M281" s="284"/>
      <c r="N281" s="285"/>
      <c r="O281" s="285"/>
      <c r="P281" s="285"/>
      <c r="Q281" s="285"/>
      <c r="R281" s="285"/>
      <c r="S281" s="285"/>
      <c r="T281" s="286"/>
      <c r="AT281" s="287" t="s">
        <v>238</v>
      </c>
      <c r="AU281" s="287" t="s">
        <v>85</v>
      </c>
      <c r="AV281" s="14" t="s">
        <v>194</v>
      </c>
      <c r="AW281" s="14" t="s">
        <v>39</v>
      </c>
      <c r="AX281" s="14" t="s">
        <v>83</v>
      </c>
      <c r="AY281" s="287" t="s">
        <v>171</v>
      </c>
    </row>
    <row r="282" s="1" customFormat="1" ht="16.5" customHeight="1">
      <c r="B282" s="47"/>
      <c r="C282" s="237" t="s">
        <v>516</v>
      </c>
      <c r="D282" s="237" t="s">
        <v>174</v>
      </c>
      <c r="E282" s="238" t="s">
        <v>3215</v>
      </c>
      <c r="F282" s="239" t="s">
        <v>3216</v>
      </c>
      <c r="G282" s="240" t="s">
        <v>660</v>
      </c>
      <c r="H282" s="241">
        <v>1</v>
      </c>
      <c r="I282" s="242"/>
      <c r="J282" s="243">
        <f>ROUND(I282*H282,2)</f>
        <v>0</v>
      </c>
      <c r="K282" s="239" t="s">
        <v>236</v>
      </c>
      <c r="L282" s="73"/>
      <c r="M282" s="244" t="s">
        <v>21</v>
      </c>
      <c r="N282" s="245" t="s">
        <v>47</v>
      </c>
      <c r="O282" s="48"/>
      <c r="P282" s="246">
        <f>O282*H282</f>
        <v>0</v>
      </c>
      <c r="Q282" s="246">
        <v>0.018079999999999999</v>
      </c>
      <c r="R282" s="246">
        <f>Q282*H282</f>
        <v>0.018079999999999999</v>
      </c>
      <c r="S282" s="246">
        <v>0</v>
      </c>
      <c r="T282" s="247">
        <f>S282*H282</f>
        <v>0</v>
      </c>
      <c r="AR282" s="25" t="s">
        <v>314</v>
      </c>
      <c r="AT282" s="25" t="s">
        <v>174</v>
      </c>
      <c r="AU282" s="25" t="s">
        <v>85</v>
      </c>
      <c r="AY282" s="25" t="s">
        <v>171</v>
      </c>
      <c r="BE282" s="248">
        <f>IF(N282="základní",J282,0)</f>
        <v>0</v>
      </c>
      <c r="BF282" s="248">
        <f>IF(N282="snížená",J282,0)</f>
        <v>0</v>
      </c>
      <c r="BG282" s="248">
        <f>IF(N282="zákl. přenesená",J282,0)</f>
        <v>0</v>
      </c>
      <c r="BH282" s="248">
        <f>IF(N282="sníž. přenesená",J282,0)</f>
        <v>0</v>
      </c>
      <c r="BI282" s="248">
        <f>IF(N282="nulová",J282,0)</f>
        <v>0</v>
      </c>
      <c r="BJ282" s="25" t="s">
        <v>83</v>
      </c>
      <c r="BK282" s="248">
        <f>ROUND(I282*H282,2)</f>
        <v>0</v>
      </c>
      <c r="BL282" s="25" t="s">
        <v>314</v>
      </c>
      <c r="BM282" s="25" t="s">
        <v>3217</v>
      </c>
    </row>
    <row r="283" s="12" customFormat="1">
      <c r="B283" s="256"/>
      <c r="C283" s="257"/>
      <c r="D283" s="249" t="s">
        <v>238</v>
      </c>
      <c r="E283" s="258" t="s">
        <v>21</v>
      </c>
      <c r="F283" s="259" t="s">
        <v>3063</v>
      </c>
      <c r="G283" s="257"/>
      <c r="H283" s="258" t="s">
        <v>21</v>
      </c>
      <c r="I283" s="260"/>
      <c r="J283" s="257"/>
      <c r="K283" s="257"/>
      <c r="L283" s="261"/>
      <c r="M283" s="262"/>
      <c r="N283" s="263"/>
      <c r="O283" s="263"/>
      <c r="P283" s="263"/>
      <c r="Q283" s="263"/>
      <c r="R283" s="263"/>
      <c r="S283" s="263"/>
      <c r="T283" s="264"/>
      <c r="AT283" s="265" t="s">
        <v>238</v>
      </c>
      <c r="AU283" s="265" t="s">
        <v>85</v>
      </c>
      <c r="AV283" s="12" t="s">
        <v>83</v>
      </c>
      <c r="AW283" s="12" t="s">
        <v>39</v>
      </c>
      <c r="AX283" s="12" t="s">
        <v>76</v>
      </c>
      <c r="AY283" s="265" t="s">
        <v>171</v>
      </c>
    </row>
    <row r="284" s="13" customFormat="1">
      <c r="B284" s="266"/>
      <c r="C284" s="267"/>
      <c r="D284" s="249" t="s">
        <v>238</v>
      </c>
      <c r="E284" s="268" t="s">
        <v>21</v>
      </c>
      <c r="F284" s="269" t="s">
        <v>1213</v>
      </c>
      <c r="G284" s="267"/>
      <c r="H284" s="270">
        <v>1</v>
      </c>
      <c r="I284" s="271"/>
      <c r="J284" s="267"/>
      <c r="K284" s="267"/>
      <c r="L284" s="272"/>
      <c r="M284" s="273"/>
      <c r="N284" s="274"/>
      <c r="O284" s="274"/>
      <c r="P284" s="274"/>
      <c r="Q284" s="274"/>
      <c r="R284" s="274"/>
      <c r="S284" s="274"/>
      <c r="T284" s="275"/>
      <c r="AT284" s="276" t="s">
        <v>238</v>
      </c>
      <c r="AU284" s="276" t="s">
        <v>85</v>
      </c>
      <c r="AV284" s="13" t="s">
        <v>85</v>
      </c>
      <c r="AW284" s="13" t="s">
        <v>39</v>
      </c>
      <c r="AX284" s="13" t="s">
        <v>76</v>
      </c>
      <c r="AY284" s="276" t="s">
        <v>171</v>
      </c>
    </row>
    <row r="285" s="14" customFormat="1">
      <c r="B285" s="277"/>
      <c r="C285" s="278"/>
      <c r="D285" s="249" t="s">
        <v>238</v>
      </c>
      <c r="E285" s="279" t="s">
        <v>21</v>
      </c>
      <c r="F285" s="280" t="s">
        <v>242</v>
      </c>
      <c r="G285" s="278"/>
      <c r="H285" s="281">
        <v>1</v>
      </c>
      <c r="I285" s="282"/>
      <c r="J285" s="278"/>
      <c r="K285" s="278"/>
      <c r="L285" s="283"/>
      <c r="M285" s="284"/>
      <c r="N285" s="285"/>
      <c r="O285" s="285"/>
      <c r="P285" s="285"/>
      <c r="Q285" s="285"/>
      <c r="R285" s="285"/>
      <c r="S285" s="285"/>
      <c r="T285" s="286"/>
      <c r="AT285" s="287" t="s">
        <v>238</v>
      </c>
      <c r="AU285" s="287" t="s">
        <v>85</v>
      </c>
      <c r="AV285" s="14" t="s">
        <v>194</v>
      </c>
      <c r="AW285" s="14" t="s">
        <v>39</v>
      </c>
      <c r="AX285" s="14" t="s">
        <v>83</v>
      </c>
      <c r="AY285" s="287" t="s">
        <v>171</v>
      </c>
    </row>
    <row r="286" s="1" customFormat="1" ht="25.5" customHeight="1">
      <c r="B286" s="47"/>
      <c r="C286" s="237" t="s">
        <v>521</v>
      </c>
      <c r="D286" s="237" t="s">
        <v>174</v>
      </c>
      <c r="E286" s="238" t="s">
        <v>3218</v>
      </c>
      <c r="F286" s="239" t="s">
        <v>3219</v>
      </c>
      <c r="G286" s="240" t="s">
        <v>660</v>
      </c>
      <c r="H286" s="241">
        <v>6</v>
      </c>
      <c r="I286" s="242"/>
      <c r="J286" s="243">
        <f>ROUND(I286*H286,2)</f>
        <v>0</v>
      </c>
      <c r="K286" s="239" t="s">
        <v>236</v>
      </c>
      <c r="L286" s="73"/>
      <c r="M286" s="244" t="s">
        <v>21</v>
      </c>
      <c r="N286" s="245" t="s">
        <v>47</v>
      </c>
      <c r="O286" s="48"/>
      <c r="P286" s="246">
        <f>O286*H286</f>
        <v>0</v>
      </c>
      <c r="Q286" s="246">
        <v>0.022179999999999998</v>
      </c>
      <c r="R286" s="246">
        <f>Q286*H286</f>
        <v>0.13307999999999998</v>
      </c>
      <c r="S286" s="246">
        <v>0</v>
      </c>
      <c r="T286" s="247">
        <f>S286*H286</f>
        <v>0</v>
      </c>
      <c r="AR286" s="25" t="s">
        <v>314</v>
      </c>
      <c r="AT286" s="25" t="s">
        <v>174</v>
      </c>
      <c r="AU286" s="25" t="s">
        <v>85</v>
      </c>
      <c r="AY286" s="25" t="s">
        <v>171</v>
      </c>
      <c r="BE286" s="248">
        <f>IF(N286="základní",J286,0)</f>
        <v>0</v>
      </c>
      <c r="BF286" s="248">
        <f>IF(N286="snížená",J286,0)</f>
        <v>0</v>
      </c>
      <c r="BG286" s="248">
        <f>IF(N286="zákl. přenesená",J286,0)</f>
        <v>0</v>
      </c>
      <c r="BH286" s="248">
        <f>IF(N286="sníž. přenesená",J286,0)</f>
        <v>0</v>
      </c>
      <c r="BI286" s="248">
        <f>IF(N286="nulová",J286,0)</f>
        <v>0</v>
      </c>
      <c r="BJ286" s="25" t="s">
        <v>83</v>
      </c>
      <c r="BK286" s="248">
        <f>ROUND(I286*H286,2)</f>
        <v>0</v>
      </c>
      <c r="BL286" s="25" t="s">
        <v>314</v>
      </c>
      <c r="BM286" s="25" t="s">
        <v>3220</v>
      </c>
    </row>
    <row r="287" s="12" customFormat="1">
      <c r="B287" s="256"/>
      <c r="C287" s="257"/>
      <c r="D287" s="249" t="s">
        <v>238</v>
      </c>
      <c r="E287" s="258" t="s">
        <v>21</v>
      </c>
      <c r="F287" s="259" t="s">
        <v>3063</v>
      </c>
      <c r="G287" s="257"/>
      <c r="H287" s="258" t="s">
        <v>21</v>
      </c>
      <c r="I287" s="260"/>
      <c r="J287" s="257"/>
      <c r="K287" s="257"/>
      <c r="L287" s="261"/>
      <c r="M287" s="262"/>
      <c r="N287" s="263"/>
      <c r="O287" s="263"/>
      <c r="P287" s="263"/>
      <c r="Q287" s="263"/>
      <c r="R287" s="263"/>
      <c r="S287" s="263"/>
      <c r="T287" s="264"/>
      <c r="AT287" s="265" t="s">
        <v>238</v>
      </c>
      <c r="AU287" s="265" t="s">
        <v>85</v>
      </c>
      <c r="AV287" s="12" t="s">
        <v>83</v>
      </c>
      <c r="AW287" s="12" t="s">
        <v>39</v>
      </c>
      <c r="AX287" s="12" t="s">
        <v>76</v>
      </c>
      <c r="AY287" s="265" t="s">
        <v>171</v>
      </c>
    </row>
    <row r="288" s="13" customFormat="1">
      <c r="B288" s="266"/>
      <c r="C288" s="267"/>
      <c r="D288" s="249" t="s">
        <v>238</v>
      </c>
      <c r="E288" s="268" t="s">
        <v>21</v>
      </c>
      <c r="F288" s="269" t="s">
        <v>3064</v>
      </c>
      <c r="G288" s="267"/>
      <c r="H288" s="270">
        <v>6</v>
      </c>
      <c r="I288" s="271"/>
      <c r="J288" s="267"/>
      <c r="K288" s="267"/>
      <c r="L288" s="272"/>
      <c r="M288" s="273"/>
      <c r="N288" s="274"/>
      <c r="O288" s="274"/>
      <c r="P288" s="274"/>
      <c r="Q288" s="274"/>
      <c r="R288" s="274"/>
      <c r="S288" s="274"/>
      <c r="T288" s="275"/>
      <c r="AT288" s="276" t="s">
        <v>238</v>
      </c>
      <c r="AU288" s="276" t="s">
        <v>85</v>
      </c>
      <c r="AV288" s="13" t="s">
        <v>85</v>
      </c>
      <c r="AW288" s="13" t="s">
        <v>39</v>
      </c>
      <c r="AX288" s="13" t="s">
        <v>76</v>
      </c>
      <c r="AY288" s="276" t="s">
        <v>171</v>
      </c>
    </row>
    <row r="289" s="14" customFormat="1">
      <c r="B289" s="277"/>
      <c r="C289" s="278"/>
      <c r="D289" s="249" t="s">
        <v>238</v>
      </c>
      <c r="E289" s="279" t="s">
        <v>21</v>
      </c>
      <c r="F289" s="280" t="s">
        <v>242</v>
      </c>
      <c r="G289" s="278"/>
      <c r="H289" s="281">
        <v>6</v>
      </c>
      <c r="I289" s="282"/>
      <c r="J289" s="278"/>
      <c r="K289" s="278"/>
      <c r="L289" s="283"/>
      <c r="M289" s="284"/>
      <c r="N289" s="285"/>
      <c r="O289" s="285"/>
      <c r="P289" s="285"/>
      <c r="Q289" s="285"/>
      <c r="R289" s="285"/>
      <c r="S289" s="285"/>
      <c r="T289" s="286"/>
      <c r="AT289" s="287" t="s">
        <v>238</v>
      </c>
      <c r="AU289" s="287" t="s">
        <v>85</v>
      </c>
      <c r="AV289" s="14" t="s">
        <v>194</v>
      </c>
      <c r="AW289" s="14" t="s">
        <v>39</v>
      </c>
      <c r="AX289" s="14" t="s">
        <v>83</v>
      </c>
      <c r="AY289" s="287" t="s">
        <v>171</v>
      </c>
    </row>
    <row r="290" s="1" customFormat="1" ht="25.5" customHeight="1">
      <c r="B290" s="47"/>
      <c r="C290" s="237" t="s">
        <v>526</v>
      </c>
      <c r="D290" s="237" t="s">
        <v>174</v>
      </c>
      <c r="E290" s="238" t="s">
        <v>3221</v>
      </c>
      <c r="F290" s="239" t="s">
        <v>3222</v>
      </c>
      <c r="G290" s="240" t="s">
        <v>660</v>
      </c>
      <c r="H290" s="241">
        <v>2</v>
      </c>
      <c r="I290" s="242"/>
      <c r="J290" s="243">
        <f>ROUND(I290*H290,2)</f>
        <v>0</v>
      </c>
      <c r="K290" s="239" t="s">
        <v>236</v>
      </c>
      <c r="L290" s="73"/>
      <c r="M290" s="244" t="s">
        <v>21</v>
      </c>
      <c r="N290" s="245" t="s">
        <v>47</v>
      </c>
      <c r="O290" s="48"/>
      <c r="P290" s="246">
        <f>O290*H290</f>
        <v>0</v>
      </c>
      <c r="Q290" s="246">
        <v>0.01528</v>
      </c>
      <c r="R290" s="246">
        <f>Q290*H290</f>
        <v>0.03056</v>
      </c>
      <c r="S290" s="246">
        <v>0</v>
      </c>
      <c r="T290" s="247">
        <f>S290*H290</f>
        <v>0</v>
      </c>
      <c r="AR290" s="25" t="s">
        <v>314</v>
      </c>
      <c r="AT290" s="25" t="s">
        <v>174</v>
      </c>
      <c r="AU290" s="25" t="s">
        <v>85</v>
      </c>
      <c r="AY290" s="25" t="s">
        <v>171</v>
      </c>
      <c r="BE290" s="248">
        <f>IF(N290="základní",J290,0)</f>
        <v>0</v>
      </c>
      <c r="BF290" s="248">
        <f>IF(N290="snížená",J290,0)</f>
        <v>0</v>
      </c>
      <c r="BG290" s="248">
        <f>IF(N290="zákl. přenesená",J290,0)</f>
        <v>0</v>
      </c>
      <c r="BH290" s="248">
        <f>IF(N290="sníž. přenesená",J290,0)</f>
        <v>0</v>
      </c>
      <c r="BI290" s="248">
        <f>IF(N290="nulová",J290,0)</f>
        <v>0</v>
      </c>
      <c r="BJ290" s="25" t="s">
        <v>83</v>
      </c>
      <c r="BK290" s="248">
        <f>ROUND(I290*H290,2)</f>
        <v>0</v>
      </c>
      <c r="BL290" s="25" t="s">
        <v>314</v>
      </c>
      <c r="BM290" s="25" t="s">
        <v>3223</v>
      </c>
    </row>
    <row r="291" s="12" customFormat="1">
      <c r="B291" s="256"/>
      <c r="C291" s="257"/>
      <c r="D291" s="249" t="s">
        <v>238</v>
      </c>
      <c r="E291" s="258" t="s">
        <v>21</v>
      </c>
      <c r="F291" s="259" t="s">
        <v>3063</v>
      </c>
      <c r="G291" s="257"/>
      <c r="H291" s="258" t="s">
        <v>21</v>
      </c>
      <c r="I291" s="260"/>
      <c r="J291" s="257"/>
      <c r="K291" s="257"/>
      <c r="L291" s="261"/>
      <c r="M291" s="262"/>
      <c r="N291" s="263"/>
      <c r="O291" s="263"/>
      <c r="P291" s="263"/>
      <c r="Q291" s="263"/>
      <c r="R291" s="263"/>
      <c r="S291" s="263"/>
      <c r="T291" s="264"/>
      <c r="AT291" s="265" t="s">
        <v>238</v>
      </c>
      <c r="AU291" s="265" t="s">
        <v>85</v>
      </c>
      <c r="AV291" s="12" t="s">
        <v>83</v>
      </c>
      <c r="AW291" s="12" t="s">
        <v>39</v>
      </c>
      <c r="AX291" s="12" t="s">
        <v>76</v>
      </c>
      <c r="AY291" s="265" t="s">
        <v>171</v>
      </c>
    </row>
    <row r="292" s="13" customFormat="1">
      <c r="B292" s="266"/>
      <c r="C292" s="267"/>
      <c r="D292" s="249" t="s">
        <v>238</v>
      </c>
      <c r="E292" s="268" t="s">
        <v>21</v>
      </c>
      <c r="F292" s="269" t="s">
        <v>3065</v>
      </c>
      <c r="G292" s="267"/>
      <c r="H292" s="270">
        <v>1</v>
      </c>
      <c r="I292" s="271"/>
      <c r="J292" s="267"/>
      <c r="K292" s="267"/>
      <c r="L292" s="272"/>
      <c r="M292" s="273"/>
      <c r="N292" s="274"/>
      <c r="O292" s="274"/>
      <c r="P292" s="274"/>
      <c r="Q292" s="274"/>
      <c r="R292" s="274"/>
      <c r="S292" s="274"/>
      <c r="T292" s="275"/>
      <c r="AT292" s="276" t="s">
        <v>238</v>
      </c>
      <c r="AU292" s="276" t="s">
        <v>85</v>
      </c>
      <c r="AV292" s="13" t="s">
        <v>85</v>
      </c>
      <c r="AW292" s="13" t="s">
        <v>39</v>
      </c>
      <c r="AX292" s="13" t="s">
        <v>76</v>
      </c>
      <c r="AY292" s="276" t="s">
        <v>171</v>
      </c>
    </row>
    <row r="293" s="13" customFormat="1">
      <c r="B293" s="266"/>
      <c r="C293" s="267"/>
      <c r="D293" s="249" t="s">
        <v>238</v>
      </c>
      <c r="E293" s="268" t="s">
        <v>21</v>
      </c>
      <c r="F293" s="269" t="s">
        <v>3066</v>
      </c>
      <c r="G293" s="267"/>
      <c r="H293" s="270">
        <v>1</v>
      </c>
      <c r="I293" s="271"/>
      <c r="J293" s="267"/>
      <c r="K293" s="267"/>
      <c r="L293" s="272"/>
      <c r="M293" s="273"/>
      <c r="N293" s="274"/>
      <c r="O293" s="274"/>
      <c r="P293" s="274"/>
      <c r="Q293" s="274"/>
      <c r="R293" s="274"/>
      <c r="S293" s="274"/>
      <c r="T293" s="275"/>
      <c r="AT293" s="276" t="s">
        <v>238</v>
      </c>
      <c r="AU293" s="276" t="s">
        <v>85</v>
      </c>
      <c r="AV293" s="13" t="s">
        <v>85</v>
      </c>
      <c r="AW293" s="13" t="s">
        <v>39</v>
      </c>
      <c r="AX293" s="13" t="s">
        <v>76</v>
      </c>
      <c r="AY293" s="276" t="s">
        <v>171</v>
      </c>
    </row>
    <row r="294" s="14" customFormat="1">
      <c r="B294" s="277"/>
      <c r="C294" s="278"/>
      <c r="D294" s="249" t="s">
        <v>238</v>
      </c>
      <c r="E294" s="279" t="s">
        <v>21</v>
      </c>
      <c r="F294" s="280" t="s">
        <v>242</v>
      </c>
      <c r="G294" s="278"/>
      <c r="H294" s="281">
        <v>2</v>
      </c>
      <c r="I294" s="282"/>
      <c r="J294" s="278"/>
      <c r="K294" s="278"/>
      <c r="L294" s="283"/>
      <c r="M294" s="284"/>
      <c r="N294" s="285"/>
      <c r="O294" s="285"/>
      <c r="P294" s="285"/>
      <c r="Q294" s="285"/>
      <c r="R294" s="285"/>
      <c r="S294" s="285"/>
      <c r="T294" s="286"/>
      <c r="AT294" s="287" t="s">
        <v>238</v>
      </c>
      <c r="AU294" s="287" t="s">
        <v>85</v>
      </c>
      <c r="AV294" s="14" t="s">
        <v>194</v>
      </c>
      <c r="AW294" s="14" t="s">
        <v>39</v>
      </c>
      <c r="AX294" s="14" t="s">
        <v>83</v>
      </c>
      <c r="AY294" s="287" t="s">
        <v>171</v>
      </c>
    </row>
    <row r="295" s="1" customFormat="1" ht="16.5" customHeight="1">
      <c r="B295" s="47"/>
      <c r="C295" s="237" t="s">
        <v>532</v>
      </c>
      <c r="D295" s="237" t="s">
        <v>174</v>
      </c>
      <c r="E295" s="238" t="s">
        <v>3224</v>
      </c>
      <c r="F295" s="239" t="s">
        <v>3225</v>
      </c>
      <c r="G295" s="240" t="s">
        <v>660</v>
      </c>
      <c r="H295" s="241">
        <v>2</v>
      </c>
      <c r="I295" s="242"/>
      <c r="J295" s="243">
        <f>ROUND(I295*H295,2)</f>
        <v>0</v>
      </c>
      <c r="K295" s="239" t="s">
        <v>236</v>
      </c>
      <c r="L295" s="73"/>
      <c r="M295" s="244" t="s">
        <v>21</v>
      </c>
      <c r="N295" s="245" t="s">
        <v>47</v>
      </c>
      <c r="O295" s="48"/>
      <c r="P295" s="246">
        <f>O295*H295</f>
        <v>0</v>
      </c>
      <c r="Q295" s="246">
        <v>0.00042999999999999999</v>
      </c>
      <c r="R295" s="246">
        <f>Q295*H295</f>
        <v>0.00085999999999999998</v>
      </c>
      <c r="S295" s="246">
        <v>0</v>
      </c>
      <c r="T295" s="247">
        <f>S295*H295</f>
        <v>0</v>
      </c>
      <c r="AR295" s="25" t="s">
        <v>314</v>
      </c>
      <c r="AT295" s="25" t="s">
        <v>174</v>
      </c>
      <c r="AU295" s="25" t="s">
        <v>85</v>
      </c>
      <c r="AY295" s="25" t="s">
        <v>171</v>
      </c>
      <c r="BE295" s="248">
        <f>IF(N295="základní",J295,0)</f>
        <v>0</v>
      </c>
      <c r="BF295" s="248">
        <f>IF(N295="snížená",J295,0)</f>
        <v>0</v>
      </c>
      <c r="BG295" s="248">
        <f>IF(N295="zákl. přenesená",J295,0)</f>
        <v>0</v>
      </c>
      <c r="BH295" s="248">
        <f>IF(N295="sníž. přenesená",J295,0)</f>
        <v>0</v>
      </c>
      <c r="BI295" s="248">
        <f>IF(N295="nulová",J295,0)</f>
        <v>0</v>
      </c>
      <c r="BJ295" s="25" t="s">
        <v>83</v>
      </c>
      <c r="BK295" s="248">
        <f>ROUND(I295*H295,2)</f>
        <v>0</v>
      </c>
      <c r="BL295" s="25" t="s">
        <v>314</v>
      </c>
      <c r="BM295" s="25" t="s">
        <v>3226</v>
      </c>
    </row>
    <row r="296" s="12" customFormat="1">
      <c r="B296" s="256"/>
      <c r="C296" s="257"/>
      <c r="D296" s="249" t="s">
        <v>238</v>
      </c>
      <c r="E296" s="258" t="s">
        <v>21</v>
      </c>
      <c r="F296" s="259" t="s">
        <v>3063</v>
      </c>
      <c r="G296" s="257"/>
      <c r="H296" s="258" t="s">
        <v>21</v>
      </c>
      <c r="I296" s="260"/>
      <c r="J296" s="257"/>
      <c r="K296" s="257"/>
      <c r="L296" s="261"/>
      <c r="M296" s="262"/>
      <c r="N296" s="263"/>
      <c r="O296" s="263"/>
      <c r="P296" s="263"/>
      <c r="Q296" s="263"/>
      <c r="R296" s="263"/>
      <c r="S296" s="263"/>
      <c r="T296" s="264"/>
      <c r="AT296" s="265" t="s">
        <v>238</v>
      </c>
      <c r="AU296" s="265" t="s">
        <v>85</v>
      </c>
      <c r="AV296" s="12" t="s">
        <v>83</v>
      </c>
      <c r="AW296" s="12" t="s">
        <v>39</v>
      </c>
      <c r="AX296" s="12" t="s">
        <v>76</v>
      </c>
      <c r="AY296" s="265" t="s">
        <v>171</v>
      </c>
    </row>
    <row r="297" s="13" customFormat="1">
      <c r="B297" s="266"/>
      <c r="C297" s="267"/>
      <c r="D297" s="249" t="s">
        <v>238</v>
      </c>
      <c r="E297" s="268" t="s">
        <v>21</v>
      </c>
      <c r="F297" s="269" t="s">
        <v>3073</v>
      </c>
      <c r="G297" s="267"/>
      <c r="H297" s="270">
        <v>2</v>
      </c>
      <c r="I297" s="271"/>
      <c r="J297" s="267"/>
      <c r="K297" s="267"/>
      <c r="L297" s="272"/>
      <c r="M297" s="273"/>
      <c r="N297" s="274"/>
      <c r="O297" s="274"/>
      <c r="P297" s="274"/>
      <c r="Q297" s="274"/>
      <c r="R297" s="274"/>
      <c r="S297" s="274"/>
      <c r="T297" s="275"/>
      <c r="AT297" s="276" t="s">
        <v>238</v>
      </c>
      <c r="AU297" s="276" t="s">
        <v>85</v>
      </c>
      <c r="AV297" s="13" t="s">
        <v>85</v>
      </c>
      <c r="AW297" s="13" t="s">
        <v>39</v>
      </c>
      <c r="AX297" s="13" t="s">
        <v>76</v>
      </c>
      <c r="AY297" s="276" t="s">
        <v>171</v>
      </c>
    </row>
    <row r="298" s="14" customFormat="1">
      <c r="B298" s="277"/>
      <c r="C298" s="278"/>
      <c r="D298" s="249" t="s">
        <v>238</v>
      </c>
      <c r="E298" s="279" t="s">
        <v>21</v>
      </c>
      <c r="F298" s="280" t="s">
        <v>242</v>
      </c>
      <c r="G298" s="278"/>
      <c r="H298" s="281">
        <v>2</v>
      </c>
      <c r="I298" s="282"/>
      <c r="J298" s="278"/>
      <c r="K298" s="278"/>
      <c r="L298" s="283"/>
      <c r="M298" s="284"/>
      <c r="N298" s="285"/>
      <c r="O298" s="285"/>
      <c r="P298" s="285"/>
      <c r="Q298" s="285"/>
      <c r="R298" s="285"/>
      <c r="S298" s="285"/>
      <c r="T298" s="286"/>
      <c r="AT298" s="287" t="s">
        <v>238</v>
      </c>
      <c r="AU298" s="287" t="s">
        <v>85</v>
      </c>
      <c r="AV298" s="14" t="s">
        <v>194</v>
      </c>
      <c r="AW298" s="14" t="s">
        <v>39</v>
      </c>
      <c r="AX298" s="14" t="s">
        <v>83</v>
      </c>
      <c r="AY298" s="287" t="s">
        <v>171</v>
      </c>
    </row>
    <row r="299" s="1" customFormat="1" ht="16.5" customHeight="1">
      <c r="B299" s="47"/>
      <c r="C299" s="299" t="s">
        <v>539</v>
      </c>
      <c r="D299" s="299" t="s">
        <v>288</v>
      </c>
      <c r="E299" s="300" t="s">
        <v>3227</v>
      </c>
      <c r="F299" s="301" t="s">
        <v>3228</v>
      </c>
      <c r="G299" s="302" t="s">
        <v>367</v>
      </c>
      <c r="H299" s="303">
        <v>2</v>
      </c>
      <c r="I299" s="304"/>
      <c r="J299" s="305">
        <f>ROUND(I299*H299,2)</f>
        <v>0</v>
      </c>
      <c r="K299" s="301" t="s">
        <v>236</v>
      </c>
      <c r="L299" s="306"/>
      <c r="M299" s="307" t="s">
        <v>21</v>
      </c>
      <c r="N299" s="308" t="s">
        <v>47</v>
      </c>
      <c r="O299" s="48"/>
      <c r="P299" s="246">
        <f>O299*H299</f>
        <v>0</v>
      </c>
      <c r="Q299" s="246">
        <v>0.0054999999999999997</v>
      </c>
      <c r="R299" s="246">
        <f>Q299*H299</f>
        <v>0.010999999999999999</v>
      </c>
      <c r="S299" s="246">
        <v>0</v>
      </c>
      <c r="T299" s="247">
        <f>S299*H299</f>
        <v>0</v>
      </c>
      <c r="AR299" s="25" t="s">
        <v>414</v>
      </c>
      <c r="AT299" s="25" t="s">
        <v>288</v>
      </c>
      <c r="AU299" s="25" t="s">
        <v>85</v>
      </c>
      <c r="AY299" s="25" t="s">
        <v>171</v>
      </c>
      <c r="BE299" s="248">
        <f>IF(N299="základní",J299,0)</f>
        <v>0</v>
      </c>
      <c r="BF299" s="248">
        <f>IF(N299="snížená",J299,0)</f>
        <v>0</v>
      </c>
      <c r="BG299" s="248">
        <f>IF(N299="zákl. přenesená",J299,0)</f>
        <v>0</v>
      </c>
      <c r="BH299" s="248">
        <f>IF(N299="sníž. přenesená",J299,0)</f>
        <v>0</v>
      </c>
      <c r="BI299" s="248">
        <f>IF(N299="nulová",J299,0)</f>
        <v>0</v>
      </c>
      <c r="BJ299" s="25" t="s">
        <v>83</v>
      </c>
      <c r="BK299" s="248">
        <f>ROUND(I299*H299,2)</f>
        <v>0</v>
      </c>
      <c r="BL299" s="25" t="s">
        <v>314</v>
      </c>
      <c r="BM299" s="25" t="s">
        <v>3229</v>
      </c>
    </row>
    <row r="300" s="12" customFormat="1">
      <c r="B300" s="256"/>
      <c r="C300" s="257"/>
      <c r="D300" s="249" t="s">
        <v>238</v>
      </c>
      <c r="E300" s="258" t="s">
        <v>21</v>
      </c>
      <c r="F300" s="259" t="s">
        <v>3063</v>
      </c>
      <c r="G300" s="257"/>
      <c r="H300" s="258" t="s">
        <v>21</v>
      </c>
      <c r="I300" s="260"/>
      <c r="J300" s="257"/>
      <c r="K300" s="257"/>
      <c r="L300" s="261"/>
      <c r="M300" s="262"/>
      <c r="N300" s="263"/>
      <c r="O300" s="263"/>
      <c r="P300" s="263"/>
      <c r="Q300" s="263"/>
      <c r="R300" s="263"/>
      <c r="S300" s="263"/>
      <c r="T300" s="264"/>
      <c r="AT300" s="265" t="s">
        <v>238</v>
      </c>
      <c r="AU300" s="265" t="s">
        <v>85</v>
      </c>
      <c r="AV300" s="12" t="s">
        <v>83</v>
      </c>
      <c r="AW300" s="12" t="s">
        <v>39</v>
      </c>
      <c r="AX300" s="12" t="s">
        <v>76</v>
      </c>
      <c r="AY300" s="265" t="s">
        <v>171</v>
      </c>
    </row>
    <row r="301" s="13" customFormat="1">
      <c r="B301" s="266"/>
      <c r="C301" s="267"/>
      <c r="D301" s="249" t="s">
        <v>238</v>
      </c>
      <c r="E301" s="268" t="s">
        <v>21</v>
      </c>
      <c r="F301" s="269" t="s">
        <v>3073</v>
      </c>
      <c r="G301" s="267"/>
      <c r="H301" s="270">
        <v>2</v>
      </c>
      <c r="I301" s="271"/>
      <c r="J301" s="267"/>
      <c r="K301" s="267"/>
      <c r="L301" s="272"/>
      <c r="M301" s="273"/>
      <c r="N301" s="274"/>
      <c r="O301" s="274"/>
      <c r="P301" s="274"/>
      <c r="Q301" s="274"/>
      <c r="R301" s="274"/>
      <c r="S301" s="274"/>
      <c r="T301" s="275"/>
      <c r="AT301" s="276" t="s">
        <v>238</v>
      </c>
      <c r="AU301" s="276" t="s">
        <v>85</v>
      </c>
      <c r="AV301" s="13" t="s">
        <v>85</v>
      </c>
      <c r="AW301" s="13" t="s">
        <v>39</v>
      </c>
      <c r="AX301" s="13" t="s">
        <v>76</v>
      </c>
      <c r="AY301" s="276" t="s">
        <v>171</v>
      </c>
    </row>
    <row r="302" s="14" customFormat="1">
      <c r="B302" s="277"/>
      <c r="C302" s="278"/>
      <c r="D302" s="249" t="s">
        <v>238</v>
      </c>
      <c r="E302" s="279" t="s">
        <v>21</v>
      </c>
      <c r="F302" s="280" t="s">
        <v>242</v>
      </c>
      <c r="G302" s="278"/>
      <c r="H302" s="281">
        <v>2</v>
      </c>
      <c r="I302" s="282"/>
      <c r="J302" s="278"/>
      <c r="K302" s="278"/>
      <c r="L302" s="283"/>
      <c r="M302" s="284"/>
      <c r="N302" s="285"/>
      <c r="O302" s="285"/>
      <c r="P302" s="285"/>
      <c r="Q302" s="285"/>
      <c r="R302" s="285"/>
      <c r="S302" s="285"/>
      <c r="T302" s="286"/>
      <c r="AT302" s="287" t="s">
        <v>238</v>
      </c>
      <c r="AU302" s="287" t="s">
        <v>85</v>
      </c>
      <c r="AV302" s="14" t="s">
        <v>194</v>
      </c>
      <c r="AW302" s="14" t="s">
        <v>39</v>
      </c>
      <c r="AX302" s="14" t="s">
        <v>83</v>
      </c>
      <c r="AY302" s="287" t="s">
        <v>171</v>
      </c>
    </row>
    <row r="303" s="1" customFormat="1" ht="16.5" customHeight="1">
      <c r="B303" s="47"/>
      <c r="C303" s="237" t="s">
        <v>544</v>
      </c>
      <c r="D303" s="237" t="s">
        <v>174</v>
      </c>
      <c r="E303" s="238" t="s">
        <v>3230</v>
      </c>
      <c r="F303" s="239" t="s">
        <v>3231</v>
      </c>
      <c r="G303" s="240" t="s">
        <v>660</v>
      </c>
      <c r="H303" s="241">
        <v>2</v>
      </c>
      <c r="I303" s="242"/>
      <c r="J303" s="243">
        <f>ROUND(I303*H303,2)</f>
        <v>0</v>
      </c>
      <c r="K303" s="239" t="s">
        <v>236</v>
      </c>
      <c r="L303" s="73"/>
      <c r="M303" s="244" t="s">
        <v>21</v>
      </c>
      <c r="N303" s="245" t="s">
        <v>47</v>
      </c>
      <c r="O303" s="48"/>
      <c r="P303" s="246">
        <f>O303*H303</f>
        <v>0</v>
      </c>
      <c r="Q303" s="246">
        <v>0.00059000000000000003</v>
      </c>
      <c r="R303" s="246">
        <f>Q303*H303</f>
        <v>0.0011800000000000001</v>
      </c>
      <c r="S303" s="246">
        <v>0</v>
      </c>
      <c r="T303" s="247">
        <f>S303*H303</f>
        <v>0</v>
      </c>
      <c r="AR303" s="25" t="s">
        <v>314</v>
      </c>
      <c r="AT303" s="25" t="s">
        <v>174</v>
      </c>
      <c r="AU303" s="25" t="s">
        <v>85</v>
      </c>
      <c r="AY303" s="25" t="s">
        <v>171</v>
      </c>
      <c r="BE303" s="248">
        <f>IF(N303="základní",J303,0)</f>
        <v>0</v>
      </c>
      <c r="BF303" s="248">
        <f>IF(N303="snížená",J303,0)</f>
        <v>0</v>
      </c>
      <c r="BG303" s="248">
        <f>IF(N303="zákl. přenesená",J303,0)</f>
        <v>0</v>
      </c>
      <c r="BH303" s="248">
        <f>IF(N303="sníž. přenesená",J303,0)</f>
        <v>0</v>
      </c>
      <c r="BI303" s="248">
        <f>IF(N303="nulová",J303,0)</f>
        <v>0</v>
      </c>
      <c r="BJ303" s="25" t="s">
        <v>83</v>
      </c>
      <c r="BK303" s="248">
        <f>ROUND(I303*H303,2)</f>
        <v>0</v>
      </c>
      <c r="BL303" s="25" t="s">
        <v>314</v>
      </c>
      <c r="BM303" s="25" t="s">
        <v>3232</v>
      </c>
    </row>
    <row r="304" s="12" customFormat="1">
      <c r="B304" s="256"/>
      <c r="C304" s="257"/>
      <c r="D304" s="249" t="s">
        <v>238</v>
      </c>
      <c r="E304" s="258" t="s">
        <v>21</v>
      </c>
      <c r="F304" s="259" t="s">
        <v>3063</v>
      </c>
      <c r="G304" s="257"/>
      <c r="H304" s="258" t="s">
        <v>21</v>
      </c>
      <c r="I304" s="260"/>
      <c r="J304" s="257"/>
      <c r="K304" s="257"/>
      <c r="L304" s="261"/>
      <c r="M304" s="262"/>
      <c r="N304" s="263"/>
      <c r="O304" s="263"/>
      <c r="P304" s="263"/>
      <c r="Q304" s="263"/>
      <c r="R304" s="263"/>
      <c r="S304" s="263"/>
      <c r="T304" s="264"/>
      <c r="AT304" s="265" t="s">
        <v>238</v>
      </c>
      <c r="AU304" s="265" t="s">
        <v>85</v>
      </c>
      <c r="AV304" s="12" t="s">
        <v>83</v>
      </c>
      <c r="AW304" s="12" t="s">
        <v>39</v>
      </c>
      <c r="AX304" s="12" t="s">
        <v>76</v>
      </c>
      <c r="AY304" s="265" t="s">
        <v>171</v>
      </c>
    </row>
    <row r="305" s="13" customFormat="1">
      <c r="B305" s="266"/>
      <c r="C305" s="267"/>
      <c r="D305" s="249" t="s">
        <v>238</v>
      </c>
      <c r="E305" s="268" t="s">
        <v>21</v>
      </c>
      <c r="F305" s="269" t="s">
        <v>3084</v>
      </c>
      <c r="G305" s="267"/>
      <c r="H305" s="270">
        <v>1</v>
      </c>
      <c r="I305" s="271"/>
      <c r="J305" s="267"/>
      <c r="K305" s="267"/>
      <c r="L305" s="272"/>
      <c r="M305" s="273"/>
      <c r="N305" s="274"/>
      <c r="O305" s="274"/>
      <c r="P305" s="274"/>
      <c r="Q305" s="274"/>
      <c r="R305" s="274"/>
      <c r="S305" s="274"/>
      <c r="T305" s="275"/>
      <c r="AT305" s="276" t="s">
        <v>238</v>
      </c>
      <c r="AU305" s="276" t="s">
        <v>85</v>
      </c>
      <c r="AV305" s="13" t="s">
        <v>85</v>
      </c>
      <c r="AW305" s="13" t="s">
        <v>39</v>
      </c>
      <c r="AX305" s="13" t="s">
        <v>76</v>
      </c>
      <c r="AY305" s="276" t="s">
        <v>171</v>
      </c>
    </row>
    <row r="306" s="13" customFormat="1">
      <c r="B306" s="266"/>
      <c r="C306" s="267"/>
      <c r="D306" s="249" t="s">
        <v>238</v>
      </c>
      <c r="E306" s="268" t="s">
        <v>21</v>
      </c>
      <c r="F306" s="269" t="s">
        <v>3074</v>
      </c>
      <c r="G306" s="267"/>
      <c r="H306" s="270">
        <v>1</v>
      </c>
      <c r="I306" s="271"/>
      <c r="J306" s="267"/>
      <c r="K306" s="267"/>
      <c r="L306" s="272"/>
      <c r="M306" s="273"/>
      <c r="N306" s="274"/>
      <c r="O306" s="274"/>
      <c r="P306" s="274"/>
      <c r="Q306" s="274"/>
      <c r="R306" s="274"/>
      <c r="S306" s="274"/>
      <c r="T306" s="275"/>
      <c r="AT306" s="276" t="s">
        <v>238</v>
      </c>
      <c r="AU306" s="276" t="s">
        <v>85</v>
      </c>
      <c r="AV306" s="13" t="s">
        <v>85</v>
      </c>
      <c r="AW306" s="13" t="s">
        <v>39</v>
      </c>
      <c r="AX306" s="13" t="s">
        <v>76</v>
      </c>
      <c r="AY306" s="276" t="s">
        <v>171</v>
      </c>
    </row>
    <row r="307" s="14" customFormat="1">
      <c r="B307" s="277"/>
      <c r="C307" s="278"/>
      <c r="D307" s="249" t="s">
        <v>238</v>
      </c>
      <c r="E307" s="279" t="s">
        <v>21</v>
      </c>
      <c r="F307" s="280" t="s">
        <v>242</v>
      </c>
      <c r="G307" s="278"/>
      <c r="H307" s="281">
        <v>2</v>
      </c>
      <c r="I307" s="282"/>
      <c r="J307" s="278"/>
      <c r="K307" s="278"/>
      <c r="L307" s="283"/>
      <c r="M307" s="284"/>
      <c r="N307" s="285"/>
      <c r="O307" s="285"/>
      <c r="P307" s="285"/>
      <c r="Q307" s="285"/>
      <c r="R307" s="285"/>
      <c r="S307" s="285"/>
      <c r="T307" s="286"/>
      <c r="AT307" s="287" t="s">
        <v>238</v>
      </c>
      <c r="AU307" s="287" t="s">
        <v>85</v>
      </c>
      <c r="AV307" s="14" t="s">
        <v>194</v>
      </c>
      <c r="AW307" s="14" t="s">
        <v>39</v>
      </c>
      <c r="AX307" s="14" t="s">
        <v>83</v>
      </c>
      <c r="AY307" s="287" t="s">
        <v>171</v>
      </c>
    </row>
    <row r="308" s="1" customFormat="1" ht="16.5" customHeight="1">
      <c r="B308" s="47"/>
      <c r="C308" s="299" t="s">
        <v>551</v>
      </c>
      <c r="D308" s="299" t="s">
        <v>288</v>
      </c>
      <c r="E308" s="300" t="s">
        <v>3233</v>
      </c>
      <c r="F308" s="301" t="s">
        <v>3234</v>
      </c>
      <c r="G308" s="302" t="s">
        <v>367</v>
      </c>
      <c r="H308" s="303">
        <v>1</v>
      </c>
      <c r="I308" s="304"/>
      <c r="J308" s="305">
        <f>ROUND(I308*H308,2)</f>
        <v>0</v>
      </c>
      <c r="K308" s="301" t="s">
        <v>236</v>
      </c>
      <c r="L308" s="306"/>
      <c r="M308" s="307" t="s">
        <v>21</v>
      </c>
      <c r="N308" s="308" t="s">
        <v>47</v>
      </c>
      <c r="O308" s="48"/>
      <c r="P308" s="246">
        <f>O308*H308</f>
        <v>0</v>
      </c>
      <c r="Q308" s="246">
        <v>0.014</v>
      </c>
      <c r="R308" s="246">
        <f>Q308*H308</f>
        <v>0.014</v>
      </c>
      <c r="S308" s="246">
        <v>0</v>
      </c>
      <c r="T308" s="247">
        <f>S308*H308</f>
        <v>0</v>
      </c>
      <c r="AR308" s="25" t="s">
        <v>414</v>
      </c>
      <c r="AT308" s="25" t="s">
        <v>288</v>
      </c>
      <c r="AU308" s="25" t="s">
        <v>85</v>
      </c>
      <c r="AY308" s="25" t="s">
        <v>171</v>
      </c>
      <c r="BE308" s="248">
        <f>IF(N308="základní",J308,0)</f>
        <v>0</v>
      </c>
      <c r="BF308" s="248">
        <f>IF(N308="snížená",J308,0)</f>
        <v>0</v>
      </c>
      <c r="BG308" s="248">
        <f>IF(N308="zákl. přenesená",J308,0)</f>
        <v>0</v>
      </c>
      <c r="BH308" s="248">
        <f>IF(N308="sníž. přenesená",J308,0)</f>
        <v>0</v>
      </c>
      <c r="BI308" s="248">
        <f>IF(N308="nulová",J308,0)</f>
        <v>0</v>
      </c>
      <c r="BJ308" s="25" t="s">
        <v>83</v>
      </c>
      <c r="BK308" s="248">
        <f>ROUND(I308*H308,2)</f>
        <v>0</v>
      </c>
      <c r="BL308" s="25" t="s">
        <v>314</v>
      </c>
      <c r="BM308" s="25" t="s">
        <v>3235</v>
      </c>
    </row>
    <row r="309" s="12" customFormat="1">
      <c r="B309" s="256"/>
      <c r="C309" s="257"/>
      <c r="D309" s="249" t="s">
        <v>238</v>
      </c>
      <c r="E309" s="258" t="s">
        <v>21</v>
      </c>
      <c r="F309" s="259" t="s">
        <v>3063</v>
      </c>
      <c r="G309" s="257"/>
      <c r="H309" s="258" t="s">
        <v>21</v>
      </c>
      <c r="I309" s="260"/>
      <c r="J309" s="257"/>
      <c r="K309" s="257"/>
      <c r="L309" s="261"/>
      <c r="M309" s="262"/>
      <c r="N309" s="263"/>
      <c r="O309" s="263"/>
      <c r="P309" s="263"/>
      <c r="Q309" s="263"/>
      <c r="R309" s="263"/>
      <c r="S309" s="263"/>
      <c r="T309" s="264"/>
      <c r="AT309" s="265" t="s">
        <v>238</v>
      </c>
      <c r="AU309" s="265" t="s">
        <v>85</v>
      </c>
      <c r="AV309" s="12" t="s">
        <v>83</v>
      </c>
      <c r="AW309" s="12" t="s">
        <v>39</v>
      </c>
      <c r="AX309" s="12" t="s">
        <v>76</v>
      </c>
      <c r="AY309" s="265" t="s">
        <v>171</v>
      </c>
    </row>
    <row r="310" s="13" customFormat="1">
      <c r="B310" s="266"/>
      <c r="C310" s="267"/>
      <c r="D310" s="249" t="s">
        <v>238</v>
      </c>
      <c r="E310" s="268" t="s">
        <v>21</v>
      </c>
      <c r="F310" s="269" t="s">
        <v>3084</v>
      </c>
      <c r="G310" s="267"/>
      <c r="H310" s="270">
        <v>1</v>
      </c>
      <c r="I310" s="271"/>
      <c r="J310" s="267"/>
      <c r="K310" s="267"/>
      <c r="L310" s="272"/>
      <c r="M310" s="273"/>
      <c r="N310" s="274"/>
      <c r="O310" s="274"/>
      <c r="P310" s="274"/>
      <c r="Q310" s="274"/>
      <c r="R310" s="274"/>
      <c r="S310" s="274"/>
      <c r="T310" s="275"/>
      <c r="AT310" s="276" t="s">
        <v>238</v>
      </c>
      <c r="AU310" s="276" t="s">
        <v>85</v>
      </c>
      <c r="AV310" s="13" t="s">
        <v>85</v>
      </c>
      <c r="AW310" s="13" t="s">
        <v>39</v>
      </c>
      <c r="AX310" s="13" t="s">
        <v>76</v>
      </c>
      <c r="AY310" s="276" t="s">
        <v>171</v>
      </c>
    </row>
    <row r="311" s="14" customFormat="1">
      <c r="B311" s="277"/>
      <c r="C311" s="278"/>
      <c r="D311" s="249" t="s">
        <v>238</v>
      </c>
      <c r="E311" s="279" t="s">
        <v>21</v>
      </c>
      <c r="F311" s="280" t="s">
        <v>242</v>
      </c>
      <c r="G311" s="278"/>
      <c r="H311" s="281">
        <v>1</v>
      </c>
      <c r="I311" s="282"/>
      <c r="J311" s="278"/>
      <c r="K311" s="278"/>
      <c r="L311" s="283"/>
      <c r="M311" s="284"/>
      <c r="N311" s="285"/>
      <c r="O311" s="285"/>
      <c r="P311" s="285"/>
      <c r="Q311" s="285"/>
      <c r="R311" s="285"/>
      <c r="S311" s="285"/>
      <c r="T311" s="286"/>
      <c r="AT311" s="287" t="s">
        <v>238</v>
      </c>
      <c r="AU311" s="287" t="s">
        <v>85</v>
      </c>
      <c r="AV311" s="14" t="s">
        <v>194</v>
      </c>
      <c r="AW311" s="14" t="s">
        <v>39</v>
      </c>
      <c r="AX311" s="14" t="s">
        <v>83</v>
      </c>
      <c r="AY311" s="287" t="s">
        <v>171</v>
      </c>
    </row>
    <row r="312" s="1" customFormat="1" ht="16.5" customHeight="1">
      <c r="B312" s="47"/>
      <c r="C312" s="299" t="s">
        <v>562</v>
      </c>
      <c r="D312" s="299" t="s">
        <v>288</v>
      </c>
      <c r="E312" s="300" t="s">
        <v>3236</v>
      </c>
      <c r="F312" s="301" t="s">
        <v>3237</v>
      </c>
      <c r="G312" s="302" t="s">
        <v>367</v>
      </c>
      <c r="H312" s="303">
        <v>1</v>
      </c>
      <c r="I312" s="304"/>
      <c r="J312" s="305">
        <f>ROUND(I312*H312,2)</f>
        <v>0</v>
      </c>
      <c r="K312" s="301" t="s">
        <v>21</v>
      </c>
      <c r="L312" s="306"/>
      <c r="M312" s="307" t="s">
        <v>21</v>
      </c>
      <c r="N312" s="308" t="s">
        <v>47</v>
      </c>
      <c r="O312" s="48"/>
      <c r="P312" s="246">
        <f>O312*H312</f>
        <v>0</v>
      </c>
      <c r="Q312" s="246">
        <v>0.014</v>
      </c>
      <c r="R312" s="246">
        <f>Q312*H312</f>
        <v>0.014</v>
      </c>
      <c r="S312" s="246">
        <v>0</v>
      </c>
      <c r="T312" s="247">
        <f>S312*H312</f>
        <v>0</v>
      </c>
      <c r="AR312" s="25" t="s">
        <v>414</v>
      </c>
      <c r="AT312" s="25" t="s">
        <v>288</v>
      </c>
      <c r="AU312" s="25" t="s">
        <v>85</v>
      </c>
      <c r="AY312" s="25" t="s">
        <v>171</v>
      </c>
      <c r="BE312" s="248">
        <f>IF(N312="základní",J312,0)</f>
        <v>0</v>
      </c>
      <c r="BF312" s="248">
        <f>IF(N312="snížená",J312,0)</f>
        <v>0</v>
      </c>
      <c r="BG312" s="248">
        <f>IF(N312="zákl. přenesená",J312,0)</f>
        <v>0</v>
      </c>
      <c r="BH312" s="248">
        <f>IF(N312="sníž. přenesená",J312,0)</f>
        <v>0</v>
      </c>
      <c r="BI312" s="248">
        <f>IF(N312="nulová",J312,0)</f>
        <v>0</v>
      </c>
      <c r="BJ312" s="25" t="s">
        <v>83</v>
      </c>
      <c r="BK312" s="248">
        <f>ROUND(I312*H312,2)</f>
        <v>0</v>
      </c>
      <c r="BL312" s="25" t="s">
        <v>314</v>
      </c>
      <c r="BM312" s="25" t="s">
        <v>3238</v>
      </c>
    </row>
    <row r="313" s="1" customFormat="1">
      <c r="B313" s="47"/>
      <c r="C313" s="75"/>
      <c r="D313" s="249" t="s">
        <v>186</v>
      </c>
      <c r="E313" s="75"/>
      <c r="F313" s="250" t="s">
        <v>3239</v>
      </c>
      <c r="G313" s="75"/>
      <c r="H313" s="75"/>
      <c r="I313" s="205"/>
      <c r="J313" s="75"/>
      <c r="K313" s="75"/>
      <c r="L313" s="73"/>
      <c r="M313" s="251"/>
      <c r="N313" s="48"/>
      <c r="O313" s="48"/>
      <c r="P313" s="48"/>
      <c r="Q313" s="48"/>
      <c r="R313" s="48"/>
      <c r="S313" s="48"/>
      <c r="T313" s="96"/>
      <c r="AT313" s="25" t="s">
        <v>186</v>
      </c>
      <c r="AU313" s="25" t="s">
        <v>85</v>
      </c>
    </row>
    <row r="314" s="12" customFormat="1">
      <c r="B314" s="256"/>
      <c r="C314" s="257"/>
      <c r="D314" s="249" t="s">
        <v>238</v>
      </c>
      <c r="E314" s="258" t="s">
        <v>21</v>
      </c>
      <c r="F314" s="259" t="s">
        <v>3063</v>
      </c>
      <c r="G314" s="257"/>
      <c r="H314" s="258" t="s">
        <v>21</v>
      </c>
      <c r="I314" s="260"/>
      <c r="J314" s="257"/>
      <c r="K314" s="257"/>
      <c r="L314" s="261"/>
      <c r="M314" s="262"/>
      <c r="N314" s="263"/>
      <c r="O314" s="263"/>
      <c r="P314" s="263"/>
      <c r="Q314" s="263"/>
      <c r="R314" s="263"/>
      <c r="S314" s="263"/>
      <c r="T314" s="264"/>
      <c r="AT314" s="265" t="s">
        <v>238</v>
      </c>
      <c r="AU314" s="265" t="s">
        <v>85</v>
      </c>
      <c r="AV314" s="12" t="s">
        <v>83</v>
      </c>
      <c r="AW314" s="12" t="s">
        <v>39</v>
      </c>
      <c r="AX314" s="12" t="s">
        <v>76</v>
      </c>
      <c r="AY314" s="265" t="s">
        <v>171</v>
      </c>
    </row>
    <row r="315" s="13" customFormat="1">
      <c r="B315" s="266"/>
      <c r="C315" s="267"/>
      <c r="D315" s="249" t="s">
        <v>238</v>
      </c>
      <c r="E315" s="268" t="s">
        <v>21</v>
      </c>
      <c r="F315" s="269" t="s">
        <v>3084</v>
      </c>
      <c r="G315" s="267"/>
      <c r="H315" s="270">
        <v>1</v>
      </c>
      <c r="I315" s="271"/>
      <c r="J315" s="267"/>
      <c r="K315" s="267"/>
      <c r="L315" s="272"/>
      <c r="M315" s="273"/>
      <c r="N315" s="274"/>
      <c r="O315" s="274"/>
      <c r="P315" s="274"/>
      <c r="Q315" s="274"/>
      <c r="R315" s="274"/>
      <c r="S315" s="274"/>
      <c r="T315" s="275"/>
      <c r="AT315" s="276" t="s">
        <v>238</v>
      </c>
      <c r="AU315" s="276" t="s">
        <v>85</v>
      </c>
      <c r="AV315" s="13" t="s">
        <v>85</v>
      </c>
      <c r="AW315" s="13" t="s">
        <v>39</v>
      </c>
      <c r="AX315" s="13" t="s">
        <v>76</v>
      </c>
      <c r="AY315" s="276" t="s">
        <v>171</v>
      </c>
    </row>
    <row r="316" s="14" customFormat="1">
      <c r="B316" s="277"/>
      <c r="C316" s="278"/>
      <c r="D316" s="249" t="s">
        <v>238</v>
      </c>
      <c r="E316" s="279" t="s">
        <v>21</v>
      </c>
      <c r="F316" s="280" t="s">
        <v>242</v>
      </c>
      <c r="G316" s="278"/>
      <c r="H316" s="281">
        <v>1</v>
      </c>
      <c r="I316" s="282"/>
      <c r="J316" s="278"/>
      <c r="K316" s="278"/>
      <c r="L316" s="283"/>
      <c r="M316" s="284"/>
      <c r="N316" s="285"/>
      <c r="O316" s="285"/>
      <c r="P316" s="285"/>
      <c r="Q316" s="285"/>
      <c r="R316" s="285"/>
      <c r="S316" s="285"/>
      <c r="T316" s="286"/>
      <c r="AT316" s="287" t="s">
        <v>238</v>
      </c>
      <c r="AU316" s="287" t="s">
        <v>85</v>
      </c>
      <c r="AV316" s="14" t="s">
        <v>194</v>
      </c>
      <c r="AW316" s="14" t="s">
        <v>39</v>
      </c>
      <c r="AX316" s="14" t="s">
        <v>83</v>
      </c>
      <c r="AY316" s="287" t="s">
        <v>171</v>
      </c>
    </row>
    <row r="317" s="1" customFormat="1" ht="25.5" customHeight="1">
      <c r="B317" s="47"/>
      <c r="C317" s="237" t="s">
        <v>583</v>
      </c>
      <c r="D317" s="237" t="s">
        <v>174</v>
      </c>
      <c r="E317" s="238" t="s">
        <v>3240</v>
      </c>
      <c r="F317" s="239" t="s">
        <v>3241</v>
      </c>
      <c r="G317" s="240" t="s">
        <v>660</v>
      </c>
      <c r="H317" s="241">
        <v>2</v>
      </c>
      <c r="I317" s="242"/>
      <c r="J317" s="243">
        <f>ROUND(I317*H317,2)</f>
        <v>0</v>
      </c>
      <c r="K317" s="239" t="s">
        <v>236</v>
      </c>
      <c r="L317" s="73"/>
      <c r="M317" s="244" t="s">
        <v>21</v>
      </c>
      <c r="N317" s="245" t="s">
        <v>47</v>
      </c>
      <c r="O317" s="48"/>
      <c r="P317" s="246">
        <f>O317*H317</f>
        <v>0</v>
      </c>
      <c r="Q317" s="246">
        <v>0.0020799999999999998</v>
      </c>
      <c r="R317" s="246">
        <f>Q317*H317</f>
        <v>0.0041599999999999996</v>
      </c>
      <c r="S317" s="246">
        <v>0</v>
      </c>
      <c r="T317" s="247">
        <f>S317*H317</f>
        <v>0</v>
      </c>
      <c r="AR317" s="25" t="s">
        <v>314</v>
      </c>
      <c r="AT317" s="25" t="s">
        <v>174</v>
      </c>
      <c r="AU317" s="25" t="s">
        <v>85</v>
      </c>
      <c r="AY317" s="25" t="s">
        <v>171</v>
      </c>
      <c r="BE317" s="248">
        <f>IF(N317="základní",J317,0)</f>
        <v>0</v>
      </c>
      <c r="BF317" s="248">
        <f>IF(N317="snížená",J317,0)</f>
        <v>0</v>
      </c>
      <c r="BG317" s="248">
        <f>IF(N317="zákl. přenesená",J317,0)</f>
        <v>0</v>
      </c>
      <c r="BH317" s="248">
        <f>IF(N317="sníž. přenesená",J317,0)</f>
        <v>0</v>
      </c>
      <c r="BI317" s="248">
        <f>IF(N317="nulová",J317,0)</f>
        <v>0</v>
      </c>
      <c r="BJ317" s="25" t="s">
        <v>83</v>
      </c>
      <c r="BK317" s="248">
        <f>ROUND(I317*H317,2)</f>
        <v>0</v>
      </c>
      <c r="BL317" s="25" t="s">
        <v>314</v>
      </c>
      <c r="BM317" s="25" t="s">
        <v>3242</v>
      </c>
    </row>
    <row r="318" s="12" customFormat="1">
      <c r="B318" s="256"/>
      <c r="C318" s="257"/>
      <c r="D318" s="249" t="s">
        <v>238</v>
      </c>
      <c r="E318" s="258" t="s">
        <v>21</v>
      </c>
      <c r="F318" s="259" t="s">
        <v>3063</v>
      </c>
      <c r="G318" s="257"/>
      <c r="H318" s="258" t="s">
        <v>21</v>
      </c>
      <c r="I318" s="260"/>
      <c r="J318" s="257"/>
      <c r="K318" s="257"/>
      <c r="L318" s="261"/>
      <c r="M318" s="262"/>
      <c r="N318" s="263"/>
      <c r="O318" s="263"/>
      <c r="P318" s="263"/>
      <c r="Q318" s="263"/>
      <c r="R318" s="263"/>
      <c r="S318" s="263"/>
      <c r="T318" s="264"/>
      <c r="AT318" s="265" t="s">
        <v>238</v>
      </c>
      <c r="AU318" s="265" t="s">
        <v>85</v>
      </c>
      <c r="AV318" s="12" t="s">
        <v>83</v>
      </c>
      <c r="AW318" s="12" t="s">
        <v>39</v>
      </c>
      <c r="AX318" s="12" t="s">
        <v>76</v>
      </c>
      <c r="AY318" s="265" t="s">
        <v>171</v>
      </c>
    </row>
    <row r="319" s="13" customFormat="1">
      <c r="B319" s="266"/>
      <c r="C319" s="267"/>
      <c r="D319" s="249" t="s">
        <v>238</v>
      </c>
      <c r="E319" s="268" t="s">
        <v>21</v>
      </c>
      <c r="F319" s="269" t="s">
        <v>3084</v>
      </c>
      <c r="G319" s="267"/>
      <c r="H319" s="270">
        <v>1</v>
      </c>
      <c r="I319" s="271"/>
      <c r="J319" s="267"/>
      <c r="K319" s="267"/>
      <c r="L319" s="272"/>
      <c r="M319" s="273"/>
      <c r="N319" s="274"/>
      <c r="O319" s="274"/>
      <c r="P319" s="274"/>
      <c r="Q319" s="274"/>
      <c r="R319" s="274"/>
      <c r="S319" s="274"/>
      <c r="T319" s="275"/>
      <c r="AT319" s="276" t="s">
        <v>238</v>
      </c>
      <c r="AU319" s="276" t="s">
        <v>85</v>
      </c>
      <c r="AV319" s="13" t="s">
        <v>85</v>
      </c>
      <c r="AW319" s="13" t="s">
        <v>39</v>
      </c>
      <c r="AX319" s="13" t="s">
        <v>76</v>
      </c>
      <c r="AY319" s="276" t="s">
        <v>171</v>
      </c>
    </row>
    <row r="320" s="13" customFormat="1">
      <c r="B320" s="266"/>
      <c r="C320" s="267"/>
      <c r="D320" s="249" t="s">
        <v>238</v>
      </c>
      <c r="E320" s="268" t="s">
        <v>21</v>
      </c>
      <c r="F320" s="269" t="s">
        <v>3074</v>
      </c>
      <c r="G320" s="267"/>
      <c r="H320" s="270">
        <v>1</v>
      </c>
      <c r="I320" s="271"/>
      <c r="J320" s="267"/>
      <c r="K320" s="267"/>
      <c r="L320" s="272"/>
      <c r="M320" s="273"/>
      <c r="N320" s="274"/>
      <c r="O320" s="274"/>
      <c r="P320" s="274"/>
      <c r="Q320" s="274"/>
      <c r="R320" s="274"/>
      <c r="S320" s="274"/>
      <c r="T320" s="275"/>
      <c r="AT320" s="276" t="s">
        <v>238</v>
      </c>
      <c r="AU320" s="276" t="s">
        <v>85</v>
      </c>
      <c r="AV320" s="13" t="s">
        <v>85</v>
      </c>
      <c r="AW320" s="13" t="s">
        <v>39</v>
      </c>
      <c r="AX320" s="13" t="s">
        <v>76</v>
      </c>
      <c r="AY320" s="276" t="s">
        <v>171</v>
      </c>
    </row>
    <row r="321" s="14" customFormat="1">
      <c r="B321" s="277"/>
      <c r="C321" s="278"/>
      <c r="D321" s="249" t="s">
        <v>238</v>
      </c>
      <c r="E321" s="279" t="s">
        <v>21</v>
      </c>
      <c r="F321" s="280" t="s">
        <v>242</v>
      </c>
      <c r="G321" s="278"/>
      <c r="H321" s="281">
        <v>2</v>
      </c>
      <c r="I321" s="282"/>
      <c r="J321" s="278"/>
      <c r="K321" s="278"/>
      <c r="L321" s="283"/>
      <c r="M321" s="284"/>
      <c r="N321" s="285"/>
      <c r="O321" s="285"/>
      <c r="P321" s="285"/>
      <c r="Q321" s="285"/>
      <c r="R321" s="285"/>
      <c r="S321" s="285"/>
      <c r="T321" s="286"/>
      <c r="AT321" s="287" t="s">
        <v>238</v>
      </c>
      <c r="AU321" s="287" t="s">
        <v>85</v>
      </c>
      <c r="AV321" s="14" t="s">
        <v>194</v>
      </c>
      <c r="AW321" s="14" t="s">
        <v>39</v>
      </c>
      <c r="AX321" s="14" t="s">
        <v>83</v>
      </c>
      <c r="AY321" s="287" t="s">
        <v>171</v>
      </c>
    </row>
    <row r="322" s="1" customFormat="1" ht="16.5" customHeight="1">
      <c r="B322" s="47"/>
      <c r="C322" s="237" t="s">
        <v>591</v>
      </c>
      <c r="D322" s="237" t="s">
        <v>174</v>
      </c>
      <c r="E322" s="238" t="s">
        <v>3243</v>
      </c>
      <c r="F322" s="239" t="s">
        <v>3244</v>
      </c>
      <c r="G322" s="240" t="s">
        <v>660</v>
      </c>
      <c r="H322" s="241">
        <v>6</v>
      </c>
      <c r="I322" s="242"/>
      <c r="J322" s="243">
        <f>ROUND(I322*H322,2)</f>
        <v>0</v>
      </c>
      <c r="K322" s="239" t="s">
        <v>236</v>
      </c>
      <c r="L322" s="73"/>
      <c r="M322" s="244" t="s">
        <v>21</v>
      </c>
      <c r="N322" s="245" t="s">
        <v>47</v>
      </c>
      <c r="O322" s="48"/>
      <c r="P322" s="246">
        <f>O322*H322</f>
        <v>0</v>
      </c>
      <c r="Q322" s="246">
        <v>0.0018</v>
      </c>
      <c r="R322" s="246">
        <f>Q322*H322</f>
        <v>0.010800000000000001</v>
      </c>
      <c r="S322" s="246">
        <v>0</v>
      </c>
      <c r="T322" s="247">
        <f>S322*H322</f>
        <v>0</v>
      </c>
      <c r="AR322" s="25" t="s">
        <v>314</v>
      </c>
      <c r="AT322" s="25" t="s">
        <v>174</v>
      </c>
      <c r="AU322" s="25" t="s">
        <v>85</v>
      </c>
      <c r="AY322" s="25" t="s">
        <v>171</v>
      </c>
      <c r="BE322" s="248">
        <f>IF(N322="základní",J322,0)</f>
        <v>0</v>
      </c>
      <c r="BF322" s="248">
        <f>IF(N322="snížená",J322,0)</f>
        <v>0</v>
      </c>
      <c r="BG322" s="248">
        <f>IF(N322="zákl. přenesená",J322,0)</f>
        <v>0</v>
      </c>
      <c r="BH322" s="248">
        <f>IF(N322="sníž. přenesená",J322,0)</f>
        <v>0</v>
      </c>
      <c r="BI322" s="248">
        <f>IF(N322="nulová",J322,0)</f>
        <v>0</v>
      </c>
      <c r="BJ322" s="25" t="s">
        <v>83</v>
      </c>
      <c r="BK322" s="248">
        <f>ROUND(I322*H322,2)</f>
        <v>0</v>
      </c>
      <c r="BL322" s="25" t="s">
        <v>314</v>
      </c>
      <c r="BM322" s="25" t="s">
        <v>3245</v>
      </c>
    </row>
    <row r="323" s="12" customFormat="1">
      <c r="B323" s="256"/>
      <c r="C323" s="257"/>
      <c r="D323" s="249" t="s">
        <v>238</v>
      </c>
      <c r="E323" s="258" t="s">
        <v>21</v>
      </c>
      <c r="F323" s="259" t="s">
        <v>3063</v>
      </c>
      <c r="G323" s="257"/>
      <c r="H323" s="258" t="s">
        <v>21</v>
      </c>
      <c r="I323" s="260"/>
      <c r="J323" s="257"/>
      <c r="K323" s="257"/>
      <c r="L323" s="261"/>
      <c r="M323" s="262"/>
      <c r="N323" s="263"/>
      <c r="O323" s="263"/>
      <c r="P323" s="263"/>
      <c r="Q323" s="263"/>
      <c r="R323" s="263"/>
      <c r="S323" s="263"/>
      <c r="T323" s="264"/>
      <c r="AT323" s="265" t="s">
        <v>238</v>
      </c>
      <c r="AU323" s="265" t="s">
        <v>85</v>
      </c>
      <c r="AV323" s="12" t="s">
        <v>83</v>
      </c>
      <c r="AW323" s="12" t="s">
        <v>39</v>
      </c>
      <c r="AX323" s="12" t="s">
        <v>76</v>
      </c>
      <c r="AY323" s="265" t="s">
        <v>171</v>
      </c>
    </row>
    <row r="324" s="13" customFormat="1">
      <c r="B324" s="266"/>
      <c r="C324" s="267"/>
      <c r="D324" s="249" t="s">
        <v>238</v>
      </c>
      <c r="E324" s="268" t="s">
        <v>21</v>
      </c>
      <c r="F324" s="269" t="s">
        <v>3064</v>
      </c>
      <c r="G324" s="267"/>
      <c r="H324" s="270">
        <v>6</v>
      </c>
      <c r="I324" s="271"/>
      <c r="J324" s="267"/>
      <c r="K324" s="267"/>
      <c r="L324" s="272"/>
      <c r="M324" s="273"/>
      <c r="N324" s="274"/>
      <c r="O324" s="274"/>
      <c r="P324" s="274"/>
      <c r="Q324" s="274"/>
      <c r="R324" s="274"/>
      <c r="S324" s="274"/>
      <c r="T324" s="275"/>
      <c r="AT324" s="276" t="s">
        <v>238</v>
      </c>
      <c r="AU324" s="276" t="s">
        <v>85</v>
      </c>
      <c r="AV324" s="13" t="s">
        <v>85</v>
      </c>
      <c r="AW324" s="13" t="s">
        <v>39</v>
      </c>
      <c r="AX324" s="13" t="s">
        <v>76</v>
      </c>
      <c r="AY324" s="276" t="s">
        <v>171</v>
      </c>
    </row>
    <row r="325" s="14" customFormat="1">
      <c r="B325" s="277"/>
      <c r="C325" s="278"/>
      <c r="D325" s="249" t="s">
        <v>238</v>
      </c>
      <c r="E325" s="279" t="s">
        <v>21</v>
      </c>
      <c r="F325" s="280" t="s">
        <v>242</v>
      </c>
      <c r="G325" s="278"/>
      <c r="H325" s="281">
        <v>6</v>
      </c>
      <c r="I325" s="282"/>
      <c r="J325" s="278"/>
      <c r="K325" s="278"/>
      <c r="L325" s="283"/>
      <c r="M325" s="284"/>
      <c r="N325" s="285"/>
      <c r="O325" s="285"/>
      <c r="P325" s="285"/>
      <c r="Q325" s="285"/>
      <c r="R325" s="285"/>
      <c r="S325" s="285"/>
      <c r="T325" s="286"/>
      <c r="AT325" s="287" t="s">
        <v>238</v>
      </c>
      <c r="AU325" s="287" t="s">
        <v>85</v>
      </c>
      <c r="AV325" s="14" t="s">
        <v>194</v>
      </c>
      <c r="AW325" s="14" t="s">
        <v>39</v>
      </c>
      <c r="AX325" s="14" t="s">
        <v>83</v>
      </c>
      <c r="AY325" s="287" t="s">
        <v>171</v>
      </c>
    </row>
    <row r="326" s="1" customFormat="1" ht="16.5" customHeight="1">
      <c r="B326" s="47"/>
      <c r="C326" s="237" t="s">
        <v>596</v>
      </c>
      <c r="D326" s="237" t="s">
        <v>174</v>
      </c>
      <c r="E326" s="238" t="s">
        <v>3246</v>
      </c>
      <c r="F326" s="239" t="s">
        <v>3247</v>
      </c>
      <c r="G326" s="240" t="s">
        <v>367</v>
      </c>
      <c r="H326" s="241">
        <v>2</v>
      </c>
      <c r="I326" s="242"/>
      <c r="J326" s="243">
        <f>ROUND(I326*H326,2)</f>
        <v>0</v>
      </c>
      <c r="K326" s="239" t="s">
        <v>236</v>
      </c>
      <c r="L326" s="73"/>
      <c r="M326" s="244" t="s">
        <v>21</v>
      </c>
      <c r="N326" s="245" t="s">
        <v>47</v>
      </c>
      <c r="O326" s="48"/>
      <c r="P326" s="246">
        <f>O326*H326</f>
        <v>0</v>
      </c>
      <c r="Q326" s="246">
        <v>0</v>
      </c>
      <c r="R326" s="246">
        <f>Q326*H326</f>
        <v>0</v>
      </c>
      <c r="S326" s="246">
        <v>0</v>
      </c>
      <c r="T326" s="247">
        <f>S326*H326</f>
        <v>0</v>
      </c>
      <c r="AR326" s="25" t="s">
        <v>314</v>
      </c>
      <c r="AT326" s="25" t="s">
        <v>174</v>
      </c>
      <c r="AU326" s="25" t="s">
        <v>85</v>
      </c>
      <c r="AY326" s="25" t="s">
        <v>171</v>
      </c>
      <c r="BE326" s="248">
        <f>IF(N326="základní",J326,0)</f>
        <v>0</v>
      </c>
      <c r="BF326" s="248">
        <f>IF(N326="snížená",J326,0)</f>
        <v>0</v>
      </c>
      <c r="BG326" s="248">
        <f>IF(N326="zákl. přenesená",J326,0)</f>
        <v>0</v>
      </c>
      <c r="BH326" s="248">
        <f>IF(N326="sníž. přenesená",J326,0)</f>
        <v>0</v>
      </c>
      <c r="BI326" s="248">
        <f>IF(N326="nulová",J326,0)</f>
        <v>0</v>
      </c>
      <c r="BJ326" s="25" t="s">
        <v>83</v>
      </c>
      <c r="BK326" s="248">
        <f>ROUND(I326*H326,2)</f>
        <v>0</v>
      </c>
      <c r="BL326" s="25" t="s">
        <v>314</v>
      </c>
      <c r="BM326" s="25" t="s">
        <v>3248</v>
      </c>
    </row>
    <row r="327" s="12" customFormat="1">
      <c r="B327" s="256"/>
      <c r="C327" s="257"/>
      <c r="D327" s="249" t="s">
        <v>238</v>
      </c>
      <c r="E327" s="258" t="s">
        <v>21</v>
      </c>
      <c r="F327" s="259" t="s">
        <v>3063</v>
      </c>
      <c r="G327" s="257"/>
      <c r="H327" s="258" t="s">
        <v>21</v>
      </c>
      <c r="I327" s="260"/>
      <c r="J327" s="257"/>
      <c r="K327" s="257"/>
      <c r="L327" s="261"/>
      <c r="M327" s="262"/>
      <c r="N327" s="263"/>
      <c r="O327" s="263"/>
      <c r="P327" s="263"/>
      <c r="Q327" s="263"/>
      <c r="R327" s="263"/>
      <c r="S327" s="263"/>
      <c r="T327" s="264"/>
      <c r="AT327" s="265" t="s">
        <v>238</v>
      </c>
      <c r="AU327" s="265" t="s">
        <v>85</v>
      </c>
      <c r="AV327" s="12" t="s">
        <v>83</v>
      </c>
      <c r="AW327" s="12" t="s">
        <v>39</v>
      </c>
      <c r="AX327" s="12" t="s">
        <v>76</v>
      </c>
      <c r="AY327" s="265" t="s">
        <v>171</v>
      </c>
    </row>
    <row r="328" s="13" customFormat="1">
      <c r="B328" s="266"/>
      <c r="C328" s="267"/>
      <c r="D328" s="249" t="s">
        <v>238</v>
      </c>
      <c r="E328" s="268" t="s">
        <v>21</v>
      </c>
      <c r="F328" s="269" t="s">
        <v>3073</v>
      </c>
      <c r="G328" s="267"/>
      <c r="H328" s="270">
        <v>2</v>
      </c>
      <c r="I328" s="271"/>
      <c r="J328" s="267"/>
      <c r="K328" s="267"/>
      <c r="L328" s="272"/>
      <c r="M328" s="273"/>
      <c r="N328" s="274"/>
      <c r="O328" s="274"/>
      <c r="P328" s="274"/>
      <c r="Q328" s="274"/>
      <c r="R328" s="274"/>
      <c r="S328" s="274"/>
      <c r="T328" s="275"/>
      <c r="AT328" s="276" t="s">
        <v>238</v>
      </c>
      <c r="AU328" s="276" t="s">
        <v>85</v>
      </c>
      <c r="AV328" s="13" t="s">
        <v>85</v>
      </c>
      <c r="AW328" s="13" t="s">
        <v>39</v>
      </c>
      <c r="AX328" s="13" t="s">
        <v>76</v>
      </c>
      <c r="AY328" s="276" t="s">
        <v>171</v>
      </c>
    </row>
    <row r="329" s="14" customFormat="1">
      <c r="B329" s="277"/>
      <c r="C329" s="278"/>
      <c r="D329" s="249" t="s">
        <v>238</v>
      </c>
      <c r="E329" s="279" t="s">
        <v>21</v>
      </c>
      <c r="F329" s="280" t="s">
        <v>242</v>
      </c>
      <c r="G329" s="278"/>
      <c r="H329" s="281">
        <v>2</v>
      </c>
      <c r="I329" s="282"/>
      <c r="J329" s="278"/>
      <c r="K329" s="278"/>
      <c r="L329" s="283"/>
      <c r="M329" s="284"/>
      <c r="N329" s="285"/>
      <c r="O329" s="285"/>
      <c r="P329" s="285"/>
      <c r="Q329" s="285"/>
      <c r="R329" s="285"/>
      <c r="S329" s="285"/>
      <c r="T329" s="286"/>
      <c r="AT329" s="287" t="s">
        <v>238</v>
      </c>
      <c r="AU329" s="287" t="s">
        <v>85</v>
      </c>
      <c r="AV329" s="14" t="s">
        <v>194</v>
      </c>
      <c r="AW329" s="14" t="s">
        <v>39</v>
      </c>
      <c r="AX329" s="14" t="s">
        <v>83</v>
      </c>
      <c r="AY329" s="287" t="s">
        <v>171</v>
      </c>
    </row>
    <row r="330" s="1" customFormat="1" ht="16.5" customHeight="1">
      <c r="B330" s="47"/>
      <c r="C330" s="299" t="s">
        <v>600</v>
      </c>
      <c r="D330" s="299" t="s">
        <v>288</v>
      </c>
      <c r="E330" s="300" t="s">
        <v>3249</v>
      </c>
      <c r="F330" s="301" t="s">
        <v>3250</v>
      </c>
      <c r="G330" s="302" t="s">
        <v>367</v>
      </c>
      <c r="H330" s="303">
        <v>2</v>
      </c>
      <c r="I330" s="304"/>
      <c r="J330" s="305">
        <f>ROUND(I330*H330,2)</f>
        <v>0</v>
      </c>
      <c r="K330" s="301" t="s">
        <v>236</v>
      </c>
      <c r="L330" s="306"/>
      <c r="M330" s="307" t="s">
        <v>21</v>
      </c>
      <c r="N330" s="308" t="s">
        <v>47</v>
      </c>
      <c r="O330" s="48"/>
      <c r="P330" s="246">
        <f>O330*H330</f>
        <v>0</v>
      </c>
      <c r="Q330" s="246">
        <v>0.0023999999999999998</v>
      </c>
      <c r="R330" s="246">
        <f>Q330*H330</f>
        <v>0.0047999999999999996</v>
      </c>
      <c r="S330" s="246">
        <v>0</v>
      </c>
      <c r="T330" s="247">
        <f>S330*H330</f>
        <v>0</v>
      </c>
      <c r="AR330" s="25" t="s">
        <v>414</v>
      </c>
      <c r="AT330" s="25" t="s">
        <v>288</v>
      </c>
      <c r="AU330" s="25" t="s">
        <v>85</v>
      </c>
      <c r="AY330" s="25" t="s">
        <v>171</v>
      </c>
      <c r="BE330" s="248">
        <f>IF(N330="základní",J330,0)</f>
        <v>0</v>
      </c>
      <c r="BF330" s="248">
        <f>IF(N330="snížená",J330,0)</f>
        <v>0</v>
      </c>
      <c r="BG330" s="248">
        <f>IF(N330="zákl. přenesená",J330,0)</f>
        <v>0</v>
      </c>
      <c r="BH330" s="248">
        <f>IF(N330="sníž. přenesená",J330,0)</f>
        <v>0</v>
      </c>
      <c r="BI330" s="248">
        <f>IF(N330="nulová",J330,0)</f>
        <v>0</v>
      </c>
      <c r="BJ330" s="25" t="s">
        <v>83</v>
      </c>
      <c r="BK330" s="248">
        <f>ROUND(I330*H330,2)</f>
        <v>0</v>
      </c>
      <c r="BL330" s="25" t="s">
        <v>314</v>
      </c>
      <c r="BM330" s="25" t="s">
        <v>3251</v>
      </c>
    </row>
    <row r="331" s="12" customFormat="1">
      <c r="B331" s="256"/>
      <c r="C331" s="257"/>
      <c r="D331" s="249" t="s">
        <v>238</v>
      </c>
      <c r="E331" s="258" t="s">
        <v>21</v>
      </c>
      <c r="F331" s="259" t="s">
        <v>3063</v>
      </c>
      <c r="G331" s="257"/>
      <c r="H331" s="258" t="s">
        <v>21</v>
      </c>
      <c r="I331" s="260"/>
      <c r="J331" s="257"/>
      <c r="K331" s="257"/>
      <c r="L331" s="261"/>
      <c r="M331" s="262"/>
      <c r="N331" s="263"/>
      <c r="O331" s="263"/>
      <c r="P331" s="263"/>
      <c r="Q331" s="263"/>
      <c r="R331" s="263"/>
      <c r="S331" s="263"/>
      <c r="T331" s="264"/>
      <c r="AT331" s="265" t="s">
        <v>238</v>
      </c>
      <c r="AU331" s="265" t="s">
        <v>85</v>
      </c>
      <c r="AV331" s="12" t="s">
        <v>83</v>
      </c>
      <c r="AW331" s="12" t="s">
        <v>39</v>
      </c>
      <c r="AX331" s="12" t="s">
        <v>76</v>
      </c>
      <c r="AY331" s="265" t="s">
        <v>171</v>
      </c>
    </row>
    <row r="332" s="13" customFormat="1">
      <c r="B332" s="266"/>
      <c r="C332" s="267"/>
      <c r="D332" s="249" t="s">
        <v>238</v>
      </c>
      <c r="E332" s="268" t="s">
        <v>21</v>
      </c>
      <c r="F332" s="269" t="s">
        <v>3073</v>
      </c>
      <c r="G332" s="267"/>
      <c r="H332" s="270">
        <v>2</v>
      </c>
      <c r="I332" s="271"/>
      <c r="J332" s="267"/>
      <c r="K332" s="267"/>
      <c r="L332" s="272"/>
      <c r="M332" s="273"/>
      <c r="N332" s="274"/>
      <c r="O332" s="274"/>
      <c r="P332" s="274"/>
      <c r="Q332" s="274"/>
      <c r="R332" s="274"/>
      <c r="S332" s="274"/>
      <c r="T332" s="275"/>
      <c r="AT332" s="276" t="s">
        <v>238</v>
      </c>
      <c r="AU332" s="276" t="s">
        <v>85</v>
      </c>
      <c r="AV332" s="13" t="s">
        <v>85</v>
      </c>
      <c r="AW332" s="13" t="s">
        <v>39</v>
      </c>
      <c r="AX332" s="13" t="s">
        <v>76</v>
      </c>
      <c r="AY332" s="276" t="s">
        <v>171</v>
      </c>
    </row>
    <row r="333" s="14" customFormat="1">
      <c r="B333" s="277"/>
      <c r="C333" s="278"/>
      <c r="D333" s="249" t="s">
        <v>238</v>
      </c>
      <c r="E333" s="279" t="s">
        <v>21</v>
      </c>
      <c r="F333" s="280" t="s">
        <v>242</v>
      </c>
      <c r="G333" s="278"/>
      <c r="H333" s="281">
        <v>2</v>
      </c>
      <c r="I333" s="282"/>
      <c r="J333" s="278"/>
      <c r="K333" s="278"/>
      <c r="L333" s="283"/>
      <c r="M333" s="284"/>
      <c r="N333" s="285"/>
      <c r="O333" s="285"/>
      <c r="P333" s="285"/>
      <c r="Q333" s="285"/>
      <c r="R333" s="285"/>
      <c r="S333" s="285"/>
      <c r="T333" s="286"/>
      <c r="AT333" s="287" t="s">
        <v>238</v>
      </c>
      <c r="AU333" s="287" t="s">
        <v>85</v>
      </c>
      <c r="AV333" s="14" t="s">
        <v>194</v>
      </c>
      <c r="AW333" s="14" t="s">
        <v>39</v>
      </c>
      <c r="AX333" s="14" t="s">
        <v>83</v>
      </c>
      <c r="AY333" s="287" t="s">
        <v>171</v>
      </c>
    </row>
    <row r="334" s="1" customFormat="1" ht="16.5" customHeight="1">
      <c r="B334" s="47"/>
      <c r="C334" s="237" t="s">
        <v>605</v>
      </c>
      <c r="D334" s="237" t="s">
        <v>174</v>
      </c>
      <c r="E334" s="238" t="s">
        <v>3252</v>
      </c>
      <c r="F334" s="239" t="s">
        <v>3253</v>
      </c>
      <c r="G334" s="240" t="s">
        <v>367</v>
      </c>
      <c r="H334" s="241">
        <v>2</v>
      </c>
      <c r="I334" s="242"/>
      <c r="J334" s="243">
        <f>ROUND(I334*H334,2)</f>
        <v>0</v>
      </c>
      <c r="K334" s="239" t="s">
        <v>236</v>
      </c>
      <c r="L334" s="73"/>
      <c r="M334" s="244" t="s">
        <v>21</v>
      </c>
      <c r="N334" s="245" t="s">
        <v>47</v>
      </c>
      <c r="O334" s="48"/>
      <c r="P334" s="246">
        <f>O334*H334</f>
        <v>0</v>
      </c>
      <c r="Q334" s="246">
        <v>4.0000000000000003E-05</v>
      </c>
      <c r="R334" s="246">
        <f>Q334*H334</f>
        <v>8.0000000000000007E-05</v>
      </c>
      <c r="S334" s="246">
        <v>0</v>
      </c>
      <c r="T334" s="247">
        <f>S334*H334</f>
        <v>0</v>
      </c>
      <c r="AR334" s="25" t="s">
        <v>314</v>
      </c>
      <c r="AT334" s="25" t="s">
        <v>174</v>
      </c>
      <c r="AU334" s="25" t="s">
        <v>85</v>
      </c>
      <c r="AY334" s="25" t="s">
        <v>171</v>
      </c>
      <c r="BE334" s="248">
        <f>IF(N334="základní",J334,0)</f>
        <v>0</v>
      </c>
      <c r="BF334" s="248">
        <f>IF(N334="snížená",J334,0)</f>
        <v>0</v>
      </c>
      <c r="BG334" s="248">
        <f>IF(N334="zákl. přenesená",J334,0)</f>
        <v>0</v>
      </c>
      <c r="BH334" s="248">
        <f>IF(N334="sníž. přenesená",J334,0)</f>
        <v>0</v>
      </c>
      <c r="BI334" s="248">
        <f>IF(N334="nulová",J334,0)</f>
        <v>0</v>
      </c>
      <c r="BJ334" s="25" t="s">
        <v>83</v>
      </c>
      <c r="BK334" s="248">
        <f>ROUND(I334*H334,2)</f>
        <v>0</v>
      </c>
      <c r="BL334" s="25" t="s">
        <v>314</v>
      </c>
      <c r="BM334" s="25" t="s">
        <v>3254</v>
      </c>
    </row>
    <row r="335" s="12" customFormat="1">
      <c r="B335" s="256"/>
      <c r="C335" s="257"/>
      <c r="D335" s="249" t="s">
        <v>238</v>
      </c>
      <c r="E335" s="258" t="s">
        <v>21</v>
      </c>
      <c r="F335" s="259" t="s">
        <v>3063</v>
      </c>
      <c r="G335" s="257"/>
      <c r="H335" s="258" t="s">
        <v>21</v>
      </c>
      <c r="I335" s="260"/>
      <c r="J335" s="257"/>
      <c r="K335" s="257"/>
      <c r="L335" s="261"/>
      <c r="M335" s="262"/>
      <c r="N335" s="263"/>
      <c r="O335" s="263"/>
      <c r="P335" s="263"/>
      <c r="Q335" s="263"/>
      <c r="R335" s="263"/>
      <c r="S335" s="263"/>
      <c r="T335" s="264"/>
      <c r="AT335" s="265" t="s">
        <v>238</v>
      </c>
      <c r="AU335" s="265" t="s">
        <v>85</v>
      </c>
      <c r="AV335" s="12" t="s">
        <v>83</v>
      </c>
      <c r="AW335" s="12" t="s">
        <v>39</v>
      </c>
      <c r="AX335" s="12" t="s">
        <v>76</v>
      </c>
      <c r="AY335" s="265" t="s">
        <v>171</v>
      </c>
    </row>
    <row r="336" s="13" customFormat="1">
      <c r="B336" s="266"/>
      <c r="C336" s="267"/>
      <c r="D336" s="249" t="s">
        <v>238</v>
      </c>
      <c r="E336" s="268" t="s">
        <v>21</v>
      </c>
      <c r="F336" s="269" t="s">
        <v>3065</v>
      </c>
      <c r="G336" s="267"/>
      <c r="H336" s="270">
        <v>1</v>
      </c>
      <c r="I336" s="271"/>
      <c r="J336" s="267"/>
      <c r="K336" s="267"/>
      <c r="L336" s="272"/>
      <c r="M336" s="273"/>
      <c r="N336" s="274"/>
      <c r="O336" s="274"/>
      <c r="P336" s="274"/>
      <c r="Q336" s="274"/>
      <c r="R336" s="274"/>
      <c r="S336" s="274"/>
      <c r="T336" s="275"/>
      <c r="AT336" s="276" t="s">
        <v>238</v>
      </c>
      <c r="AU336" s="276" t="s">
        <v>85</v>
      </c>
      <c r="AV336" s="13" t="s">
        <v>85</v>
      </c>
      <c r="AW336" s="13" t="s">
        <v>39</v>
      </c>
      <c r="AX336" s="13" t="s">
        <v>76</v>
      </c>
      <c r="AY336" s="276" t="s">
        <v>171</v>
      </c>
    </row>
    <row r="337" s="13" customFormat="1">
      <c r="B337" s="266"/>
      <c r="C337" s="267"/>
      <c r="D337" s="249" t="s">
        <v>238</v>
      </c>
      <c r="E337" s="268" t="s">
        <v>21</v>
      </c>
      <c r="F337" s="269" t="s">
        <v>3066</v>
      </c>
      <c r="G337" s="267"/>
      <c r="H337" s="270">
        <v>1</v>
      </c>
      <c r="I337" s="271"/>
      <c r="J337" s="267"/>
      <c r="K337" s="267"/>
      <c r="L337" s="272"/>
      <c r="M337" s="273"/>
      <c r="N337" s="274"/>
      <c r="O337" s="274"/>
      <c r="P337" s="274"/>
      <c r="Q337" s="274"/>
      <c r="R337" s="274"/>
      <c r="S337" s="274"/>
      <c r="T337" s="275"/>
      <c r="AT337" s="276" t="s">
        <v>238</v>
      </c>
      <c r="AU337" s="276" t="s">
        <v>85</v>
      </c>
      <c r="AV337" s="13" t="s">
        <v>85</v>
      </c>
      <c r="AW337" s="13" t="s">
        <v>39</v>
      </c>
      <c r="AX337" s="13" t="s">
        <v>76</v>
      </c>
      <c r="AY337" s="276" t="s">
        <v>171</v>
      </c>
    </row>
    <row r="338" s="14" customFormat="1">
      <c r="B338" s="277"/>
      <c r="C338" s="278"/>
      <c r="D338" s="249" t="s">
        <v>238</v>
      </c>
      <c r="E338" s="279" t="s">
        <v>21</v>
      </c>
      <c r="F338" s="280" t="s">
        <v>242</v>
      </c>
      <c r="G338" s="278"/>
      <c r="H338" s="281">
        <v>2</v>
      </c>
      <c r="I338" s="282"/>
      <c r="J338" s="278"/>
      <c r="K338" s="278"/>
      <c r="L338" s="283"/>
      <c r="M338" s="284"/>
      <c r="N338" s="285"/>
      <c r="O338" s="285"/>
      <c r="P338" s="285"/>
      <c r="Q338" s="285"/>
      <c r="R338" s="285"/>
      <c r="S338" s="285"/>
      <c r="T338" s="286"/>
      <c r="AT338" s="287" t="s">
        <v>238</v>
      </c>
      <c r="AU338" s="287" t="s">
        <v>85</v>
      </c>
      <c r="AV338" s="14" t="s">
        <v>194</v>
      </c>
      <c r="AW338" s="14" t="s">
        <v>39</v>
      </c>
      <c r="AX338" s="14" t="s">
        <v>83</v>
      </c>
      <c r="AY338" s="287" t="s">
        <v>171</v>
      </c>
    </row>
    <row r="339" s="1" customFormat="1" ht="16.5" customHeight="1">
      <c r="B339" s="47"/>
      <c r="C339" s="299" t="s">
        <v>609</v>
      </c>
      <c r="D339" s="299" t="s">
        <v>288</v>
      </c>
      <c r="E339" s="300" t="s">
        <v>3255</v>
      </c>
      <c r="F339" s="301" t="s">
        <v>3256</v>
      </c>
      <c r="G339" s="302" t="s">
        <v>367</v>
      </c>
      <c r="H339" s="303">
        <v>2</v>
      </c>
      <c r="I339" s="304"/>
      <c r="J339" s="305">
        <f>ROUND(I339*H339,2)</f>
        <v>0</v>
      </c>
      <c r="K339" s="301" t="s">
        <v>236</v>
      </c>
      <c r="L339" s="306"/>
      <c r="M339" s="307" t="s">
        <v>21</v>
      </c>
      <c r="N339" s="308" t="s">
        <v>47</v>
      </c>
      <c r="O339" s="48"/>
      <c r="P339" s="246">
        <f>O339*H339</f>
        <v>0</v>
      </c>
      <c r="Q339" s="246">
        <v>0.0015200000000000001</v>
      </c>
      <c r="R339" s="246">
        <f>Q339*H339</f>
        <v>0.0030400000000000002</v>
      </c>
      <c r="S339" s="246">
        <v>0</v>
      </c>
      <c r="T339" s="247">
        <f>S339*H339</f>
        <v>0</v>
      </c>
      <c r="AR339" s="25" t="s">
        <v>414</v>
      </c>
      <c r="AT339" s="25" t="s">
        <v>288</v>
      </c>
      <c r="AU339" s="25" t="s">
        <v>85</v>
      </c>
      <c r="AY339" s="25" t="s">
        <v>171</v>
      </c>
      <c r="BE339" s="248">
        <f>IF(N339="základní",J339,0)</f>
        <v>0</v>
      </c>
      <c r="BF339" s="248">
        <f>IF(N339="snížená",J339,0)</f>
        <v>0</v>
      </c>
      <c r="BG339" s="248">
        <f>IF(N339="zákl. přenesená",J339,0)</f>
        <v>0</v>
      </c>
      <c r="BH339" s="248">
        <f>IF(N339="sníž. přenesená",J339,0)</f>
        <v>0</v>
      </c>
      <c r="BI339" s="248">
        <f>IF(N339="nulová",J339,0)</f>
        <v>0</v>
      </c>
      <c r="BJ339" s="25" t="s">
        <v>83</v>
      </c>
      <c r="BK339" s="248">
        <f>ROUND(I339*H339,2)</f>
        <v>0</v>
      </c>
      <c r="BL339" s="25" t="s">
        <v>314</v>
      </c>
      <c r="BM339" s="25" t="s">
        <v>3257</v>
      </c>
    </row>
    <row r="340" s="12" customFormat="1">
      <c r="B340" s="256"/>
      <c r="C340" s="257"/>
      <c r="D340" s="249" t="s">
        <v>238</v>
      </c>
      <c r="E340" s="258" t="s">
        <v>21</v>
      </c>
      <c r="F340" s="259" t="s">
        <v>3063</v>
      </c>
      <c r="G340" s="257"/>
      <c r="H340" s="258" t="s">
        <v>21</v>
      </c>
      <c r="I340" s="260"/>
      <c r="J340" s="257"/>
      <c r="K340" s="257"/>
      <c r="L340" s="261"/>
      <c r="M340" s="262"/>
      <c r="N340" s="263"/>
      <c r="O340" s="263"/>
      <c r="P340" s="263"/>
      <c r="Q340" s="263"/>
      <c r="R340" s="263"/>
      <c r="S340" s="263"/>
      <c r="T340" s="264"/>
      <c r="AT340" s="265" t="s">
        <v>238</v>
      </c>
      <c r="AU340" s="265" t="s">
        <v>85</v>
      </c>
      <c r="AV340" s="12" t="s">
        <v>83</v>
      </c>
      <c r="AW340" s="12" t="s">
        <v>39</v>
      </c>
      <c r="AX340" s="12" t="s">
        <v>76</v>
      </c>
      <c r="AY340" s="265" t="s">
        <v>171</v>
      </c>
    </row>
    <row r="341" s="13" customFormat="1">
      <c r="B341" s="266"/>
      <c r="C341" s="267"/>
      <c r="D341" s="249" t="s">
        <v>238</v>
      </c>
      <c r="E341" s="268" t="s">
        <v>21</v>
      </c>
      <c r="F341" s="269" t="s">
        <v>3065</v>
      </c>
      <c r="G341" s="267"/>
      <c r="H341" s="270">
        <v>1</v>
      </c>
      <c r="I341" s="271"/>
      <c r="J341" s="267"/>
      <c r="K341" s="267"/>
      <c r="L341" s="272"/>
      <c r="M341" s="273"/>
      <c r="N341" s="274"/>
      <c r="O341" s="274"/>
      <c r="P341" s="274"/>
      <c r="Q341" s="274"/>
      <c r="R341" s="274"/>
      <c r="S341" s="274"/>
      <c r="T341" s="275"/>
      <c r="AT341" s="276" t="s">
        <v>238</v>
      </c>
      <c r="AU341" s="276" t="s">
        <v>85</v>
      </c>
      <c r="AV341" s="13" t="s">
        <v>85</v>
      </c>
      <c r="AW341" s="13" t="s">
        <v>39</v>
      </c>
      <c r="AX341" s="13" t="s">
        <v>76</v>
      </c>
      <c r="AY341" s="276" t="s">
        <v>171</v>
      </c>
    </row>
    <row r="342" s="13" customFormat="1">
      <c r="B342" s="266"/>
      <c r="C342" s="267"/>
      <c r="D342" s="249" t="s">
        <v>238</v>
      </c>
      <c r="E342" s="268" t="s">
        <v>21</v>
      </c>
      <c r="F342" s="269" t="s">
        <v>3066</v>
      </c>
      <c r="G342" s="267"/>
      <c r="H342" s="270">
        <v>1</v>
      </c>
      <c r="I342" s="271"/>
      <c r="J342" s="267"/>
      <c r="K342" s="267"/>
      <c r="L342" s="272"/>
      <c r="M342" s="273"/>
      <c r="N342" s="274"/>
      <c r="O342" s="274"/>
      <c r="P342" s="274"/>
      <c r="Q342" s="274"/>
      <c r="R342" s="274"/>
      <c r="S342" s="274"/>
      <c r="T342" s="275"/>
      <c r="AT342" s="276" t="s">
        <v>238</v>
      </c>
      <c r="AU342" s="276" t="s">
        <v>85</v>
      </c>
      <c r="AV342" s="13" t="s">
        <v>85</v>
      </c>
      <c r="AW342" s="13" t="s">
        <v>39</v>
      </c>
      <c r="AX342" s="13" t="s">
        <v>76</v>
      </c>
      <c r="AY342" s="276" t="s">
        <v>171</v>
      </c>
    </row>
    <row r="343" s="14" customFormat="1">
      <c r="B343" s="277"/>
      <c r="C343" s="278"/>
      <c r="D343" s="249" t="s">
        <v>238</v>
      </c>
      <c r="E343" s="279" t="s">
        <v>21</v>
      </c>
      <c r="F343" s="280" t="s">
        <v>242</v>
      </c>
      <c r="G343" s="278"/>
      <c r="H343" s="281">
        <v>2</v>
      </c>
      <c r="I343" s="282"/>
      <c r="J343" s="278"/>
      <c r="K343" s="278"/>
      <c r="L343" s="283"/>
      <c r="M343" s="284"/>
      <c r="N343" s="285"/>
      <c r="O343" s="285"/>
      <c r="P343" s="285"/>
      <c r="Q343" s="285"/>
      <c r="R343" s="285"/>
      <c r="S343" s="285"/>
      <c r="T343" s="286"/>
      <c r="AT343" s="287" t="s">
        <v>238</v>
      </c>
      <c r="AU343" s="287" t="s">
        <v>85</v>
      </c>
      <c r="AV343" s="14" t="s">
        <v>194</v>
      </c>
      <c r="AW343" s="14" t="s">
        <v>39</v>
      </c>
      <c r="AX343" s="14" t="s">
        <v>83</v>
      </c>
      <c r="AY343" s="287" t="s">
        <v>171</v>
      </c>
    </row>
    <row r="344" s="1" customFormat="1" ht="16.5" customHeight="1">
      <c r="B344" s="47"/>
      <c r="C344" s="237" t="s">
        <v>615</v>
      </c>
      <c r="D344" s="237" t="s">
        <v>174</v>
      </c>
      <c r="E344" s="238" t="s">
        <v>3258</v>
      </c>
      <c r="F344" s="239" t="s">
        <v>3259</v>
      </c>
      <c r="G344" s="240" t="s">
        <v>367</v>
      </c>
      <c r="H344" s="241">
        <v>1</v>
      </c>
      <c r="I344" s="242"/>
      <c r="J344" s="243">
        <f>ROUND(I344*H344,2)</f>
        <v>0</v>
      </c>
      <c r="K344" s="239" t="s">
        <v>236</v>
      </c>
      <c r="L344" s="73"/>
      <c r="M344" s="244" t="s">
        <v>21</v>
      </c>
      <c r="N344" s="245" t="s">
        <v>47</v>
      </c>
      <c r="O344" s="48"/>
      <c r="P344" s="246">
        <f>O344*H344</f>
        <v>0</v>
      </c>
      <c r="Q344" s="246">
        <v>0.00016000000000000001</v>
      </c>
      <c r="R344" s="246">
        <f>Q344*H344</f>
        <v>0.00016000000000000001</v>
      </c>
      <c r="S344" s="246">
        <v>0</v>
      </c>
      <c r="T344" s="247">
        <f>S344*H344</f>
        <v>0</v>
      </c>
      <c r="AR344" s="25" t="s">
        <v>314</v>
      </c>
      <c r="AT344" s="25" t="s">
        <v>174</v>
      </c>
      <c r="AU344" s="25" t="s">
        <v>85</v>
      </c>
      <c r="AY344" s="25" t="s">
        <v>171</v>
      </c>
      <c r="BE344" s="248">
        <f>IF(N344="základní",J344,0)</f>
        <v>0</v>
      </c>
      <c r="BF344" s="248">
        <f>IF(N344="snížená",J344,0)</f>
        <v>0</v>
      </c>
      <c r="BG344" s="248">
        <f>IF(N344="zákl. přenesená",J344,0)</f>
        <v>0</v>
      </c>
      <c r="BH344" s="248">
        <f>IF(N344="sníž. přenesená",J344,0)</f>
        <v>0</v>
      </c>
      <c r="BI344" s="248">
        <f>IF(N344="nulová",J344,0)</f>
        <v>0</v>
      </c>
      <c r="BJ344" s="25" t="s">
        <v>83</v>
      </c>
      <c r="BK344" s="248">
        <f>ROUND(I344*H344,2)</f>
        <v>0</v>
      </c>
      <c r="BL344" s="25" t="s">
        <v>314</v>
      </c>
      <c r="BM344" s="25" t="s">
        <v>3260</v>
      </c>
    </row>
    <row r="345" s="12" customFormat="1">
      <c r="B345" s="256"/>
      <c r="C345" s="257"/>
      <c r="D345" s="249" t="s">
        <v>238</v>
      </c>
      <c r="E345" s="258" t="s">
        <v>21</v>
      </c>
      <c r="F345" s="259" t="s">
        <v>3063</v>
      </c>
      <c r="G345" s="257"/>
      <c r="H345" s="258" t="s">
        <v>21</v>
      </c>
      <c r="I345" s="260"/>
      <c r="J345" s="257"/>
      <c r="K345" s="257"/>
      <c r="L345" s="261"/>
      <c r="M345" s="262"/>
      <c r="N345" s="263"/>
      <c r="O345" s="263"/>
      <c r="P345" s="263"/>
      <c r="Q345" s="263"/>
      <c r="R345" s="263"/>
      <c r="S345" s="263"/>
      <c r="T345" s="264"/>
      <c r="AT345" s="265" t="s">
        <v>238</v>
      </c>
      <c r="AU345" s="265" t="s">
        <v>85</v>
      </c>
      <c r="AV345" s="12" t="s">
        <v>83</v>
      </c>
      <c r="AW345" s="12" t="s">
        <v>39</v>
      </c>
      <c r="AX345" s="12" t="s">
        <v>76</v>
      </c>
      <c r="AY345" s="265" t="s">
        <v>171</v>
      </c>
    </row>
    <row r="346" s="13" customFormat="1">
      <c r="B346" s="266"/>
      <c r="C346" s="267"/>
      <c r="D346" s="249" t="s">
        <v>238</v>
      </c>
      <c r="E346" s="268" t="s">
        <v>21</v>
      </c>
      <c r="F346" s="269" t="s">
        <v>3084</v>
      </c>
      <c r="G346" s="267"/>
      <c r="H346" s="270">
        <v>1</v>
      </c>
      <c r="I346" s="271"/>
      <c r="J346" s="267"/>
      <c r="K346" s="267"/>
      <c r="L346" s="272"/>
      <c r="M346" s="273"/>
      <c r="N346" s="274"/>
      <c r="O346" s="274"/>
      <c r="P346" s="274"/>
      <c r="Q346" s="274"/>
      <c r="R346" s="274"/>
      <c r="S346" s="274"/>
      <c r="T346" s="275"/>
      <c r="AT346" s="276" t="s">
        <v>238</v>
      </c>
      <c r="AU346" s="276" t="s">
        <v>85</v>
      </c>
      <c r="AV346" s="13" t="s">
        <v>85</v>
      </c>
      <c r="AW346" s="13" t="s">
        <v>39</v>
      </c>
      <c r="AX346" s="13" t="s">
        <v>76</v>
      </c>
      <c r="AY346" s="276" t="s">
        <v>171</v>
      </c>
    </row>
    <row r="347" s="14" customFormat="1">
      <c r="B347" s="277"/>
      <c r="C347" s="278"/>
      <c r="D347" s="249" t="s">
        <v>238</v>
      </c>
      <c r="E347" s="279" t="s">
        <v>21</v>
      </c>
      <c r="F347" s="280" t="s">
        <v>242</v>
      </c>
      <c r="G347" s="278"/>
      <c r="H347" s="281">
        <v>1</v>
      </c>
      <c r="I347" s="282"/>
      <c r="J347" s="278"/>
      <c r="K347" s="278"/>
      <c r="L347" s="283"/>
      <c r="M347" s="284"/>
      <c r="N347" s="285"/>
      <c r="O347" s="285"/>
      <c r="P347" s="285"/>
      <c r="Q347" s="285"/>
      <c r="R347" s="285"/>
      <c r="S347" s="285"/>
      <c r="T347" s="286"/>
      <c r="AT347" s="287" t="s">
        <v>238</v>
      </c>
      <c r="AU347" s="287" t="s">
        <v>85</v>
      </c>
      <c r="AV347" s="14" t="s">
        <v>194</v>
      </c>
      <c r="AW347" s="14" t="s">
        <v>39</v>
      </c>
      <c r="AX347" s="14" t="s">
        <v>83</v>
      </c>
      <c r="AY347" s="287" t="s">
        <v>171</v>
      </c>
    </row>
    <row r="348" s="1" customFormat="1" ht="16.5" customHeight="1">
      <c r="B348" s="47"/>
      <c r="C348" s="237" t="s">
        <v>619</v>
      </c>
      <c r="D348" s="237" t="s">
        <v>174</v>
      </c>
      <c r="E348" s="238" t="s">
        <v>3261</v>
      </c>
      <c r="F348" s="239" t="s">
        <v>3262</v>
      </c>
      <c r="G348" s="240" t="s">
        <v>367</v>
      </c>
      <c r="H348" s="241">
        <v>2</v>
      </c>
      <c r="I348" s="242"/>
      <c r="J348" s="243">
        <f>ROUND(I348*H348,2)</f>
        <v>0</v>
      </c>
      <c r="K348" s="239" t="s">
        <v>236</v>
      </c>
      <c r="L348" s="73"/>
      <c r="M348" s="244" t="s">
        <v>21</v>
      </c>
      <c r="N348" s="245" t="s">
        <v>47</v>
      </c>
      <c r="O348" s="48"/>
      <c r="P348" s="246">
        <f>O348*H348</f>
        <v>0</v>
      </c>
      <c r="Q348" s="246">
        <v>0.00036000000000000002</v>
      </c>
      <c r="R348" s="246">
        <f>Q348*H348</f>
        <v>0.00072000000000000005</v>
      </c>
      <c r="S348" s="246">
        <v>0</v>
      </c>
      <c r="T348" s="247">
        <f>S348*H348</f>
        <v>0</v>
      </c>
      <c r="AR348" s="25" t="s">
        <v>314</v>
      </c>
      <c r="AT348" s="25" t="s">
        <v>174</v>
      </c>
      <c r="AU348" s="25" t="s">
        <v>85</v>
      </c>
      <c r="AY348" s="25" t="s">
        <v>171</v>
      </c>
      <c r="BE348" s="248">
        <f>IF(N348="základní",J348,0)</f>
        <v>0</v>
      </c>
      <c r="BF348" s="248">
        <f>IF(N348="snížená",J348,0)</f>
        <v>0</v>
      </c>
      <c r="BG348" s="248">
        <f>IF(N348="zákl. přenesená",J348,0)</f>
        <v>0</v>
      </c>
      <c r="BH348" s="248">
        <f>IF(N348="sníž. přenesená",J348,0)</f>
        <v>0</v>
      </c>
      <c r="BI348" s="248">
        <f>IF(N348="nulová",J348,0)</f>
        <v>0</v>
      </c>
      <c r="BJ348" s="25" t="s">
        <v>83</v>
      </c>
      <c r="BK348" s="248">
        <f>ROUND(I348*H348,2)</f>
        <v>0</v>
      </c>
      <c r="BL348" s="25" t="s">
        <v>314</v>
      </c>
      <c r="BM348" s="25" t="s">
        <v>3263</v>
      </c>
    </row>
    <row r="349" s="12" customFormat="1">
      <c r="B349" s="256"/>
      <c r="C349" s="257"/>
      <c r="D349" s="249" t="s">
        <v>238</v>
      </c>
      <c r="E349" s="258" t="s">
        <v>21</v>
      </c>
      <c r="F349" s="259" t="s">
        <v>3063</v>
      </c>
      <c r="G349" s="257"/>
      <c r="H349" s="258" t="s">
        <v>21</v>
      </c>
      <c r="I349" s="260"/>
      <c r="J349" s="257"/>
      <c r="K349" s="257"/>
      <c r="L349" s="261"/>
      <c r="M349" s="262"/>
      <c r="N349" s="263"/>
      <c r="O349" s="263"/>
      <c r="P349" s="263"/>
      <c r="Q349" s="263"/>
      <c r="R349" s="263"/>
      <c r="S349" s="263"/>
      <c r="T349" s="264"/>
      <c r="AT349" s="265" t="s">
        <v>238</v>
      </c>
      <c r="AU349" s="265" t="s">
        <v>85</v>
      </c>
      <c r="AV349" s="12" t="s">
        <v>83</v>
      </c>
      <c r="AW349" s="12" t="s">
        <v>39</v>
      </c>
      <c r="AX349" s="12" t="s">
        <v>76</v>
      </c>
      <c r="AY349" s="265" t="s">
        <v>171</v>
      </c>
    </row>
    <row r="350" s="13" customFormat="1">
      <c r="B350" s="266"/>
      <c r="C350" s="267"/>
      <c r="D350" s="249" t="s">
        <v>238</v>
      </c>
      <c r="E350" s="268" t="s">
        <v>21</v>
      </c>
      <c r="F350" s="269" t="s">
        <v>3073</v>
      </c>
      <c r="G350" s="267"/>
      <c r="H350" s="270">
        <v>2</v>
      </c>
      <c r="I350" s="271"/>
      <c r="J350" s="267"/>
      <c r="K350" s="267"/>
      <c r="L350" s="272"/>
      <c r="M350" s="273"/>
      <c r="N350" s="274"/>
      <c r="O350" s="274"/>
      <c r="P350" s="274"/>
      <c r="Q350" s="274"/>
      <c r="R350" s="274"/>
      <c r="S350" s="274"/>
      <c r="T350" s="275"/>
      <c r="AT350" s="276" t="s">
        <v>238</v>
      </c>
      <c r="AU350" s="276" t="s">
        <v>85</v>
      </c>
      <c r="AV350" s="13" t="s">
        <v>85</v>
      </c>
      <c r="AW350" s="13" t="s">
        <v>39</v>
      </c>
      <c r="AX350" s="13" t="s">
        <v>76</v>
      </c>
      <c r="AY350" s="276" t="s">
        <v>171</v>
      </c>
    </row>
    <row r="351" s="14" customFormat="1">
      <c r="B351" s="277"/>
      <c r="C351" s="278"/>
      <c r="D351" s="249" t="s">
        <v>238</v>
      </c>
      <c r="E351" s="279" t="s">
        <v>21</v>
      </c>
      <c r="F351" s="280" t="s">
        <v>242</v>
      </c>
      <c r="G351" s="278"/>
      <c r="H351" s="281">
        <v>2</v>
      </c>
      <c r="I351" s="282"/>
      <c r="J351" s="278"/>
      <c r="K351" s="278"/>
      <c r="L351" s="283"/>
      <c r="M351" s="284"/>
      <c r="N351" s="285"/>
      <c r="O351" s="285"/>
      <c r="P351" s="285"/>
      <c r="Q351" s="285"/>
      <c r="R351" s="285"/>
      <c r="S351" s="285"/>
      <c r="T351" s="286"/>
      <c r="AT351" s="287" t="s">
        <v>238</v>
      </c>
      <c r="AU351" s="287" t="s">
        <v>85</v>
      </c>
      <c r="AV351" s="14" t="s">
        <v>194</v>
      </c>
      <c r="AW351" s="14" t="s">
        <v>39</v>
      </c>
      <c r="AX351" s="14" t="s">
        <v>83</v>
      </c>
      <c r="AY351" s="287" t="s">
        <v>171</v>
      </c>
    </row>
    <row r="352" s="1" customFormat="1" ht="16.5" customHeight="1">
      <c r="B352" s="47"/>
      <c r="C352" s="237" t="s">
        <v>623</v>
      </c>
      <c r="D352" s="237" t="s">
        <v>174</v>
      </c>
      <c r="E352" s="238" t="s">
        <v>3264</v>
      </c>
      <c r="F352" s="239" t="s">
        <v>3265</v>
      </c>
      <c r="G352" s="240" t="s">
        <v>367</v>
      </c>
      <c r="H352" s="241">
        <v>8</v>
      </c>
      <c r="I352" s="242"/>
      <c r="J352" s="243">
        <f>ROUND(I352*H352,2)</f>
        <v>0</v>
      </c>
      <c r="K352" s="239" t="s">
        <v>236</v>
      </c>
      <c r="L352" s="73"/>
      <c r="M352" s="244" t="s">
        <v>21</v>
      </c>
      <c r="N352" s="245" t="s">
        <v>47</v>
      </c>
      <c r="O352" s="48"/>
      <c r="P352" s="246">
        <f>O352*H352</f>
        <v>0</v>
      </c>
      <c r="Q352" s="246">
        <v>0.00013999999999999999</v>
      </c>
      <c r="R352" s="246">
        <f>Q352*H352</f>
        <v>0.0011199999999999999</v>
      </c>
      <c r="S352" s="246">
        <v>0</v>
      </c>
      <c r="T352" s="247">
        <f>S352*H352</f>
        <v>0</v>
      </c>
      <c r="AR352" s="25" t="s">
        <v>314</v>
      </c>
      <c r="AT352" s="25" t="s">
        <v>174</v>
      </c>
      <c r="AU352" s="25" t="s">
        <v>85</v>
      </c>
      <c r="AY352" s="25" t="s">
        <v>171</v>
      </c>
      <c r="BE352" s="248">
        <f>IF(N352="základní",J352,0)</f>
        <v>0</v>
      </c>
      <c r="BF352" s="248">
        <f>IF(N352="snížená",J352,0)</f>
        <v>0</v>
      </c>
      <c r="BG352" s="248">
        <f>IF(N352="zákl. přenesená",J352,0)</f>
        <v>0</v>
      </c>
      <c r="BH352" s="248">
        <f>IF(N352="sníž. přenesená",J352,0)</f>
        <v>0</v>
      </c>
      <c r="BI352" s="248">
        <f>IF(N352="nulová",J352,0)</f>
        <v>0</v>
      </c>
      <c r="BJ352" s="25" t="s">
        <v>83</v>
      </c>
      <c r="BK352" s="248">
        <f>ROUND(I352*H352,2)</f>
        <v>0</v>
      </c>
      <c r="BL352" s="25" t="s">
        <v>314</v>
      </c>
      <c r="BM352" s="25" t="s">
        <v>3266</v>
      </c>
    </row>
    <row r="353" s="12" customFormat="1">
      <c r="B353" s="256"/>
      <c r="C353" s="257"/>
      <c r="D353" s="249" t="s">
        <v>238</v>
      </c>
      <c r="E353" s="258" t="s">
        <v>21</v>
      </c>
      <c r="F353" s="259" t="s">
        <v>3063</v>
      </c>
      <c r="G353" s="257"/>
      <c r="H353" s="258" t="s">
        <v>21</v>
      </c>
      <c r="I353" s="260"/>
      <c r="J353" s="257"/>
      <c r="K353" s="257"/>
      <c r="L353" s="261"/>
      <c r="M353" s="262"/>
      <c r="N353" s="263"/>
      <c r="O353" s="263"/>
      <c r="P353" s="263"/>
      <c r="Q353" s="263"/>
      <c r="R353" s="263"/>
      <c r="S353" s="263"/>
      <c r="T353" s="264"/>
      <c r="AT353" s="265" t="s">
        <v>238</v>
      </c>
      <c r="AU353" s="265" t="s">
        <v>85</v>
      </c>
      <c r="AV353" s="12" t="s">
        <v>83</v>
      </c>
      <c r="AW353" s="12" t="s">
        <v>39</v>
      </c>
      <c r="AX353" s="12" t="s">
        <v>76</v>
      </c>
      <c r="AY353" s="265" t="s">
        <v>171</v>
      </c>
    </row>
    <row r="354" s="13" customFormat="1">
      <c r="B354" s="266"/>
      <c r="C354" s="267"/>
      <c r="D354" s="249" t="s">
        <v>238</v>
      </c>
      <c r="E354" s="268" t="s">
        <v>21</v>
      </c>
      <c r="F354" s="269" t="s">
        <v>3064</v>
      </c>
      <c r="G354" s="267"/>
      <c r="H354" s="270">
        <v>6</v>
      </c>
      <c r="I354" s="271"/>
      <c r="J354" s="267"/>
      <c r="K354" s="267"/>
      <c r="L354" s="272"/>
      <c r="M354" s="273"/>
      <c r="N354" s="274"/>
      <c r="O354" s="274"/>
      <c r="P354" s="274"/>
      <c r="Q354" s="274"/>
      <c r="R354" s="274"/>
      <c r="S354" s="274"/>
      <c r="T354" s="275"/>
      <c r="AT354" s="276" t="s">
        <v>238</v>
      </c>
      <c r="AU354" s="276" t="s">
        <v>85</v>
      </c>
      <c r="AV354" s="13" t="s">
        <v>85</v>
      </c>
      <c r="AW354" s="13" t="s">
        <v>39</v>
      </c>
      <c r="AX354" s="13" t="s">
        <v>76</v>
      </c>
      <c r="AY354" s="276" t="s">
        <v>171</v>
      </c>
    </row>
    <row r="355" s="13" customFormat="1">
      <c r="B355" s="266"/>
      <c r="C355" s="267"/>
      <c r="D355" s="249" t="s">
        <v>238</v>
      </c>
      <c r="E355" s="268" t="s">
        <v>21</v>
      </c>
      <c r="F355" s="269" t="s">
        <v>3065</v>
      </c>
      <c r="G355" s="267"/>
      <c r="H355" s="270">
        <v>1</v>
      </c>
      <c r="I355" s="271"/>
      <c r="J355" s="267"/>
      <c r="K355" s="267"/>
      <c r="L355" s="272"/>
      <c r="M355" s="273"/>
      <c r="N355" s="274"/>
      <c r="O355" s="274"/>
      <c r="P355" s="274"/>
      <c r="Q355" s="274"/>
      <c r="R355" s="274"/>
      <c r="S355" s="274"/>
      <c r="T355" s="275"/>
      <c r="AT355" s="276" t="s">
        <v>238</v>
      </c>
      <c r="AU355" s="276" t="s">
        <v>85</v>
      </c>
      <c r="AV355" s="13" t="s">
        <v>85</v>
      </c>
      <c r="AW355" s="13" t="s">
        <v>39</v>
      </c>
      <c r="AX355" s="13" t="s">
        <v>76</v>
      </c>
      <c r="AY355" s="276" t="s">
        <v>171</v>
      </c>
    </row>
    <row r="356" s="13" customFormat="1">
      <c r="B356" s="266"/>
      <c r="C356" s="267"/>
      <c r="D356" s="249" t="s">
        <v>238</v>
      </c>
      <c r="E356" s="268" t="s">
        <v>21</v>
      </c>
      <c r="F356" s="269" t="s">
        <v>3066</v>
      </c>
      <c r="G356" s="267"/>
      <c r="H356" s="270">
        <v>1</v>
      </c>
      <c r="I356" s="271"/>
      <c r="J356" s="267"/>
      <c r="K356" s="267"/>
      <c r="L356" s="272"/>
      <c r="M356" s="273"/>
      <c r="N356" s="274"/>
      <c r="O356" s="274"/>
      <c r="P356" s="274"/>
      <c r="Q356" s="274"/>
      <c r="R356" s="274"/>
      <c r="S356" s="274"/>
      <c r="T356" s="275"/>
      <c r="AT356" s="276" t="s">
        <v>238</v>
      </c>
      <c r="AU356" s="276" t="s">
        <v>85</v>
      </c>
      <c r="AV356" s="13" t="s">
        <v>85</v>
      </c>
      <c r="AW356" s="13" t="s">
        <v>39</v>
      </c>
      <c r="AX356" s="13" t="s">
        <v>76</v>
      </c>
      <c r="AY356" s="276" t="s">
        <v>171</v>
      </c>
    </row>
    <row r="357" s="14" customFormat="1">
      <c r="B357" s="277"/>
      <c r="C357" s="278"/>
      <c r="D357" s="249" t="s">
        <v>238</v>
      </c>
      <c r="E357" s="279" t="s">
        <v>21</v>
      </c>
      <c r="F357" s="280" t="s">
        <v>242</v>
      </c>
      <c r="G357" s="278"/>
      <c r="H357" s="281">
        <v>8</v>
      </c>
      <c r="I357" s="282"/>
      <c r="J357" s="278"/>
      <c r="K357" s="278"/>
      <c r="L357" s="283"/>
      <c r="M357" s="284"/>
      <c r="N357" s="285"/>
      <c r="O357" s="285"/>
      <c r="P357" s="285"/>
      <c r="Q357" s="285"/>
      <c r="R357" s="285"/>
      <c r="S357" s="285"/>
      <c r="T357" s="286"/>
      <c r="AT357" s="287" t="s">
        <v>238</v>
      </c>
      <c r="AU357" s="287" t="s">
        <v>85</v>
      </c>
      <c r="AV357" s="14" t="s">
        <v>194</v>
      </c>
      <c r="AW357" s="14" t="s">
        <v>39</v>
      </c>
      <c r="AX357" s="14" t="s">
        <v>83</v>
      </c>
      <c r="AY357" s="287" t="s">
        <v>171</v>
      </c>
    </row>
    <row r="358" s="1" customFormat="1" ht="16.5" customHeight="1">
      <c r="B358" s="47"/>
      <c r="C358" s="237" t="s">
        <v>627</v>
      </c>
      <c r="D358" s="237" t="s">
        <v>174</v>
      </c>
      <c r="E358" s="238" t="s">
        <v>3267</v>
      </c>
      <c r="F358" s="239" t="s">
        <v>3268</v>
      </c>
      <c r="G358" s="240" t="s">
        <v>367</v>
      </c>
      <c r="H358" s="241">
        <v>6</v>
      </c>
      <c r="I358" s="242"/>
      <c r="J358" s="243">
        <f>ROUND(I358*H358,2)</f>
        <v>0</v>
      </c>
      <c r="K358" s="239" t="s">
        <v>236</v>
      </c>
      <c r="L358" s="73"/>
      <c r="M358" s="244" t="s">
        <v>21</v>
      </c>
      <c r="N358" s="245" t="s">
        <v>47</v>
      </c>
      <c r="O358" s="48"/>
      <c r="P358" s="246">
        <f>O358*H358</f>
        <v>0</v>
      </c>
      <c r="Q358" s="246">
        <v>0.00023000000000000001</v>
      </c>
      <c r="R358" s="246">
        <f>Q358*H358</f>
        <v>0.0013800000000000002</v>
      </c>
      <c r="S358" s="246">
        <v>0</v>
      </c>
      <c r="T358" s="247">
        <f>S358*H358</f>
        <v>0</v>
      </c>
      <c r="AR358" s="25" t="s">
        <v>314</v>
      </c>
      <c r="AT358" s="25" t="s">
        <v>174</v>
      </c>
      <c r="AU358" s="25" t="s">
        <v>85</v>
      </c>
      <c r="AY358" s="25" t="s">
        <v>171</v>
      </c>
      <c r="BE358" s="248">
        <f>IF(N358="základní",J358,0)</f>
        <v>0</v>
      </c>
      <c r="BF358" s="248">
        <f>IF(N358="snížená",J358,0)</f>
        <v>0</v>
      </c>
      <c r="BG358" s="248">
        <f>IF(N358="zákl. přenesená",J358,0)</f>
        <v>0</v>
      </c>
      <c r="BH358" s="248">
        <f>IF(N358="sníž. přenesená",J358,0)</f>
        <v>0</v>
      </c>
      <c r="BI358" s="248">
        <f>IF(N358="nulová",J358,0)</f>
        <v>0</v>
      </c>
      <c r="BJ358" s="25" t="s">
        <v>83</v>
      </c>
      <c r="BK358" s="248">
        <f>ROUND(I358*H358,2)</f>
        <v>0</v>
      </c>
      <c r="BL358" s="25" t="s">
        <v>314</v>
      </c>
      <c r="BM358" s="25" t="s">
        <v>3269</v>
      </c>
    </row>
    <row r="359" s="12" customFormat="1">
      <c r="B359" s="256"/>
      <c r="C359" s="257"/>
      <c r="D359" s="249" t="s">
        <v>238</v>
      </c>
      <c r="E359" s="258" t="s">
        <v>21</v>
      </c>
      <c r="F359" s="259" t="s">
        <v>3063</v>
      </c>
      <c r="G359" s="257"/>
      <c r="H359" s="258" t="s">
        <v>21</v>
      </c>
      <c r="I359" s="260"/>
      <c r="J359" s="257"/>
      <c r="K359" s="257"/>
      <c r="L359" s="261"/>
      <c r="M359" s="262"/>
      <c r="N359" s="263"/>
      <c r="O359" s="263"/>
      <c r="P359" s="263"/>
      <c r="Q359" s="263"/>
      <c r="R359" s="263"/>
      <c r="S359" s="263"/>
      <c r="T359" s="264"/>
      <c r="AT359" s="265" t="s">
        <v>238</v>
      </c>
      <c r="AU359" s="265" t="s">
        <v>85</v>
      </c>
      <c r="AV359" s="12" t="s">
        <v>83</v>
      </c>
      <c r="AW359" s="12" t="s">
        <v>39</v>
      </c>
      <c r="AX359" s="12" t="s">
        <v>76</v>
      </c>
      <c r="AY359" s="265" t="s">
        <v>171</v>
      </c>
    </row>
    <row r="360" s="13" customFormat="1">
      <c r="B360" s="266"/>
      <c r="C360" s="267"/>
      <c r="D360" s="249" t="s">
        <v>238</v>
      </c>
      <c r="E360" s="268" t="s">
        <v>21</v>
      </c>
      <c r="F360" s="269" t="s">
        <v>3064</v>
      </c>
      <c r="G360" s="267"/>
      <c r="H360" s="270">
        <v>6</v>
      </c>
      <c r="I360" s="271"/>
      <c r="J360" s="267"/>
      <c r="K360" s="267"/>
      <c r="L360" s="272"/>
      <c r="M360" s="273"/>
      <c r="N360" s="274"/>
      <c r="O360" s="274"/>
      <c r="P360" s="274"/>
      <c r="Q360" s="274"/>
      <c r="R360" s="274"/>
      <c r="S360" s="274"/>
      <c r="T360" s="275"/>
      <c r="AT360" s="276" t="s">
        <v>238</v>
      </c>
      <c r="AU360" s="276" t="s">
        <v>85</v>
      </c>
      <c r="AV360" s="13" t="s">
        <v>85</v>
      </c>
      <c r="AW360" s="13" t="s">
        <v>39</v>
      </c>
      <c r="AX360" s="13" t="s">
        <v>76</v>
      </c>
      <c r="AY360" s="276" t="s">
        <v>171</v>
      </c>
    </row>
    <row r="361" s="14" customFormat="1">
      <c r="B361" s="277"/>
      <c r="C361" s="278"/>
      <c r="D361" s="249" t="s">
        <v>238</v>
      </c>
      <c r="E361" s="279" t="s">
        <v>21</v>
      </c>
      <c r="F361" s="280" t="s">
        <v>242</v>
      </c>
      <c r="G361" s="278"/>
      <c r="H361" s="281">
        <v>6</v>
      </c>
      <c r="I361" s="282"/>
      <c r="J361" s="278"/>
      <c r="K361" s="278"/>
      <c r="L361" s="283"/>
      <c r="M361" s="284"/>
      <c r="N361" s="285"/>
      <c r="O361" s="285"/>
      <c r="P361" s="285"/>
      <c r="Q361" s="285"/>
      <c r="R361" s="285"/>
      <c r="S361" s="285"/>
      <c r="T361" s="286"/>
      <c r="AT361" s="287" t="s">
        <v>238</v>
      </c>
      <c r="AU361" s="287" t="s">
        <v>85</v>
      </c>
      <c r="AV361" s="14" t="s">
        <v>194</v>
      </c>
      <c r="AW361" s="14" t="s">
        <v>39</v>
      </c>
      <c r="AX361" s="14" t="s">
        <v>83</v>
      </c>
      <c r="AY361" s="287" t="s">
        <v>171</v>
      </c>
    </row>
    <row r="362" s="1" customFormat="1" ht="25.5" customHeight="1">
      <c r="B362" s="47"/>
      <c r="C362" s="237" t="s">
        <v>632</v>
      </c>
      <c r="D362" s="237" t="s">
        <v>174</v>
      </c>
      <c r="E362" s="238" t="s">
        <v>3270</v>
      </c>
      <c r="F362" s="239" t="s">
        <v>3271</v>
      </c>
      <c r="G362" s="240" t="s">
        <v>367</v>
      </c>
      <c r="H362" s="241">
        <v>2</v>
      </c>
      <c r="I362" s="242"/>
      <c r="J362" s="243">
        <f>ROUND(I362*H362,2)</f>
        <v>0</v>
      </c>
      <c r="K362" s="239" t="s">
        <v>236</v>
      </c>
      <c r="L362" s="73"/>
      <c r="M362" s="244" t="s">
        <v>21</v>
      </c>
      <c r="N362" s="245" t="s">
        <v>47</v>
      </c>
      <c r="O362" s="48"/>
      <c r="P362" s="246">
        <f>O362*H362</f>
        <v>0</v>
      </c>
      <c r="Q362" s="246">
        <v>0.00051999999999999995</v>
      </c>
      <c r="R362" s="246">
        <f>Q362*H362</f>
        <v>0.0010399999999999999</v>
      </c>
      <c r="S362" s="246">
        <v>0</v>
      </c>
      <c r="T362" s="247">
        <f>S362*H362</f>
        <v>0</v>
      </c>
      <c r="AR362" s="25" t="s">
        <v>314</v>
      </c>
      <c r="AT362" s="25" t="s">
        <v>174</v>
      </c>
      <c r="AU362" s="25" t="s">
        <v>85</v>
      </c>
      <c r="AY362" s="25" t="s">
        <v>171</v>
      </c>
      <c r="BE362" s="248">
        <f>IF(N362="základní",J362,0)</f>
        <v>0</v>
      </c>
      <c r="BF362" s="248">
        <f>IF(N362="snížená",J362,0)</f>
        <v>0</v>
      </c>
      <c r="BG362" s="248">
        <f>IF(N362="zákl. přenesená",J362,0)</f>
        <v>0</v>
      </c>
      <c r="BH362" s="248">
        <f>IF(N362="sníž. přenesená",J362,0)</f>
        <v>0</v>
      </c>
      <c r="BI362" s="248">
        <f>IF(N362="nulová",J362,0)</f>
        <v>0</v>
      </c>
      <c r="BJ362" s="25" t="s">
        <v>83</v>
      </c>
      <c r="BK362" s="248">
        <f>ROUND(I362*H362,2)</f>
        <v>0</v>
      </c>
      <c r="BL362" s="25" t="s">
        <v>314</v>
      </c>
      <c r="BM362" s="25" t="s">
        <v>3272</v>
      </c>
    </row>
    <row r="363" s="12" customFormat="1">
      <c r="B363" s="256"/>
      <c r="C363" s="257"/>
      <c r="D363" s="249" t="s">
        <v>238</v>
      </c>
      <c r="E363" s="258" t="s">
        <v>21</v>
      </c>
      <c r="F363" s="259" t="s">
        <v>3063</v>
      </c>
      <c r="G363" s="257"/>
      <c r="H363" s="258" t="s">
        <v>21</v>
      </c>
      <c r="I363" s="260"/>
      <c r="J363" s="257"/>
      <c r="K363" s="257"/>
      <c r="L363" s="261"/>
      <c r="M363" s="262"/>
      <c r="N363" s="263"/>
      <c r="O363" s="263"/>
      <c r="P363" s="263"/>
      <c r="Q363" s="263"/>
      <c r="R363" s="263"/>
      <c r="S363" s="263"/>
      <c r="T363" s="264"/>
      <c r="AT363" s="265" t="s">
        <v>238</v>
      </c>
      <c r="AU363" s="265" t="s">
        <v>85</v>
      </c>
      <c r="AV363" s="12" t="s">
        <v>83</v>
      </c>
      <c r="AW363" s="12" t="s">
        <v>39</v>
      </c>
      <c r="AX363" s="12" t="s">
        <v>76</v>
      </c>
      <c r="AY363" s="265" t="s">
        <v>171</v>
      </c>
    </row>
    <row r="364" s="13" customFormat="1">
      <c r="B364" s="266"/>
      <c r="C364" s="267"/>
      <c r="D364" s="249" t="s">
        <v>238</v>
      </c>
      <c r="E364" s="268" t="s">
        <v>21</v>
      </c>
      <c r="F364" s="269" t="s">
        <v>3065</v>
      </c>
      <c r="G364" s="267"/>
      <c r="H364" s="270">
        <v>1</v>
      </c>
      <c r="I364" s="271"/>
      <c r="J364" s="267"/>
      <c r="K364" s="267"/>
      <c r="L364" s="272"/>
      <c r="M364" s="273"/>
      <c r="N364" s="274"/>
      <c r="O364" s="274"/>
      <c r="P364" s="274"/>
      <c r="Q364" s="274"/>
      <c r="R364" s="274"/>
      <c r="S364" s="274"/>
      <c r="T364" s="275"/>
      <c r="AT364" s="276" t="s">
        <v>238</v>
      </c>
      <c r="AU364" s="276" t="s">
        <v>85</v>
      </c>
      <c r="AV364" s="13" t="s">
        <v>85</v>
      </c>
      <c r="AW364" s="13" t="s">
        <v>39</v>
      </c>
      <c r="AX364" s="13" t="s">
        <v>76</v>
      </c>
      <c r="AY364" s="276" t="s">
        <v>171</v>
      </c>
    </row>
    <row r="365" s="13" customFormat="1">
      <c r="B365" s="266"/>
      <c r="C365" s="267"/>
      <c r="D365" s="249" t="s">
        <v>238</v>
      </c>
      <c r="E365" s="268" t="s">
        <v>21</v>
      </c>
      <c r="F365" s="269" t="s">
        <v>3066</v>
      </c>
      <c r="G365" s="267"/>
      <c r="H365" s="270">
        <v>1</v>
      </c>
      <c r="I365" s="271"/>
      <c r="J365" s="267"/>
      <c r="K365" s="267"/>
      <c r="L365" s="272"/>
      <c r="M365" s="273"/>
      <c r="N365" s="274"/>
      <c r="O365" s="274"/>
      <c r="P365" s="274"/>
      <c r="Q365" s="274"/>
      <c r="R365" s="274"/>
      <c r="S365" s="274"/>
      <c r="T365" s="275"/>
      <c r="AT365" s="276" t="s">
        <v>238</v>
      </c>
      <c r="AU365" s="276" t="s">
        <v>85</v>
      </c>
      <c r="AV365" s="13" t="s">
        <v>85</v>
      </c>
      <c r="AW365" s="13" t="s">
        <v>39</v>
      </c>
      <c r="AX365" s="13" t="s">
        <v>76</v>
      </c>
      <c r="AY365" s="276" t="s">
        <v>171</v>
      </c>
    </row>
    <row r="366" s="14" customFormat="1">
      <c r="B366" s="277"/>
      <c r="C366" s="278"/>
      <c r="D366" s="249" t="s">
        <v>238</v>
      </c>
      <c r="E366" s="279" t="s">
        <v>21</v>
      </c>
      <c r="F366" s="280" t="s">
        <v>242</v>
      </c>
      <c r="G366" s="278"/>
      <c r="H366" s="281">
        <v>2</v>
      </c>
      <c r="I366" s="282"/>
      <c r="J366" s="278"/>
      <c r="K366" s="278"/>
      <c r="L366" s="283"/>
      <c r="M366" s="284"/>
      <c r="N366" s="285"/>
      <c r="O366" s="285"/>
      <c r="P366" s="285"/>
      <c r="Q366" s="285"/>
      <c r="R366" s="285"/>
      <c r="S366" s="285"/>
      <c r="T366" s="286"/>
      <c r="AT366" s="287" t="s">
        <v>238</v>
      </c>
      <c r="AU366" s="287" t="s">
        <v>85</v>
      </c>
      <c r="AV366" s="14" t="s">
        <v>194</v>
      </c>
      <c r="AW366" s="14" t="s">
        <v>39</v>
      </c>
      <c r="AX366" s="14" t="s">
        <v>83</v>
      </c>
      <c r="AY366" s="287" t="s">
        <v>171</v>
      </c>
    </row>
    <row r="367" s="1" customFormat="1" ht="16.5" customHeight="1">
      <c r="B367" s="47"/>
      <c r="C367" s="237" t="s">
        <v>638</v>
      </c>
      <c r="D367" s="237" t="s">
        <v>174</v>
      </c>
      <c r="E367" s="238" t="s">
        <v>3273</v>
      </c>
      <c r="F367" s="239" t="s">
        <v>3274</v>
      </c>
      <c r="G367" s="240" t="s">
        <v>367</v>
      </c>
      <c r="H367" s="241">
        <v>1</v>
      </c>
      <c r="I367" s="242"/>
      <c r="J367" s="243">
        <f>ROUND(I367*H367,2)</f>
        <v>0</v>
      </c>
      <c r="K367" s="239" t="s">
        <v>236</v>
      </c>
      <c r="L367" s="73"/>
      <c r="M367" s="244" t="s">
        <v>21</v>
      </c>
      <c r="N367" s="245" t="s">
        <v>47</v>
      </c>
      <c r="O367" s="48"/>
      <c r="P367" s="246">
        <f>O367*H367</f>
        <v>0</v>
      </c>
      <c r="Q367" s="246">
        <v>0.00027999999999999998</v>
      </c>
      <c r="R367" s="246">
        <f>Q367*H367</f>
        <v>0.00027999999999999998</v>
      </c>
      <c r="S367" s="246">
        <v>0</v>
      </c>
      <c r="T367" s="247">
        <f>S367*H367</f>
        <v>0</v>
      </c>
      <c r="AR367" s="25" t="s">
        <v>314</v>
      </c>
      <c r="AT367" s="25" t="s">
        <v>174</v>
      </c>
      <c r="AU367" s="25" t="s">
        <v>85</v>
      </c>
      <c r="AY367" s="25" t="s">
        <v>171</v>
      </c>
      <c r="BE367" s="248">
        <f>IF(N367="základní",J367,0)</f>
        <v>0</v>
      </c>
      <c r="BF367" s="248">
        <f>IF(N367="snížená",J367,0)</f>
        <v>0</v>
      </c>
      <c r="BG367" s="248">
        <f>IF(N367="zákl. přenesená",J367,0)</f>
        <v>0</v>
      </c>
      <c r="BH367" s="248">
        <f>IF(N367="sníž. přenesená",J367,0)</f>
        <v>0</v>
      </c>
      <c r="BI367" s="248">
        <f>IF(N367="nulová",J367,0)</f>
        <v>0</v>
      </c>
      <c r="BJ367" s="25" t="s">
        <v>83</v>
      </c>
      <c r="BK367" s="248">
        <f>ROUND(I367*H367,2)</f>
        <v>0</v>
      </c>
      <c r="BL367" s="25" t="s">
        <v>314</v>
      </c>
      <c r="BM367" s="25" t="s">
        <v>3275</v>
      </c>
    </row>
    <row r="368" s="12" customFormat="1">
      <c r="B368" s="256"/>
      <c r="C368" s="257"/>
      <c r="D368" s="249" t="s">
        <v>238</v>
      </c>
      <c r="E368" s="258" t="s">
        <v>21</v>
      </c>
      <c r="F368" s="259" t="s">
        <v>3063</v>
      </c>
      <c r="G368" s="257"/>
      <c r="H368" s="258" t="s">
        <v>21</v>
      </c>
      <c r="I368" s="260"/>
      <c r="J368" s="257"/>
      <c r="K368" s="257"/>
      <c r="L368" s="261"/>
      <c r="M368" s="262"/>
      <c r="N368" s="263"/>
      <c r="O368" s="263"/>
      <c r="P368" s="263"/>
      <c r="Q368" s="263"/>
      <c r="R368" s="263"/>
      <c r="S368" s="263"/>
      <c r="T368" s="264"/>
      <c r="AT368" s="265" t="s">
        <v>238</v>
      </c>
      <c r="AU368" s="265" t="s">
        <v>85</v>
      </c>
      <c r="AV368" s="12" t="s">
        <v>83</v>
      </c>
      <c r="AW368" s="12" t="s">
        <v>39</v>
      </c>
      <c r="AX368" s="12" t="s">
        <v>76</v>
      </c>
      <c r="AY368" s="265" t="s">
        <v>171</v>
      </c>
    </row>
    <row r="369" s="13" customFormat="1">
      <c r="B369" s="266"/>
      <c r="C369" s="267"/>
      <c r="D369" s="249" t="s">
        <v>238</v>
      </c>
      <c r="E369" s="268" t="s">
        <v>21</v>
      </c>
      <c r="F369" s="269" t="s">
        <v>3084</v>
      </c>
      <c r="G369" s="267"/>
      <c r="H369" s="270">
        <v>1</v>
      </c>
      <c r="I369" s="271"/>
      <c r="J369" s="267"/>
      <c r="K369" s="267"/>
      <c r="L369" s="272"/>
      <c r="M369" s="273"/>
      <c r="N369" s="274"/>
      <c r="O369" s="274"/>
      <c r="P369" s="274"/>
      <c r="Q369" s="274"/>
      <c r="R369" s="274"/>
      <c r="S369" s="274"/>
      <c r="T369" s="275"/>
      <c r="AT369" s="276" t="s">
        <v>238</v>
      </c>
      <c r="AU369" s="276" t="s">
        <v>85</v>
      </c>
      <c r="AV369" s="13" t="s">
        <v>85</v>
      </c>
      <c r="AW369" s="13" t="s">
        <v>39</v>
      </c>
      <c r="AX369" s="13" t="s">
        <v>76</v>
      </c>
      <c r="AY369" s="276" t="s">
        <v>171</v>
      </c>
    </row>
    <row r="370" s="14" customFormat="1">
      <c r="B370" s="277"/>
      <c r="C370" s="278"/>
      <c r="D370" s="249" t="s">
        <v>238</v>
      </c>
      <c r="E370" s="279" t="s">
        <v>21</v>
      </c>
      <c r="F370" s="280" t="s">
        <v>242</v>
      </c>
      <c r="G370" s="278"/>
      <c r="H370" s="281">
        <v>1</v>
      </c>
      <c r="I370" s="282"/>
      <c r="J370" s="278"/>
      <c r="K370" s="278"/>
      <c r="L370" s="283"/>
      <c r="M370" s="284"/>
      <c r="N370" s="285"/>
      <c r="O370" s="285"/>
      <c r="P370" s="285"/>
      <c r="Q370" s="285"/>
      <c r="R370" s="285"/>
      <c r="S370" s="285"/>
      <c r="T370" s="286"/>
      <c r="AT370" s="287" t="s">
        <v>238</v>
      </c>
      <c r="AU370" s="287" t="s">
        <v>85</v>
      </c>
      <c r="AV370" s="14" t="s">
        <v>194</v>
      </c>
      <c r="AW370" s="14" t="s">
        <v>39</v>
      </c>
      <c r="AX370" s="14" t="s">
        <v>83</v>
      </c>
      <c r="AY370" s="287" t="s">
        <v>171</v>
      </c>
    </row>
    <row r="371" s="1" customFormat="1" ht="25.5" customHeight="1">
      <c r="B371" s="47"/>
      <c r="C371" s="237" t="s">
        <v>642</v>
      </c>
      <c r="D371" s="237" t="s">
        <v>174</v>
      </c>
      <c r="E371" s="238" t="s">
        <v>3276</v>
      </c>
      <c r="F371" s="239" t="s">
        <v>3277</v>
      </c>
      <c r="G371" s="240" t="s">
        <v>367</v>
      </c>
      <c r="H371" s="241">
        <v>2</v>
      </c>
      <c r="I371" s="242"/>
      <c r="J371" s="243">
        <f>ROUND(I371*H371,2)</f>
        <v>0</v>
      </c>
      <c r="K371" s="239" t="s">
        <v>236</v>
      </c>
      <c r="L371" s="73"/>
      <c r="M371" s="244" t="s">
        <v>21</v>
      </c>
      <c r="N371" s="245" t="s">
        <v>47</v>
      </c>
      <c r="O371" s="48"/>
      <c r="P371" s="246">
        <f>O371*H371</f>
        <v>0</v>
      </c>
      <c r="Q371" s="246">
        <v>0.00046999999999999999</v>
      </c>
      <c r="R371" s="246">
        <f>Q371*H371</f>
        <v>0.00093999999999999997</v>
      </c>
      <c r="S371" s="246">
        <v>0</v>
      </c>
      <c r="T371" s="247">
        <f>S371*H371</f>
        <v>0</v>
      </c>
      <c r="AR371" s="25" t="s">
        <v>314</v>
      </c>
      <c r="AT371" s="25" t="s">
        <v>174</v>
      </c>
      <c r="AU371" s="25" t="s">
        <v>85</v>
      </c>
      <c r="AY371" s="25" t="s">
        <v>171</v>
      </c>
      <c r="BE371" s="248">
        <f>IF(N371="základní",J371,0)</f>
        <v>0</v>
      </c>
      <c r="BF371" s="248">
        <f>IF(N371="snížená",J371,0)</f>
        <v>0</v>
      </c>
      <c r="BG371" s="248">
        <f>IF(N371="zákl. přenesená",J371,0)</f>
        <v>0</v>
      </c>
      <c r="BH371" s="248">
        <f>IF(N371="sníž. přenesená",J371,0)</f>
        <v>0</v>
      </c>
      <c r="BI371" s="248">
        <f>IF(N371="nulová",J371,0)</f>
        <v>0</v>
      </c>
      <c r="BJ371" s="25" t="s">
        <v>83</v>
      </c>
      <c r="BK371" s="248">
        <f>ROUND(I371*H371,2)</f>
        <v>0</v>
      </c>
      <c r="BL371" s="25" t="s">
        <v>314</v>
      </c>
      <c r="BM371" s="25" t="s">
        <v>3278</v>
      </c>
    </row>
    <row r="372" s="12" customFormat="1">
      <c r="B372" s="256"/>
      <c r="C372" s="257"/>
      <c r="D372" s="249" t="s">
        <v>238</v>
      </c>
      <c r="E372" s="258" t="s">
        <v>21</v>
      </c>
      <c r="F372" s="259" t="s">
        <v>3063</v>
      </c>
      <c r="G372" s="257"/>
      <c r="H372" s="258" t="s">
        <v>21</v>
      </c>
      <c r="I372" s="260"/>
      <c r="J372" s="257"/>
      <c r="K372" s="257"/>
      <c r="L372" s="261"/>
      <c r="M372" s="262"/>
      <c r="N372" s="263"/>
      <c r="O372" s="263"/>
      <c r="P372" s="263"/>
      <c r="Q372" s="263"/>
      <c r="R372" s="263"/>
      <c r="S372" s="263"/>
      <c r="T372" s="264"/>
      <c r="AT372" s="265" t="s">
        <v>238</v>
      </c>
      <c r="AU372" s="265" t="s">
        <v>85</v>
      </c>
      <c r="AV372" s="12" t="s">
        <v>83</v>
      </c>
      <c r="AW372" s="12" t="s">
        <v>39</v>
      </c>
      <c r="AX372" s="12" t="s">
        <v>76</v>
      </c>
      <c r="AY372" s="265" t="s">
        <v>171</v>
      </c>
    </row>
    <row r="373" s="13" customFormat="1">
      <c r="B373" s="266"/>
      <c r="C373" s="267"/>
      <c r="D373" s="249" t="s">
        <v>238</v>
      </c>
      <c r="E373" s="268" t="s">
        <v>21</v>
      </c>
      <c r="F373" s="269" t="s">
        <v>3073</v>
      </c>
      <c r="G373" s="267"/>
      <c r="H373" s="270">
        <v>2</v>
      </c>
      <c r="I373" s="271"/>
      <c r="J373" s="267"/>
      <c r="K373" s="267"/>
      <c r="L373" s="272"/>
      <c r="M373" s="273"/>
      <c r="N373" s="274"/>
      <c r="O373" s="274"/>
      <c r="P373" s="274"/>
      <c r="Q373" s="274"/>
      <c r="R373" s="274"/>
      <c r="S373" s="274"/>
      <c r="T373" s="275"/>
      <c r="AT373" s="276" t="s">
        <v>238</v>
      </c>
      <c r="AU373" s="276" t="s">
        <v>85</v>
      </c>
      <c r="AV373" s="13" t="s">
        <v>85</v>
      </c>
      <c r="AW373" s="13" t="s">
        <v>39</v>
      </c>
      <c r="AX373" s="13" t="s">
        <v>76</v>
      </c>
      <c r="AY373" s="276" t="s">
        <v>171</v>
      </c>
    </row>
    <row r="374" s="14" customFormat="1">
      <c r="B374" s="277"/>
      <c r="C374" s="278"/>
      <c r="D374" s="249" t="s">
        <v>238</v>
      </c>
      <c r="E374" s="279" t="s">
        <v>21</v>
      </c>
      <c r="F374" s="280" t="s">
        <v>242</v>
      </c>
      <c r="G374" s="278"/>
      <c r="H374" s="281">
        <v>2</v>
      </c>
      <c r="I374" s="282"/>
      <c r="J374" s="278"/>
      <c r="K374" s="278"/>
      <c r="L374" s="283"/>
      <c r="M374" s="284"/>
      <c r="N374" s="285"/>
      <c r="O374" s="285"/>
      <c r="P374" s="285"/>
      <c r="Q374" s="285"/>
      <c r="R374" s="285"/>
      <c r="S374" s="285"/>
      <c r="T374" s="286"/>
      <c r="AT374" s="287" t="s">
        <v>238</v>
      </c>
      <c r="AU374" s="287" t="s">
        <v>85</v>
      </c>
      <c r="AV374" s="14" t="s">
        <v>194</v>
      </c>
      <c r="AW374" s="14" t="s">
        <v>39</v>
      </c>
      <c r="AX374" s="14" t="s">
        <v>83</v>
      </c>
      <c r="AY374" s="287" t="s">
        <v>171</v>
      </c>
    </row>
    <row r="375" s="1" customFormat="1" ht="25.5" customHeight="1">
      <c r="B375" s="47"/>
      <c r="C375" s="237" t="s">
        <v>650</v>
      </c>
      <c r="D375" s="237" t="s">
        <v>174</v>
      </c>
      <c r="E375" s="238" t="s">
        <v>3279</v>
      </c>
      <c r="F375" s="239" t="s">
        <v>3280</v>
      </c>
      <c r="G375" s="240" t="s">
        <v>367</v>
      </c>
      <c r="H375" s="241">
        <v>4</v>
      </c>
      <c r="I375" s="242"/>
      <c r="J375" s="243">
        <f>ROUND(I375*H375,2)</f>
        <v>0</v>
      </c>
      <c r="K375" s="239" t="s">
        <v>236</v>
      </c>
      <c r="L375" s="73"/>
      <c r="M375" s="244" t="s">
        <v>21</v>
      </c>
      <c r="N375" s="245" t="s">
        <v>47</v>
      </c>
      <c r="O375" s="48"/>
      <c r="P375" s="246">
        <f>O375*H375</f>
        <v>0</v>
      </c>
      <c r="Q375" s="246">
        <v>0.00013999999999999999</v>
      </c>
      <c r="R375" s="246">
        <f>Q375*H375</f>
        <v>0.00055999999999999995</v>
      </c>
      <c r="S375" s="246">
        <v>0</v>
      </c>
      <c r="T375" s="247">
        <f>S375*H375</f>
        <v>0</v>
      </c>
      <c r="AR375" s="25" t="s">
        <v>314</v>
      </c>
      <c r="AT375" s="25" t="s">
        <v>174</v>
      </c>
      <c r="AU375" s="25" t="s">
        <v>85</v>
      </c>
      <c r="AY375" s="25" t="s">
        <v>171</v>
      </c>
      <c r="BE375" s="248">
        <f>IF(N375="základní",J375,0)</f>
        <v>0</v>
      </c>
      <c r="BF375" s="248">
        <f>IF(N375="snížená",J375,0)</f>
        <v>0</v>
      </c>
      <c r="BG375" s="248">
        <f>IF(N375="zákl. přenesená",J375,0)</f>
        <v>0</v>
      </c>
      <c r="BH375" s="248">
        <f>IF(N375="sníž. přenesená",J375,0)</f>
        <v>0</v>
      </c>
      <c r="BI375" s="248">
        <f>IF(N375="nulová",J375,0)</f>
        <v>0</v>
      </c>
      <c r="BJ375" s="25" t="s">
        <v>83</v>
      </c>
      <c r="BK375" s="248">
        <f>ROUND(I375*H375,2)</f>
        <v>0</v>
      </c>
      <c r="BL375" s="25" t="s">
        <v>314</v>
      </c>
      <c r="BM375" s="25" t="s">
        <v>3281</v>
      </c>
    </row>
    <row r="376" s="12" customFormat="1">
      <c r="B376" s="256"/>
      <c r="C376" s="257"/>
      <c r="D376" s="249" t="s">
        <v>238</v>
      </c>
      <c r="E376" s="258" t="s">
        <v>21</v>
      </c>
      <c r="F376" s="259" t="s">
        <v>3063</v>
      </c>
      <c r="G376" s="257"/>
      <c r="H376" s="258" t="s">
        <v>21</v>
      </c>
      <c r="I376" s="260"/>
      <c r="J376" s="257"/>
      <c r="K376" s="257"/>
      <c r="L376" s="261"/>
      <c r="M376" s="262"/>
      <c r="N376" s="263"/>
      <c r="O376" s="263"/>
      <c r="P376" s="263"/>
      <c r="Q376" s="263"/>
      <c r="R376" s="263"/>
      <c r="S376" s="263"/>
      <c r="T376" s="264"/>
      <c r="AT376" s="265" t="s">
        <v>238</v>
      </c>
      <c r="AU376" s="265" t="s">
        <v>85</v>
      </c>
      <c r="AV376" s="12" t="s">
        <v>83</v>
      </c>
      <c r="AW376" s="12" t="s">
        <v>39</v>
      </c>
      <c r="AX376" s="12" t="s">
        <v>76</v>
      </c>
      <c r="AY376" s="265" t="s">
        <v>171</v>
      </c>
    </row>
    <row r="377" s="13" customFormat="1">
      <c r="B377" s="266"/>
      <c r="C377" s="267"/>
      <c r="D377" s="249" t="s">
        <v>238</v>
      </c>
      <c r="E377" s="268" t="s">
        <v>21</v>
      </c>
      <c r="F377" s="269" t="s">
        <v>3068</v>
      </c>
      <c r="G377" s="267"/>
      <c r="H377" s="270">
        <v>4</v>
      </c>
      <c r="I377" s="271"/>
      <c r="J377" s="267"/>
      <c r="K377" s="267"/>
      <c r="L377" s="272"/>
      <c r="M377" s="273"/>
      <c r="N377" s="274"/>
      <c r="O377" s="274"/>
      <c r="P377" s="274"/>
      <c r="Q377" s="274"/>
      <c r="R377" s="274"/>
      <c r="S377" s="274"/>
      <c r="T377" s="275"/>
      <c r="AT377" s="276" t="s">
        <v>238</v>
      </c>
      <c r="AU377" s="276" t="s">
        <v>85</v>
      </c>
      <c r="AV377" s="13" t="s">
        <v>85</v>
      </c>
      <c r="AW377" s="13" t="s">
        <v>39</v>
      </c>
      <c r="AX377" s="13" t="s">
        <v>76</v>
      </c>
      <c r="AY377" s="276" t="s">
        <v>171</v>
      </c>
    </row>
    <row r="378" s="14" customFormat="1">
      <c r="B378" s="277"/>
      <c r="C378" s="278"/>
      <c r="D378" s="249" t="s">
        <v>238</v>
      </c>
      <c r="E378" s="279" t="s">
        <v>21</v>
      </c>
      <c r="F378" s="280" t="s">
        <v>242</v>
      </c>
      <c r="G378" s="278"/>
      <c r="H378" s="281">
        <v>4</v>
      </c>
      <c r="I378" s="282"/>
      <c r="J378" s="278"/>
      <c r="K378" s="278"/>
      <c r="L378" s="283"/>
      <c r="M378" s="284"/>
      <c r="N378" s="285"/>
      <c r="O378" s="285"/>
      <c r="P378" s="285"/>
      <c r="Q378" s="285"/>
      <c r="R378" s="285"/>
      <c r="S378" s="285"/>
      <c r="T378" s="286"/>
      <c r="AT378" s="287" t="s">
        <v>238</v>
      </c>
      <c r="AU378" s="287" t="s">
        <v>85</v>
      </c>
      <c r="AV378" s="14" t="s">
        <v>194</v>
      </c>
      <c r="AW378" s="14" t="s">
        <v>39</v>
      </c>
      <c r="AX378" s="14" t="s">
        <v>83</v>
      </c>
      <c r="AY378" s="287" t="s">
        <v>171</v>
      </c>
    </row>
    <row r="379" s="1" customFormat="1" ht="16.5" customHeight="1">
      <c r="B379" s="47"/>
      <c r="C379" s="299" t="s">
        <v>657</v>
      </c>
      <c r="D379" s="299" t="s">
        <v>288</v>
      </c>
      <c r="E379" s="300" t="s">
        <v>3282</v>
      </c>
      <c r="F379" s="301" t="s">
        <v>3283</v>
      </c>
      <c r="G379" s="302" t="s">
        <v>367</v>
      </c>
      <c r="H379" s="303">
        <v>4</v>
      </c>
      <c r="I379" s="304"/>
      <c r="J379" s="305">
        <f>ROUND(I379*H379,2)</f>
        <v>0</v>
      </c>
      <c r="K379" s="301" t="s">
        <v>21</v>
      </c>
      <c r="L379" s="306"/>
      <c r="M379" s="307" t="s">
        <v>21</v>
      </c>
      <c r="N379" s="308" t="s">
        <v>47</v>
      </c>
      <c r="O379" s="48"/>
      <c r="P379" s="246">
        <f>O379*H379</f>
        <v>0</v>
      </c>
      <c r="Q379" s="246">
        <v>0.00038999999999999999</v>
      </c>
      <c r="R379" s="246">
        <f>Q379*H379</f>
        <v>0.00156</v>
      </c>
      <c r="S379" s="246">
        <v>0</v>
      </c>
      <c r="T379" s="247">
        <f>S379*H379</f>
        <v>0</v>
      </c>
      <c r="AR379" s="25" t="s">
        <v>414</v>
      </c>
      <c r="AT379" s="25" t="s">
        <v>288</v>
      </c>
      <c r="AU379" s="25" t="s">
        <v>85</v>
      </c>
      <c r="AY379" s="25" t="s">
        <v>171</v>
      </c>
      <c r="BE379" s="248">
        <f>IF(N379="základní",J379,0)</f>
        <v>0</v>
      </c>
      <c r="BF379" s="248">
        <f>IF(N379="snížená",J379,0)</f>
        <v>0</v>
      </c>
      <c r="BG379" s="248">
        <f>IF(N379="zákl. přenesená",J379,0)</f>
        <v>0</v>
      </c>
      <c r="BH379" s="248">
        <f>IF(N379="sníž. přenesená",J379,0)</f>
        <v>0</v>
      </c>
      <c r="BI379" s="248">
        <f>IF(N379="nulová",J379,0)</f>
        <v>0</v>
      </c>
      <c r="BJ379" s="25" t="s">
        <v>83</v>
      </c>
      <c r="BK379" s="248">
        <f>ROUND(I379*H379,2)</f>
        <v>0</v>
      </c>
      <c r="BL379" s="25" t="s">
        <v>314</v>
      </c>
      <c r="BM379" s="25" t="s">
        <v>3284</v>
      </c>
    </row>
    <row r="380" s="1" customFormat="1">
      <c r="B380" s="47"/>
      <c r="C380" s="75"/>
      <c r="D380" s="249" t="s">
        <v>186</v>
      </c>
      <c r="E380" s="75"/>
      <c r="F380" s="250" t="s">
        <v>3285</v>
      </c>
      <c r="G380" s="75"/>
      <c r="H380" s="75"/>
      <c r="I380" s="205"/>
      <c r="J380" s="75"/>
      <c r="K380" s="75"/>
      <c r="L380" s="73"/>
      <c r="M380" s="251"/>
      <c r="N380" s="48"/>
      <c r="O380" s="48"/>
      <c r="P380" s="48"/>
      <c r="Q380" s="48"/>
      <c r="R380" s="48"/>
      <c r="S380" s="48"/>
      <c r="T380" s="96"/>
      <c r="AT380" s="25" t="s">
        <v>186</v>
      </c>
      <c r="AU380" s="25" t="s">
        <v>85</v>
      </c>
    </row>
    <row r="381" s="1" customFormat="1" ht="38.25" customHeight="1">
      <c r="B381" s="47"/>
      <c r="C381" s="237" t="s">
        <v>663</v>
      </c>
      <c r="D381" s="237" t="s">
        <v>174</v>
      </c>
      <c r="E381" s="238" t="s">
        <v>3286</v>
      </c>
      <c r="F381" s="239" t="s">
        <v>3287</v>
      </c>
      <c r="G381" s="240" t="s">
        <v>291</v>
      </c>
      <c r="H381" s="241">
        <v>0.39600000000000002</v>
      </c>
      <c r="I381" s="242"/>
      <c r="J381" s="243">
        <f>ROUND(I381*H381,2)</f>
        <v>0</v>
      </c>
      <c r="K381" s="239" t="s">
        <v>236</v>
      </c>
      <c r="L381" s="73"/>
      <c r="M381" s="244" t="s">
        <v>21</v>
      </c>
      <c r="N381" s="316" t="s">
        <v>47</v>
      </c>
      <c r="O381" s="253"/>
      <c r="P381" s="314">
        <f>O381*H381</f>
        <v>0</v>
      </c>
      <c r="Q381" s="314">
        <v>0</v>
      </c>
      <c r="R381" s="314">
        <f>Q381*H381</f>
        <v>0</v>
      </c>
      <c r="S381" s="314">
        <v>0</v>
      </c>
      <c r="T381" s="315">
        <f>S381*H381</f>
        <v>0</v>
      </c>
      <c r="AR381" s="25" t="s">
        <v>314</v>
      </c>
      <c r="AT381" s="25" t="s">
        <v>174</v>
      </c>
      <c r="AU381" s="25" t="s">
        <v>85</v>
      </c>
      <c r="AY381" s="25" t="s">
        <v>171</v>
      </c>
      <c r="BE381" s="248">
        <f>IF(N381="základní",J381,0)</f>
        <v>0</v>
      </c>
      <c r="BF381" s="248">
        <f>IF(N381="snížená",J381,0)</f>
        <v>0</v>
      </c>
      <c r="BG381" s="248">
        <f>IF(N381="zákl. přenesená",J381,0)</f>
        <v>0</v>
      </c>
      <c r="BH381" s="248">
        <f>IF(N381="sníž. přenesená",J381,0)</f>
        <v>0</v>
      </c>
      <c r="BI381" s="248">
        <f>IF(N381="nulová",J381,0)</f>
        <v>0</v>
      </c>
      <c r="BJ381" s="25" t="s">
        <v>83</v>
      </c>
      <c r="BK381" s="248">
        <f>ROUND(I381*H381,2)</f>
        <v>0</v>
      </c>
      <c r="BL381" s="25" t="s">
        <v>314</v>
      </c>
      <c r="BM381" s="25" t="s">
        <v>3288</v>
      </c>
    </row>
    <row r="382" s="1" customFormat="1" ht="6.96" customHeight="1">
      <c r="B382" s="68"/>
      <c r="C382" s="69"/>
      <c r="D382" s="69"/>
      <c r="E382" s="69"/>
      <c r="F382" s="69"/>
      <c r="G382" s="69"/>
      <c r="H382" s="69"/>
      <c r="I382" s="180"/>
      <c r="J382" s="69"/>
      <c r="K382" s="69"/>
      <c r="L382" s="73"/>
    </row>
  </sheetData>
  <sheetProtection sheet="1" autoFilter="0" formatColumns="0" formatRows="0" objects="1" scenarios="1" spinCount="100000" saltValue="7iXFRGWg7iWZGa3zfOklIZKVNBsycsE1ywjDubjPi48xTiiWb6PrkJoeLkp3jhcQJytvSrv5ERhYDhGubf0PSQ==" hashValue="3gEQEJn7JM0U6Kxv7SqQkcNxMDFaxoC1JZWbGqjkFNYFbU0tHgpGow+8uaKyxGuIia/fsxsa7itoANZAFs4k1Q==" algorithmName="SHA-512" password="CC35"/>
  <autoFilter ref="C92:K381"/>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115</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3289</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ROUND(J92,2)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ROUND(SUM(BE92:BE117), 2)</f>
        <v>0</v>
      </c>
      <c r="G34" s="48"/>
      <c r="H34" s="48"/>
      <c r="I34" s="172">
        <v>0.20999999999999999</v>
      </c>
      <c r="J34" s="171">
        <f>ROUND(ROUND((SUM(BE92:BE117)), 2)*I34, 2)</f>
        <v>0</v>
      </c>
      <c r="K34" s="52"/>
    </row>
    <row r="35" s="1" customFormat="1" ht="14.4" customHeight="1">
      <c r="B35" s="47"/>
      <c r="C35" s="48"/>
      <c r="D35" s="48"/>
      <c r="E35" s="56" t="s">
        <v>48</v>
      </c>
      <c r="F35" s="171">
        <f>ROUND(SUM(BF92:BF117), 2)</f>
        <v>0</v>
      </c>
      <c r="G35" s="48"/>
      <c r="H35" s="48"/>
      <c r="I35" s="172">
        <v>0.14999999999999999</v>
      </c>
      <c r="J35" s="171">
        <f>ROUND(ROUND((SUM(BF92:BF117)), 2)*I35, 2)</f>
        <v>0</v>
      </c>
      <c r="K35" s="52"/>
    </row>
    <row r="36" hidden="1" s="1" customFormat="1" ht="14.4" customHeight="1">
      <c r="B36" s="47"/>
      <c r="C36" s="48"/>
      <c r="D36" s="48"/>
      <c r="E36" s="56" t="s">
        <v>49</v>
      </c>
      <c r="F36" s="171">
        <f>ROUND(SUM(BG92:BG117), 2)</f>
        <v>0</v>
      </c>
      <c r="G36" s="48"/>
      <c r="H36" s="48"/>
      <c r="I36" s="172">
        <v>0.20999999999999999</v>
      </c>
      <c r="J36" s="171">
        <v>0</v>
      </c>
      <c r="K36" s="52"/>
    </row>
    <row r="37" hidden="1" s="1" customFormat="1" ht="14.4" customHeight="1">
      <c r="B37" s="47"/>
      <c r="C37" s="48"/>
      <c r="D37" s="48"/>
      <c r="E37" s="56" t="s">
        <v>50</v>
      </c>
      <c r="F37" s="171">
        <f>ROUND(SUM(BH92:BH117), 2)</f>
        <v>0</v>
      </c>
      <c r="G37" s="48"/>
      <c r="H37" s="48"/>
      <c r="I37" s="172">
        <v>0.14999999999999999</v>
      </c>
      <c r="J37" s="171">
        <v>0</v>
      </c>
      <c r="K37" s="52"/>
    </row>
    <row r="38" hidden="1" s="1" customFormat="1" ht="14.4" customHeight="1">
      <c r="B38" s="47"/>
      <c r="C38" s="48"/>
      <c r="D38" s="48"/>
      <c r="E38" s="56" t="s">
        <v>51</v>
      </c>
      <c r="F38" s="171">
        <f>ROUND(SUM(BI92:BI117),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D.1.4.5 - Zařízení pro mediplyny</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J92</f>
        <v>0</v>
      </c>
      <c r="K64" s="52"/>
      <c r="AU64" s="25" t="s">
        <v>148</v>
      </c>
    </row>
    <row r="65" s="8" customFormat="1" ht="24.96" customHeight="1">
      <c r="B65" s="191"/>
      <c r="C65" s="192"/>
      <c r="D65" s="193" t="s">
        <v>220</v>
      </c>
      <c r="E65" s="194"/>
      <c r="F65" s="194"/>
      <c r="G65" s="194"/>
      <c r="H65" s="194"/>
      <c r="I65" s="195"/>
      <c r="J65" s="196">
        <f>J93</f>
        <v>0</v>
      </c>
      <c r="K65" s="197"/>
    </row>
    <row r="66" s="9" customFormat="1" ht="19.92" customHeight="1">
      <c r="B66" s="198"/>
      <c r="C66" s="199"/>
      <c r="D66" s="200" t="s">
        <v>3290</v>
      </c>
      <c r="E66" s="201"/>
      <c r="F66" s="201"/>
      <c r="G66" s="201"/>
      <c r="H66" s="201"/>
      <c r="I66" s="202"/>
      <c r="J66" s="203">
        <f>J94</f>
        <v>0</v>
      </c>
      <c r="K66" s="204"/>
    </row>
    <row r="67" s="9" customFormat="1" ht="19.92" customHeight="1">
      <c r="B67" s="198"/>
      <c r="C67" s="199"/>
      <c r="D67" s="200" t="s">
        <v>3291</v>
      </c>
      <c r="E67" s="201"/>
      <c r="F67" s="201"/>
      <c r="G67" s="201"/>
      <c r="H67" s="201"/>
      <c r="I67" s="202"/>
      <c r="J67" s="203">
        <f>J105</f>
        <v>0</v>
      </c>
      <c r="K67" s="204"/>
    </row>
    <row r="68" s="9" customFormat="1" ht="19.92" customHeight="1">
      <c r="B68" s="198"/>
      <c r="C68" s="199"/>
      <c r="D68" s="200" t="s">
        <v>3292</v>
      </c>
      <c r="E68" s="201"/>
      <c r="F68" s="201"/>
      <c r="G68" s="201"/>
      <c r="H68" s="201"/>
      <c r="I68" s="202"/>
      <c r="J68" s="203">
        <f>J115</f>
        <v>0</v>
      </c>
      <c r="K68" s="204"/>
    </row>
    <row r="69" s="1" customFormat="1" ht="21.84" customHeight="1">
      <c r="B69" s="47"/>
      <c r="C69" s="48"/>
      <c r="D69" s="48"/>
      <c r="E69" s="48"/>
      <c r="F69" s="48"/>
      <c r="G69" s="48"/>
      <c r="H69" s="48"/>
      <c r="I69" s="158"/>
      <c r="J69" s="48"/>
      <c r="K69" s="52"/>
    </row>
    <row r="70" s="1" customFormat="1" ht="6.96" customHeight="1">
      <c r="B70" s="68"/>
      <c r="C70" s="69"/>
      <c r="D70" s="69"/>
      <c r="E70" s="69"/>
      <c r="F70" s="69"/>
      <c r="G70" s="69"/>
      <c r="H70" s="69"/>
      <c r="I70" s="180"/>
      <c r="J70" s="69"/>
      <c r="K70" s="70"/>
    </row>
    <row r="74" s="1" customFormat="1" ht="6.96" customHeight="1">
      <c r="B74" s="71"/>
      <c r="C74" s="72"/>
      <c r="D74" s="72"/>
      <c r="E74" s="72"/>
      <c r="F74" s="72"/>
      <c r="G74" s="72"/>
      <c r="H74" s="72"/>
      <c r="I74" s="183"/>
      <c r="J74" s="72"/>
      <c r="K74" s="72"/>
      <c r="L74" s="73"/>
    </row>
    <row r="75" s="1" customFormat="1" ht="36.96" customHeight="1">
      <c r="B75" s="47"/>
      <c r="C75" s="74" t="s">
        <v>154</v>
      </c>
      <c r="D75" s="75"/>
      <c r="E75" s="75"/>
      <c r="F75" s="75"/>
      <c r="G75" s="75"/>
      <c r="H75" s="75"/>
      <c r="I75" s="205"/>
      <c r="J75" s="75"/>
      <c r="K75" s="75"/>
      <c r="L75" s="73"/>
    </row>
    <row r="76" s="1" customFormat="1" ht="6.96" customHeight="1">
      <c r="B76" s="47"/>
      <c r="C76" s="75"/>
      <c r="D76" s="75"/>
      <c r="E76" s="75"/>
      <c r="F76" s="75"/>
      <c r="G76" s="75"/>
      <c r="H76" s="75"/>
      <c r="I76" s="205"/>
      <c r="J76" s="75"/>
      <c r="K76" s="75"/>
      <c r="L76" s="73"/>
    </row>
    <row r="77" s="1" customFormat="1" ht="14.4" customHeight="1">
      <c r="B77" s="47"/>
      <c r="C77" s="77" t="s">
        <v>18</v>
      </c>
      <c r="D77" s="75"/>
      <c r="E77" s="75"/>
      <c r="F77" s="75"/>
      <c r="G77" s="75"/>
      <c r="H77" s="75"/>
      <c r="I77" s="205"/>
      <c r="J77" s="75"/>
      <c r="K77" s="75"/>
      <c r="L77" s="73"/>
    </row>
    <row r="78" s="1" customFormat="1" ht="16.5" customHeight="1">
      <c r="B78" s="47"/>
      <c r="C78" s="75"/>
      <c r="D78" s="75"/>
      <c r="E78" s="206" t="str">
        <f>E7</f>
        <v>Nové pracoviště magnetické rezonance, Krajská zdravotní, a.s. - Nemocnice Most - projektové práce IV</v>
      </c>
      <c r="F78" s="77"/>
      <c r="G78" s="77"/>
      <c r="H78" s="77"/>
      <c r="I78" s="205"/>
      <c r="J78" s="75"/>
      <c r="K78" s="75"/>
      <c r="L78" s="73"/>
    </row>
    <row r="79">
      <c r="B79" s="29"/>
      <c r="C79" s="77" t="s">
        <v>140</v>
      </c>
      <c r="D79" s="207"/>
      <c r="E79" s="207"/>
      <c r="F79" s="207"/>
      <c r="G79" s="207"/>
      <c r="H79" s="207"/>
      <c r="I79" s="150"/>
      <c r="J79" s="207"/>
      <c r="K79" s="207"/>
      <c r="L79" s="208"/>
    </row>
    <row r="80" ht="16.5" customHeight="1">
      <c r="B80" s="29"/>
      <c r="C80" s="207"/>
      <c r="D80" s="207"/>
      <c r="E80" s="206" t="s">
        <v>141</v>
      </c>
      <c r="F80" s="207"/>
      <c r="G80" s="207"/>
      <c r="H80" s="207"/>
      <c r="I80" s="150"/>
      <c r="J80" s="207"/>
      <c r="K80" s="207"/>
      <c r="L80" s="208"/>
    </row>
    <row r="81">
      <c r="B81" s="29"/>
      <c r="C81" s="77" t="s">
        <v>142</v>
      </c>
      <c r="D81" s="207"/>
      <c r="E81" s="207"/>
      <c r="F81" s="207"/>
      <c r="G81" s="207"/>
      <c r="H81" s="207"/>
      <c r="I81" s="150"/>
      <c r="J81" s="207"/>
      <c r="K81" s="207"/>
      <c r="L81" s="208"/>
    </row>
    <row r="82" s="1" customFormat="1" ht="16.5" customHeight="1">
      <c r="B82" s="47"/>
      <c r="C82" s="75"/>
      <c r="D82" s="75"/>
      <c r="E82" s="255" t="s">
        <v>209</v>
      </c>
      <c r="F82" s="75"/>
      <c r="G82" s="75"/>
      <c r="H82" s="75"/>
      <c r="I82" s="205"/>
      <c r="J82" s="75"/>
      <c r="K82" s="75"/>
      <c r="L82" s="73"/>
    </row>
    <row r="83" s="1" customFormat="1" ht="14.4" customHeight="1">
      <c r="B83" s="47"/>
      <c r="C83" s="77" t="s">
        <v>210</v>
      </c>
      <c r="D83" s="75"/>
      <c r="E83" s="75"/>
      <c r="F83" s="75"/>
      <c r="G83" s="75"/>
      <c r="H83" s="75"/>
      <c r="I83" s="205"/>
      <c r="J83" s="75"/>
      <c r="K83" s="75"/>
      <c r="L83" s="73"/>
    </row>
    <row r="84" s="1" customFormat="1" ht="17.25" customHeight="1">
      <c r="B84" s="47"/>
      <c r="C84" s="75"/>
      <c r="D84" s="75"/>
      <c r="E84" s="83" t="str">
        <f>E13</f>
        <v>D.1.4.5 - Zařízení pro mediplyny</v>
      </c>
      <c r="F84" s="75"/>
      <c r="G84" s="75"/>
      <c r="H84" s="75"/>
      <c r="I84" s="205"/>
      <c r="J84" s="75"/>
      <c r="K84" s="75"/>
      <c r="L84" s="73"/>
    </row>
    <row r="85" s="1" customFormat="1" ht="6.96" customHeight="1">
      <c r="B85" s="47"/>
      <c r="C85" s="75"/>
      <c r="D85" s="75"/>
      <c r="E85" s="75"/>
      <c r="F85" s="75"/>
      <c r="G85" s="75"/>
      <c r="H85" s="75"/>
      <c r="I85" s="205"/>
      <c r="J85" s="75"/>
      <c r="K85" s="75"/>
      <c r="L85" s="73"/>
    </row>
    <row r="86" s="1" customFormat="1" ht="18" customHeight="1">
      <c r="B86" s="47"/>
      <c r="C86" s="77" t="s">
        <v>23</v>
      </c>
      <c r="D86" s="75"/>
      <c r="E86" s="75"/>
      <c r="F86" s="209" t="str">
        <f>F16</f>
        <v>J.E. Purkyně 270/5, Most</v>
      </c>
      <c r="G86" s="75"/>
      <c r="H86" s="75"/>
      <c r="I86" s="210" t="s">
        <v>25</v>
      </c>
      <c r="J86" s="86" t="str">
        <f>IF(J16="","",J16)</f>
        <v>15. 5. 2019</v>
      </c>
      <c r="K86" s="75"/>
      <c r="L86" s="73"/>
    </row>
    <row r="87" s="1" customFormat="1" ht="6.96" customHeight="1">
      <c r="B87" s="47"/>
      <c r="C87" s="75"/>
      <c r="D87" s="75"/>
      <c r="E87" s="75"/>
      <c r="F87" s="75"/>
      <c r="G87" s="75"/>
      <c r="H87" s="75"/>
      <c r="I87" s="205"/>
      <c r="J87" s="75"/>
      <c r="K87" s="75"/>
      <c r="L87" s="73"/>
    </row>
    <row r="88" s="1" customFormat="1">
      <c r="B88" s="47"/>
      <c r="C88" s="77" t="s">
        <v>27</v>
      </c>
      <c r="D88" s="75"/>
      <c r="E88" s="75"/>
      <c r="F88" s="209" t="str">
        <f>E19</f>
        <v>Krajská zdravotní, a.s.</v>
      </c>
      <c r="G88" s="75"/>
      <c r="H88" s="75"/>
      <c r="I88" s="210" t="s">
        <v>35</v>
      </c>
      <c r="J88" s="209" t="str">
        <f>E25</f>
        <v>SPECTA, s.r.o.</v>
      </c>
      <c r="K88" s="75"/>
      <c r="L88" s="73"/>
    </row>
    <row r="89" s="1" customFormat="1" ht="14.4" customHeight="1">
      <c r="B89" s="47"/>
      <c r="C89" s="77" t="s">
        <v>33</v>
      </c>
      <c r="D89" s="75"/>
      <c r="E89" s="75"/>
      <c r="F89" s="209" t="str">
        <f>IF(E22="","",E22)</f>
        <v/>
      </c>
      <c r="G89" s="75"/>
      <c r="H89" s="75"/>
      <c r="I89" s="205"/>
      <c r="J89" s="75"/>
      <c r="K89" s="75"/>
      <c r="L89" s="73"/>
    </row>
    <row r="90" s="1" customFormat="1" ht="10.32" customHeight="1">
      <c r="B90" s="47"/>
      <c r="C90" s="75"/>
      <c r="D90" s="75"/>
      <c r="E90" s="75"/>
      <c r="F90" s="75"/>
      <c r="G90" s="75"/>
      <c r="H90" s="75"/>
      <c r="I90" s="205"/>
      <c r="J90" s="75"/>
      <c r="K90" s="75"/>
      <c r="L90" s="73"/>
    </row>
    <row r="91" s="10" customFormat="1" ht="29.28" customHeight="1">
      <c r="B91" s="211"/>
      <c r="C91" s="212" t="s">
        <v>155</v>
      </c>
      <c r="D91" s="213" t="s">
        <v>61</v>
      </c>
      <c r="E91" s="213" t="s">
        <v>57</v>
      </c>
      <c r="F91" s="213" t="s">
        <v>156</v>
      </c>
      <c r="G91" s="213" t="s">
        <v>157</v>
      </c>
      <c r="H91" s="213" t="s">
        <v>158</v>
      </c>
      <c r="I91" s="214" t="s">
        <v>159</v>
      </c>
      <c r="J91" s="213" t="s">
        <v>146</v>
      </c>
      <c r="K91" s="215" t="s">
        <v>160</v>
      </c>
      <c r="L91" s="216"/>
      <c r="M91" s="103" t="s">
        <v>161</v>
      </c>
      <c r="N91" s="104" t="s">
        <v>46</v>
      </c>
      <c r="O91" s="104" t="s">
        <v>162</v>
      </c>
      <c r="P91" s="104" t="s">
        <v>163</v>
      </c>
      <c r="Q91" s="104" t="s">
        <v>164</v>
      </c>
      <c r="R91" s="104" t="s">
        <v>165</v>
      </c>
      <c r="S91" s="104" t="s">
        <v>166</v>
      </c>
      <c r="T91" s="105" t="s">
        <v>167</v>
      </c>
    </row>
    <row r="92" s="1" customFormat="1" ht="29.28" customHeight="1">
      <c r="B92" s="47"/>
      <c r="C92" s="109" t="s">
        <v>147</v>
      </c>
      <c r="D92" s="75"/>
      <c r="E92" s="75"/>
      <c r="F92" s="75"/>
      <c r="G92" s="75"/>
      <c r="H92" s="75"/>
      <c r="I92" s="205"/>
      <c r="J92" s="217">
        <f>BK92</f>
        <v>0</v>
      </c>
      <c r="K92" s="75"/>
      <c r="L92" s="73"/>
      <c r="M92" s="106"/>
      <c r="N92" s="107"/>
      <c r="O92" s="107"/>
      <c r="P92" s="218">
        <f>P93</f>
        <v>0</v>
      </c>
      <c r="Q92" s="107"/>
      <c r="R92" s="218">
        <f>R93</f>
        <v>0</v>
      </c>
      <c r="S92" s="107"/>
      <c r="T92" s="219">
        <f>T93</f>
        <v>0</v>
      </c>
      <c r="AT92" s="25" t="s">
        <v>75</v>
      </c>
      <c r="AU92" s="25" t="s">
        <v>148</v>
      </c>
      <c r="BK92" s="220">
        <f>BK93</f>
        <v>0</v>
      </c>
    </row>
    <row r="93" s="11" customFormat="1" ht="37.44001" customHeight="1">
      <c r="B93" s="221"/>
      <c r="C93" s="222"/>
      <c r="D93" s="223" t="s">
        <v>75</v>
      </c>
      <c r="E93" s="224" t="s">
        <v>646</v>
      </c>
      <c r="F93" s="224" t="s">
        <v>647</v>
      </c>
      <c r="G93" s="222"/>
      <c r="H93" s="222"/>
      <c r="I93" s="225"/>
      <c r="J93" s="226">
        <f>BK93</f>
        <v>0</v>
      </c>
      <c r="K93" s="222"/>
      <c r="L93" s="227"/>
      <c r="M93" s="228"/>
      <c r="N93" s="229"/>
      <c r="O93" s="229"/>
      <c r="P93" s="230">
        <f>P94+P105+P115</f>
        <v>0</v>
      </c>
      <c r="Q93" s="229"/>
      <c r="R93" s="230">
        <f>R94+R105+R115</f>
        <v>0</v>
      </c>
      <c r="S93" s="229"/>
      <c r="T93" s="231">
        <f>T94+T105+T115</f>
        <v>0</v>
      </c>
      <c r="AR93" s="232" t="s">
        <v>85</v>
      </c>
      <c r="AT93" s="233" t="s">
        <v>75</v>
      </c>
      <c r="AU93" s="233" t="s">
        <v>76</v>
      </c>
      <c r="AY93" s="232" t="s">
        <v>171</v>
      </c>
      <c r="BK93" s="234">
        <f>BK94+BK105+BK115</f>
        <v>0</v>
      </c>
    </row>
    <row r="94" s="11" customFormat="1" ht="19.92" customHeight="1">
      <c r="B94" s="221"/>
      <c r="C94" s="222"/>
      <c r="D94" s="223" t="s">
        <v>75</v>
      </c>
      <c r="E94" s="235" t="s">
        <v>3293</v>
      </c>
      <c r="F94" s="235" t="s">
        <v>3294</v>
      </c>
      <c r="G94" s="222"/>
      <c r="H94" s="222"/>
      <c r="I94" s="225"/>
      <c r="J94" s="236">
        <f>BK94</f>
        <v>0</v>
      </c>
      <c r="K94" s="222"/>
      <c r="L94" s="227"/>
      <c r="M94" s="228"/>
      <c r="N94" s="229"/>
      <c r="O94" s="229"/>
      <c r="P94" s="230">
        <f>SUM(P95:P104)</f>
        <v>0</v>
      </c>
      <c r="Q94" s="229"/>
      <c r="R94" s="230">
        <f>SUM(R95:R104)</f>
        <v>0</v>
      </c>
      <c r="S94" s="229"/>
      <c r="T94" s="231">
        <f>SUM(T95:T104)</f>
        <v>0</v>
      </c>
      <c r="AR94" s="232" t="s">
        <v>85</v>
      </c>
      <c r="AT94" s="233" t="s">
        <v>75</v>
      </c>
      <c r="AU94" s="233" t="s">
        <v>83</v>
      </c>
      <c r="AY94" s="232" t="s">
        <v>171</v>
      </c>
      <c r="BK94" s="234">
        <f>SUM(BK95:BK104)</f>
        <v>0</v>
      </c>
    </row>
    <row r="95" s="1" customFormat="1" ht="16.5" customHeight="1">
      <c r="B95" s="47"/>
      <c r="C95" s="237" t="s">
        <v>83</v>
      </c>
      <c r="D95" s="237" t="s">
        <v>174</v>
      </c>
      <c r="E95" s="238" t="s">
        <v>3295</v>
      </c>
      <c r="F95" s="239" t="s">
        <v>3296</v>
      </c>
      <c r="G95" s="240" t="s">
        <v>256</v>
      </c>
      <c r="H95" s="241">
        <v>25</v>
      </c>
      <c r="I95" s="242"/>
      <c r="J95" s="243">
        <f>ROUND(I95*H95,2)</f>
        <v>0</v>
      </c>
      <c r="K95" s="239" t="s">
        <v>21</v>
      </c>
      <c r="L95" s="73"/>
      <c r="M95" s="244" t="s">
        <v>21</v>
      </c>
      <c r="N95" s="245" t="s">
        <v>47</v>
      </c>
      <c r="O95" s="48"/>
      <c r="P95" s="246">
        <f>O95*H95</f>
        <v>0</v>
      </c>
      <c r="Q95" s="246">
        <v>0</v>
      </c>
      <c r="R95" s="246">
        <f>Q95*H95</f>
        <v>0</v>
      </c>
      <c r="S95" s="246">
        <v>0</v>
      </c>
      <c r="T95" s="247">
        <f>S95*H95</f>
        <v>0</v>
      </c>
      <c r="AR95" s="25" t="s">
        <v>314</v>
      </c>
      <c r="AT95" s="25" t="s">
        <v>174</v>
      </c>
      <c r="AU95" s="25" t="s">
        <v>85</v>
      </c>
      <c r="AY95" s="25" t="s">
        <v>171</v>
      </c>
      <c r="BE95" s="248">
        <f>IF(N95="základní",J95,0)</f>
        <v>0</v>
      </c>
      <c r="BF95" s="248">
        <f>IF(N95="snížená",J95,0)</f>
        <v>0</v>
      </c>
      <c r="BG95" s="248">
        <f>IF(N95="zákl. přenesená",J95,0)</f>
        <v>0</v>
      </c>
      <c r="BH95" s="248">
        <f>IF(N95="sníž. přenesená",J95,0)</f>
        <v>0</v>
      </c>
      <c r="BI95" s="248">
        <f>IF(N95="nulová",J95,0)</f>
        <v>0</v>
      </c>
      <c r="BJ95" s="25" t="s">
        <v>83</v>
      </c>
      <c r="BK95" s="248">
        <f>ROUND(I95*H95,2)</f>
        <v>0</v>
      </c>
      <c r="BL95" s="25" t="s">
        <v>314</v>
      </c>
      <c r="BM95" s="25" t="s">
        <v>3297</v>
      </c>
    </row>
    <row r="96" s="1" customFormat="1" ht="16.5" customHeight="1">
      <c r="B96" s="47"/>
      <c r="C96" s="237" t="s">
        <v>85</v>
      </c>
      <c r="D96" s="237" t="s">
        <v>174</v>
      </c>
      <c r="E96" s="238" t="s">
        <v>3298</v>
      </c>
      <c r="F96" s="239" t="s">
        <v>3299</v>
      </c>
      <c r="G96" s="240" t="s">
        <v>256</v>
      </c>
      <c r="H96" s="241">
        <v>65</v>
      </c>
      <c r="I96" s="242"/>
      <c r="J96" s="243">
        <f>ROUND(I96*H96,2)</f>
        <v>0</v>
      </c>
      <c r="K96" s="239" t="s">
        <v>21</v>
      </c>
      <c r="L96" s="73"/>
      <c r="M96" s="244" t="s">
        <v>21</v>
      </c>
      <c r="N96" s="245" t="s">
        <v>47</v>
      </c>
      <c r="O96" s="48"/>
      <c r="P96" s="246">
        <f>O96*H96</f>
        <v>0</v>
      </c>
      <c r="Q96" s="246">
        <v>0</v>
      </c>
      <c r="R96" s="246">
        <f>Q96*H96</f>
        <v>0</v>
      </c>
      <c r="S96" s="246">
        <v>0</v>
      </c>
      <c r="T96" s="247">
        <f>S96*H96</f>
        <v>0</v>
      </c>
      <c r="AR96" s="25" t="s">
        <v>314</v>
      </c>
      <c r="AT96" s="25" t="s">
        <v>174</v>
      </c>
      <c r="AU96" s="25" t="s">
        <v>85</v>
      </c>
      <c r="AY96" s="25" t="s">
        <v>171</v>
      </c>
      <c r="BE96" s="248">
        <f>IF(N96="základní",J96,0)</f>
        <v>0</v>
      </c>
      <c r="BF96" s="248">
        <f>IF(N96="snížená",J96,0)</f>
        <v>0</v>
      </c>
      <c r="BG96" s="248">
        <f>IF(N96="zákl. přenesená",J96,0)</f>
        <v>0</v>
      </c>
      <c r="BH96" s="248">
        <f>IF(N96="sníž. přenesená",J96,0)</f>
        <v>0</v>
      </c>
      <c r="BI96" s="248">
        <f>IF(N96="nulová",J96,0)</f>
        <v>0</v>
      </c>
      <c r="BJ96" s="25" t="s">
        <v>83</v>
      </c>
      <c r="BK96" s="248">
        <f>ROUND(I96*H96,2)</f>
        <v>0</v>
      </c>
      <c r="BL96" s="25" t="s">
        <v>314</v>
      </c>
      <c r="BM96" s="25" t="s">
        <v>3300</v>
      </c>
    </row>
    <row r="97" s="1" customFormat="1" ht="16.5" customHeight="1">
      <c r="B97" s="47"/>
      <c r="C97" s="237" t="s">
        <v>96</v>
      </c>
      <c r="D97" s="237" t="s">
        <v>174</v>
      </c>
      <c r="E97" s="238" t="s">
        <v>3301</v>
      </c>
      <c r="F97" s="239" t="s">
        <v>3302</v>
      </c>
      <c r="G97" s="240" t="s">
        <v>256</v>
      </c>
      <c r="H97" s="241">
        <v>25</v>
      </c>
      <c r="I97" s="242"/>
      <c r="J97" s="243">
        <f>ROUND(I97*H97,2)</f>
        <v>0</v>
      </c>
      <c r="K97" s="239" t="s">
        <v>21</v>
      </c>
      <c r="L97" s="73"/>
      <c r="M97" s="244" t="s">
        <v>21</v>
      </c>
      <c r="N97" s="245" t="s">
        <v>47</v>
      </c>
      <c r="O97" s="48"/>
      <c r="P97" s="246">
        <f>O97*H97</f>
        <v>0</v>
      </c>
      <c r="Q97" s="246">
        <v>0</v>
      </c>
      <c r="R97" s="246">
        <f>Q97*H97</f>
        <v>0</v>
      </c>
      <c r="S97" s="246">
        <v>0</v>
      </c>
      <c r="T97" s="247">
        <f>S97*H97</f>
        <v>0</v>
      </c>
      <c r="AR97" s="25" t="s">
        <v>314</v>
      </c>
      <c r="AT97" s="25" t="s">
        <v>174</v>
      </c>
      <c r="AU97" s="25" t="s">
        <v>85</v>
      </c>
      <c r="AY97" s="25" t="s">
        <v>171</v>
      </c>
      <c r="BE97" s="248">
        <f>IF(N97="základní",J97,0)</f>
        <v>0</v>
      </c>
      <c r="BF97" s="248">
        <f>IF(N97="snížená",J97,0)</f>
        <v>0</v>
      </c>
      <c r="BG97" s="248">
        <f>IF(N97="zákl. přenesená",J97,0)</f>
        <v>0</v>
      </c>
      <c r="BH97" s="248">
        <f>IF(N97="sníž. přenesená",J97,0)</f>
        <v>0</v>
      </c>
      <c r="BI97" s="248">
        <f>IF(N97="nulová",J97,0)</f>
        <v>0</v>
      </c>
      <c r="BJ97" s="25" t="s">
        <v>83</v>
      </c>
      <c r="BK97" s="248">
        <f>ROUND(I97*H97,2)</f>
        <v>0</v>
      </c>
      <c r="BL97" s="25" t="s">
        <v>314</v>
      </c>
      <c r="BM97" s="25" t="s">
        <v>3303</v>
      </c>
    </row>
    <row r="98" s="1" customFormat="1" ht="16.5" customHeight="1">
      <c r="B98" s="47"/>
      <c r="C98" s="237" t="s">
        <v>194</v>
      </c>
      <c r="D98" s="237" t="s">
        <v>174</v>
      </c>
      <c r="E98" s="238" t="s">
        <v>3304</v>
      </c>
      <c r="F98" s="239" t="s">
        <v>3305</v>
      </c>
      <c r="G98" s="240" t="s">
        <v>367</v>
      </c>
      <c r="H98" s="241">
        <v>20</v>
      </c>
      <c r="I98" s="242"/>
      <c r="J98" s="243">
        <f>ROUND(I98*H98,2)</f>
        <v>0</v>
      </c>
      <c r="K98" s="239" t="s">
        <v>21</v>
      </c>
      <c r="L98" s="73"/>
      <c r="M98" s="244" t="s">
        <v>21</v>
      </c>
      <c r="N98" s="245" t="s">
        <v>47</v>
      </c>
      <c r="O98" s="48"/>
      <c r="P98" s="246">
        <f>O98*H98</f>
        <v>0</v>
      </c>
      <c r="Q98" s="246">
        <v>0</v>
      </c>
      <c r="R98" s="246">
        <f>Q98*H98</f>
        <v>0</v>
      </c>
      <c r="S98" s="246">
        <v>0</v>
      </c>
      <c r="T98" s="247">
        <f>S98*H98</f>
        <v>0</v>
      </c>
      <c r="AR98" s="25" t="s">
        <v>314</v>
      </c>
      <c r="AT98" s="25" t="s">
        <v>174</v>
      </c>
      <c r="AU98" s="25" t="s">
        <v>85</v>
      </c>
      <c r="AY98" s="25" t="s">
        <v>171</v>
      </c>
      <c r="BE98" s="248">
        <f>IF(N98="základní",J98,0)</f>
        <v>0</v>
      </c>
      <c r="BF98" s="248">
        <f>IF(N98="snížená",J98,0)</f>
        <v>0</v>
      </c>
      <c r="BG98" s="248">
        <f>IF(N98="zákl. přenesená",J98,0)</f>
        <v>0</v>
      </c>
      <c r="BH98" s="248">
        <f>IF(N98="sníž. přenesená",J98,0)</f>
        <v>0</v>
      </c>
      <c r="BI98" s="248">
        <f>IF(N98="nulová",J98,0)</f>
        <v>0</v>
      </c>
      <c r="BJ98" s="25" t="s">
        <v>83</v>
      </c>
      <c r="BK98" s="248">
        <f>ROUND(I98*H98,2)</f>
        <v>0</v>
      </c>
      <c r="BL98" s="25" t="s">
        <v>314</v>
      </c>
      <c r="BM98" s="25" t="s">
        <v>3306</v>
      </c>
    </row>
    <row r="99" s="1" customFormat="1" ht="16.5" customHeight="1">
      <c r="B99" s="47"/>
      <c r="C99" s="237" t="s">
        <v>170</v>
      </c>
      <c r="D99" s="237" t="s">
        <v>174</v>
      </c>
      <c r="E99" s="238" t="s">
        <v>3307</v>
      </c>
      <c r="F99" s="239" t="s">
        <v>3308</v>
      </c>
      <c r="G99" s="240" t="s">
        <v>367</v>
      </c>
      <c r="H99" s="241">
        <v>6</v>
      </c>
      <c r="I99" s="242"/>
      <c r="J99" s="243">
        <f>ROUND(I99*H99,2)</f>
        <v>0</v>
      </c>
      <c r="K99" s="239" t="s">
        <v>21</v>
      </c>
      <c r="L99" s="73"/>
      <c r="M99" s="244" t="s">
        <v>21</v>
      </c>
      <c r="N99" s="245" t="s">
        <v>47</v>
      </c>
      <c r="O99" s="48"/>
      <c r="P99" s="246">
        <f>O99*H99</f>
        <v>0</v>
      </c>
      <c r="Q99" s="246">
        <v>0</v>
      </c>
      <c r="R99" s="246">
        <f>Q99*H99</f>
        <v>0</v>
      </c>
      <c r="S99" s="246">
        <v>0</v>
      </c>
      <c r="T99" s="247">
        <f>S99*H99</f>
        <v>0</v>
      </c>
      <c r="AR99" s="25" t="s">
        <v>314</v>
      </c>
      <c r="AT99" s="25" t="s">
        <v>174</v>
      </c>
      <c r="AU99" s="25" t="s">
        <v>85</v>
      </c>
      <c r="AY99" s="25" t="s">
        <v>171</v>
      </c>
      <c r="BE99" s="248">
        <f>IF(N99="základní",J99,0)</f>
        <v>0</v>
      </c>
      <c r="BF99" s="248">
        <f>IF(N99="snížená",J99,0)</f>
        <v>0</v>
      </c>
      <c r="BG99" s="248">
        <f>IF(N99="zákl. přenesená",J99,0)</f>
        <v>0</v>
      </c>
      <c r="BH99" s="248">
        <f>IF(N99="sníž. přenesená",J99,0)</f>
        <v>0</v>
      </c>
      <c r="BI99" s="248">
        <f>IF(N99="nulová",J99,0)</f>
        <v>0</v>
      </c>
      <c r="BJ99" s="25" t="s">
        <v>83</v>
      </c>
      <c r="BK99" s="248">
        <f>ROUND(I99*H99,2)</f>
        <v>0</v>
      </c>
      <c r="BL99" s="25" t="s">
        <v>314</v>
      </c>
      <c r="BM99" s="25" t="s">
        <v>3309</v>
      </c>
    </row>
    <row r="100" s="1" customFormat="1" ht="16.5" customHeight="1">
      <c r="B100" s="47"/>
      <c r="C100" s="237" t="s">
        <v>204</v>
      </c>
      <c r="D100" s="237" t="s">
        <v>174</v>
      </c>
      <c r="E100" s="238" t="s">
        <v>3310</v>
      </c>
      <c r="F100" s="239" t="s">
        <v>3311</v>
      </c>
      <c r="G100" s="240" t="s">
        <v>367</v>
      </c>
      <c r="H100" s="241">
        <v>3</v>
      </c>
      <c r="I100" s="242"/>
      <c r="J100" s="243">
        <f>ROUND(I100*H100,2)</f>
        <v>0</v>
      </c>
      <c r="K100" s="239" t="s">
        <v>21</v>
      </c>
      <c r="L100" s="73"/>
      <c r="M100" s="244" t="s">
        <v>21</v>
      </c>
      <c r="N100" s="245" t="s">
        <v>47</v>
      </c>
      <c r="O100" s="48"/>
      <c r="P100" s="246">
        <f>O100*H100</f>
        <v>0</v>
      </c>
      <c r="Q100" s="246">
        <v>0</v>
      </c>
      <c r="R100" s="246">
        <f>Q100*H100</f>
        <v>0</v>
      </c>
      <c r="S100" s="246">
        <v>0</v>
      </c>
      <c r="T100" s="247">
        <f>S100*H100</f>
        <v>0</v>
      </c>
      <c r="AR100" s="25" t="s">
        <v>314</v>
      </c>
      <c r="AT100" s="25" t="s">
        <v>174</v>
      </c>
      <c r="AU100" s="25" t="s">
        <v>85</v>
      </c>
      <c r="AY100" s="25" t="s">
        <v>171</v>
      </c>
      <c r="BE100" s="248">
        <f>IF(N100="základní",J100,0)</f>
        <v>0</v>
      </c>
      <c r="BF100" s="248">
        <f>IF(N100="snížená",J100,0)</f>
        <v>0</v>
      </c>
      <c r="BG100" s="248">
        <f>IF(N100="zákl. přenesená",J100,0)</f>
        <v>0</v>
      </c>
      <c r="BH100" s="248">
        <f>IF(N100="sníž. přenesená",J100,0)</f>
        <v>0</v>
      </c>
      <c r="BI100" s="248">
        <f>IF(N100="nulová",J100,0)</f>
        <v>0</v>
      </c>
      <c r="BJ100" s="25" t="s">
        <v>83</v>
      </c>
      <c r="BK100" s="248">
        <f>ROUND(I100*H100,2)</f>
        <v>0</v>
      </c>
      <c r="BL100" s="25" t="s">
        <v>314</v>
      </c>
      <c r="BM100" s="25" t="s">
        <v>3312</v>
      </c>
    </row>
    <row r="101" s="1" customFormat="1" ht="16.5" customHeight="1">
      <c r="B101" s="47"/>
      <c r="C101" s="237" t="s">
        <v>266</v>
      </c>
      <c r="D101" s="237" t="s">
        <v>174</v>
      </c>
      <c r="E101" s="238" t="s">
        <v>3313</v>
      </c>
      <c r="F101" s="239" t="s">
        <v>3311</v>
      </c>
      <c r="G101" s="240" t="s">
        <v>1550</v>
      </c>
      <c r="H101" s="241">
        <v>1</v>
      </c>
      <c r="I101" s="242"/>
      <c r="J101" s="243">
        <f>ROUND(I101*H101,2)</f>
        <v>0</v>
      </c>
      <c r="K101" s="239" t="s">
        <v>21</v>
      </c>
      <c r="L101" s="73"/>
      <c r="M101" s="244" t="s">
        <v>21</v>
      </c>
      <c r="N101" s="245" t="s">
        <v>47</v>
      </c>
      <c r="O101" s="48"/>
      <c r="P101" s="246">
        <f>O101*H101</f>
        <v>0</v>
      </c>
      <c r="Q101" s="246">
        <v>0</v>
      </c>
      <c r="R101" s="246">
        <f>Q101*H101</f>
        <v>0</v>
      </c>
      <c r="S101" s="246">
        <v>0</v>
      </c>
      <c r="T101" s="247">
        <f>S101*H101</f>
        <v>0</v>
      </c>
      <c r="AR101" s="25" t="s">
        <v>314</v>
      </c>
      <c r="AT101" s="25" t="s">
        <v>174</v>
      </c>
      <c r="AU101" s="25" t="s">
        <v>85</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314</v>
      </c>
      <c r="BM101" s="25" t="s">
        <v>3314</v>
      </c>
    </row>
    <row r="102" s="1" customFormat="1" ht="16.5" customHeight="1">
      <c r="B102" s="47"/>
      <c r="C102" s="237" t="s">
        <v>271</v>
      </c>
      <c r="D102" s="237" t="s">
        <v>174</v>
      </c>
      <c r="E102" s="238" t="s">
        <v>3315</v>
      </c>
      <c r="F102" s="239" t="s">
        <v>3311</v>
      </c>
      <c r="G102" s="240" t="s">
        <v>367</v>
      </c>
      <c r="H102" s="241">
        <v>3</v>
      </c>
      <c r="I102" s="242"/>
      <c r="J102" s="243">
        <f>ROUND(I102*H102,2)</f>
        <v>0</v>
      </c>
      <c r="K102" s="239" t="s">
        <v>21</v>
      </c>
      <c r="L102" s="73"/>
      <c r="M102" s="244" t="s">
        <v>21</v>
      </c>
      <c r="N102" s="245" t="s">
        <v>47</v>
      </c>
      <c r="O102" s="48"/>
      <c r="P102" s="246">
        <f>O102*H102</f>
        <v>0</v>
      </c>
      <c r="Q102" s="246">
        <v>0</v>
      </c>
      <c r="R102" s="246">
        <f>Q102*H102</f>
        <v>0</v>
      </c>
      <c r="S102" s="246">
        <v>0</v>
      </c>
      <c r="T102" s="247">
        <f>S102*H102</f>
        <v>0</v>
      </c>
      <c r="AR102" s="25" t="s">
        <v>314</v>
      </c>
      <c r="AT102" s="25" t="s">
        <v>174</v>
      </c>
      <c r="AU102" s="25" t="s">
        <v>85</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314</v>
      </c>
      <c r="BM102" s="25" t="s">
        <v>3316</v>
      </c>
    </row>
    <row r="103" s="1" customFormat="1" ht="16.5" customHeight="1">
      <c r="B103" s="47"/>
      <c r="C103" s="237" t="s">
        <v>276</v>
      </c>
      <c r="D103" s="237" t="s">
        <v>174</v>
      </c>
      <c r="E103" s="238" t="s">
        <v>3317</v>
      </c>
      <c r="F103" s="239" t="s">
        <v>3318</v>
      </c>
      <c r="G103" s="240" t="s">
        <v>367</v>
      </c>
      <c r="H103" s="241">
        <v>1</v>
      </c>
      <c r="I103" s="242"/>
      <c r="J103" s="243">
        <f>ROUND(I103*H103,2)</f>
        <v>0</v>
      </c>
      <c r="K103" s="239" t="s">
        <v>21</v>
      </c>
      <c r="L103" s="73"/>
      <c r="M103" s="244" t="s">
        <v>21</v>
      </c>
      <c r="N103" s="245" t="s">
        <v>47</v>
      </c>
      <c r="O103" s="48"/>
      <c r="P103" s="246">
        <f>O103*H103</f>
        <v>0</v>
      </c>
      <c r="Q103" s="246">
        <v>0</v>
      </c>
      <c r="R103" s="246">
        <f>Q103*H103</f>
        <v>0</v>
      </c>
      <c r="S103" s="246">
        <v>0</v>
      </c>
      <c r="T103" s="247">
        <f>S103*H103</f>
        <v>0</v>
      </c>
      <c r="AR103" s="25" t="s">
        <v>314</v>
      </c>
      <c r="AT103" s="25" t="s">
        <v>174</v>
      </c>
      <c r="AU103" s="25" t="s">
        <v>85</v>
      </c>
      <c r="AY103" s="25" t="s">
        <v>171</v>
      </c>
      <c r="BE103" s="248">
        <f>IF(N103="základní",J103,0)</f>
        <v>0</v>
      </c>
      <c r="BF103" s="248">
        <f>IF(N103="snížená",J103,0)</f>
        <v>0</v>
      </c>
      <c r="BG103" s="248">
        <f>IF(N103="zákl. přenesená",J103,0)</f>
        <v>0</v>
      </c>
      <c r="BH103" s="248">
        <f>IF(N103="sníž. přenesená",J103,0)</f>
        <v>0</v>
      </c>
      <c r="BI103" s="248">
        <f>IF(N103="nulová",J103,0)</f>
        <v>0</v>
      </c>
      <c r="BJ103" s="25" t="s">
        <v>83</v>
      </c>
      <c r="BK103" s="248">
        <f>ROUND(I103*H103,2)</f>
        <v>0</v>
      </c>
      <c r="BL103" s="25" t="s">
        <v>314</v>
      </c>
      <c r="BM103" s="25" t="s">
        <v>3319</v>
      </c>
    </row>
    <row r="104" s="1" customFormat="1" ht="16.5" customHeight="1">
      <c r="B104" s="47"/>
      <c r="C104" s="237" t="s">
        <v>282</v>
      </c>
      <c r="D104" s="237" t="s">
        <v>174</v>
      </c>
      <c r="E104" s="238" t="s">
        <v>3320</v>
      </c>
      <c r="F104" s="239" t="s">
        <v>3321</v>
      </c>
      <c r="G104" s="240" t="s">
        <v>367</v>
      </c>
      <c r="H104" s="241">
        <v>1</v>
      </c>
      <c r="I104" s="242"/>
      <c r="J104" s="243">
        <f>ROUND(I104*H104,2)</f>
        <v>0</v>
      </c>
      <c r="K104" s="239" t="s">
        <v>21</v>
      </c>
      <c r="L104" s="73"/>
      <c r="M104" s="244" t="s">
        <v>21</v>
      </c>
      <c r="N104" s="245" t="s">
        <v>47</v>
      </c>
      <c r="O104" s="48"/>
      <c r="P104" s="246">
        <f>O104*H104</f>
        <v>0</v>
      </c>
      <c r="Q104" s="246">
        <v>0</v>
      </c>
      <c r="R104" s="246">
        <f>Q104*H104</f>
        <v>0</v>
      </c>
      <c r="S104" s="246">
        <v>0</v>
      </c>
      <c r="T104" s="247">
        <f>S104*H104</f>
        <v>0</v>
      </c>
      <c r="AR104" s="25" t="s">
        <v>314</v>
      </c>
      <c r="AT104" s="25" t="s">
        <v>174</v>
      </c>
      <c r="AU104" s="25" t="s">
        <v>85</v>
      </c>
      <c r="AY104" s="25" t="s">
        <v>171</v>
      </c>
      <c r="BE104" s="248">
        <f>IF(N104="základní",J104,0)</f>
        <v>0</v>
      </c>
      <c r="BF104" s="248">
        <f>IF(N104="snížená",J104,0)</f>
        <v>0</v>
      </c>
      <c r="BG104" s="248">
        <f>IF(N104="zákl. přenesená",J104,0)</f>
        <v>0</v>
      </c>
      <c r="BH104" s="248">
        <f>IF(N104="sníž. přenesená",J104,0)</f>
        <v>0</v>
      </c>
      <c r="BI104" s="248">
        <f>IF(N104="nulová",J104,0)</f>
        <v>0</v>
      </c>
      <c r="BJ104" s="25" t="s">
        <v>83</v>
      </c>
      <c r="BK104" s="248">
        <f>ROUND(I104*H104,2)</f>
        <v>0</v>
      </c>
      <c r="BL104" s="25" t="s">
        <v>314</v>
      </c>
      <c r="BM104" s="25" t="s">
        <v>3322</v>
      </c>
    </row>
    <row r="105" s="11" customFormat="1" ht="29.88" customHeight="1">
      <c r="B105" s="221"/>
      <c r="C105" s="222"/>
      <c r="D105" s="223" t="s">
        <v>75</v>
      </c>
      <c r="E105" s="235" t="s">
        <v>3323</v>
      </c>
      <c r="F105" s="235" t="s">
        <v>3324</v>
      </c>
      <c r="G105" s="222"/>
      <c r="H105" s="222"/>
      <c r="I105" s="225"/>
      <c r="J105" s="236">
        <f>BK105</f>
        <v>0</v>
      </c>
      <c r="K105" s="222"/>
      <c r="L105" s="227"/>
      <c r="M105" s="228"/>
      <c r="N105" s="229"/>
      <c r="O105" s="229"/>
      <c r="P105" s="230">
        <f>SUM(P106:P114)</f>
        <v>0</v>
      </c>
      <c r="Q105" s="229"/>
      <c r="R105" s="230">
        <f>SUM(R106:R114)</f>
        <v>0</v>
      </c>
      <c r="S105" s="229"/>
      <c r="T105" s="231">
        <f>SUM(T106:T114)</f>
        <v>0</v>
      </c>
      <c r="AR105" s="232" t="s">
        <v>85</v>
      </c>
      <c r="AT105" s="233" t="s">
        <v>75</v>
      </c>
      <c r="AU105" s="233" t="s">
        <v>83</v>
      </c>
      <c r="AY105" s="232" t="s">
        <v>171</v>
      </c>
      <c r="BK105" s="234">
        <f>SUM(BK106:BK114)</f>
        <v>0</v>
      </c>
    </row>
    <row r="106" s="1" customFormat="1" ht="16.5" customHeight="1">
      <c r="B106" s="47"/>
      <c r="C106" s="237" t="s">
        <v>287</v>
      </c>
      <c r="D106" s="237" t="s">
        <v>174</v>
      </c>
      <c r="E106" s="238" t="s">
        <v>3325</v>
      </c>
      <c r="F106" s="239" t="s">
        <v>637</v>
      </c>
      <c r="G106" s="240" t="s">
        <v>21</v>
      </c>
      <c r="H106" s="241">
        <v>1</v>
      </c>
      <c r="I106" s="242"/>
      <c r="J106" s="243">
        <f>ROUND(I106*H106,2)</f>
        <v>0</v>
      </c>
      <c r="K106" s="239" t="s">
        <v>21</v>
      </c>
      <c r="L106" s="73"/>
      <c r="M106" s="244" t="s">
        <v>21</v>
      </c>
      <c r="N106" s="245" t="s">
        <v>47</v>
      </c>
      <c r="O106" s="48"/>
      <c r="P106" s="246">
        <f>O106*H106</f>
        <v>0</v>
      </c>
      <c r="Q106" s="246">
        <v>0</v>
      </c>
      <c r="R106" s="246">
        <f>Q106*H106</f>
        <v>0</v>
      </c>
      <c r="S106" s="246">
        <v>0</v>
      </c>
      <c r="T106" s="247">
        <f>S106*H106</f>
        <v>0</v>
      </c>
      <c r="AR106" s="25" t="s">
        <v>314</v>
      </c>
      <c r="AT106" s="25" t="s">
        <v>174</v>
      </c>
      <c r="AU106" s="25" t="s">
        <v>85</v>
      </c>
      <c r="AY106" s="25" t="s">
        <v>171</v>
      </c>
      <c r="BE106" s="248">
        <f>IF(N106="základní",J106,0)</f>
        <v>0</v>
      </c>
      <c r="BF106" s="248">
        <f>IF(N106="snížená",J106,0)</f>
        <v>0</v>
      </c>
      <c r="BG106" s="248">
        <f>IF(N106="zákl. přenesená",J106,0)</f>
        <v>0</v>
      </c>
      <c r="BH106" s="248">
        <f>IF(N106="sníž. přenesená",J106,0)</f>
        <v>0</v>
      </c>
      <c r="BI106" s="248">
        <f>IF(N106="nulová",J106,0)</f>
        <v>0</v>
      </c>
      <c r="BJ106" s="25" t="s">
        <v>83</v>
      </c>
      <c r="BK106" s="248">
        <f>ROUND(I106*H106,2)</f>
        <v>0</v>
      </c>
      <c r="BL106" s="25" t="s">
        <v>314</v>
      </c>
      <c r="BM106" s="25" t="s">
        <v>3326</v>
      </c>
    </row>
    <row r="107" s="1" customFormat="1" ht="16.5" customHeight="1">
      <c r="B107" s="47"/>
      <c r="C107" s="237" t="s">
        <v>295</v>
      </c>
      <c r="D107" s="237" t="s">
        <v>174</v>
      </c>
      <c r="E107" s="238" t="s">
        <v>3327</v>
      </c>
      <c r="F107" s="239" t="s">
        <v>3328</v>
      </c>
      <c r="G107" s="240" t="s">
        <v>21</v>
      </c>
      <c r="H107" s="241">
        <v>1</v>
      </c>
      <c r="I107" s="242"/>
      <c r="J107" s="243">
        <f>ROUND(I107*H107,2)</f>
        <v>0</v>
      </c>
      <c r="K107" s="239" t="s">
        <v>21</v>
      </c>
      <c r="L107" s="73"/>
      <c r="M107" s="244" t="s">
        <v>21</v>
      </c>
      <c r="N107" s="245" t="s">
        <v>47</v>
      </c>
      <c r="O107" s="48"/>
      <c r="P107" s="246">
        <f>O107*H107</f>
        <v>0</v>
      </c>
      <c r="Q107" s="246">
        <v>0</v>
      </c>
      <c r="R107" s="246">
        <f>Q107*H107</f>
        <v>0</v>
      </c>
      <c r="S107" s="246">
        <v>0</v>
      </c>
      <c r="T107" s="247">
        <f>S107*H107</f>
        <v>0</v>
      </c>
      <c r="AR107" s="25" t="s">
        <v>314</v>
      </c>
      <c r="AT107" s="25" t="s">
        <v>174</v>
      </c>
      <c r="AU107" s="25" t="s">
        <v>85</v>
      </c>
      <c r="AY107" s="25" t="s">
        <v>171</v>
      </c>
      <c r="BE107" s="248">
        <f>IF(N107="základní",J107,0)</f>
        <v>0</v>
      </c>
      <c r="BF107" s="248">
        <f>IF(N107="snížená",J107,0)</f>
        <v>0</v>
      </c>
      <c r="BG107" s="248">
        <f>IF(N107="zákl. přenesená",J107,0)</f>
        <v>0</v>
      </c>
      <c r="BH107" s="248">
        <f>IF(N107="sníž. přenesená",J107,0)</f>
        <v>0</v>
      </c>
      <c r="BI107" s="248">
        <f>IF(N107="nulová",J107,0)</f>
        <v>0</v>
      </c>
      <c r="BJ107" s="25" t="s">
        <v>83</v>
      </c>
      <c r="BK107" s="248">
        <f>ROUND(I107*H107,2)</f>
        <v>0</v>
      </c>
      <c r="BL107" s="25" t="s">
        <v>314</v>
      </c>
      <c r="BM107" s="25" t="s">
        <v>3329</v>
      </c>
    </row>
    <row r="108" s="1" customFormat="1" ht="16.5" customHeight="1">
      <c r="B108" s="47"/>
      <c r="C108" s="237" t="s">
        <v>299</v>
      </c>
      <c r="D108" s="237" t="s">
        <v>174</v>
      </c>
      <c r="E108" s="238" t="s">
        <v>3330</v>
      </c>
      <c r="F108" s="239" t="s">
        <v>3331</v>
      </c>
      <c r="G108" s="240" t="s">
        <v>21</v>
      </c>
      <c r="H108" s="241">
        <v>1</v>
      </c>
      <c r="I108" s="242"/>
      <c r="J108" s="243">
        <f>ROUND(I108*H108,2)</f>
        <v>0</v>
      </c>
      <c r="K108" s="239" t="s">
        <v>21</v>
      </c>
      <c r="L108" s="73"/>
      <c r="M108" s="244" t="s">
        <v>21</v>
      </c>
      <c r="N108" s="245" t="s">
        <v>47</v>
      </c>
      <c r="O108" s="48"/>
      <c r="P108" s="246">
        <f>O108*H108</f>
        <v>0</v>
      </c>
      <c r="Q108" s="246">
        <v>0</v>
      </c>
      <c r="R108" s="246">
        <f>Q108*H108</f>
        <v>0</v>
      </c>
      <c r="S108" s="246">
        <v>0</v>
      </c>
      <c r="T108" s="247">
        <f>S108*H108</f>
        <v>0</v>
      </c>
      <c r="AR108" s="25" t="s">
        <v>314</v>
      </c>
      <c r="AT108" s="25" t="s">
        <v>174</v>
      </c>
      <c r="AU108" s="25" t="s">
        <v>85</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314</v>
      </c>
      <c r="BM108" s="25" t="s">
        <v>3332</v>
      </c>
    </row>
    <row r="109" s="1" customFormat="1" ht="16.5" customHeight="1">
      <c r="B109" s="47"/>
      <c r="C109" s="237" t="s">
        <v>304</v>
      </c>
      <c r="D109" s="237" t="s">
        <v>174</v>
      </c>
      <c r="E109" s="238" t="s">
        <v>3333</v>
      </c>
      <c r="F109" s="239" t="s">
        <v>3334</v>
      </c>
      <c r="G109" s="240" t="s">
        <v>367</v>
      </c>
      <c r="H109" s="241">
        <v>115</v>
      </c>
      <c r="I109" s="242"/>
      <c r="J109" s="243">
        <f>ROUND(I109*H109,2)</f>
        <v>0</v>
      </c>
      <c r="K109" s="239" t="s">
        <v>21</v>
      </c>
      <c r="L109" s="73"/>
      <c r="M109" s="244" t="s">
        <v>21</v>
      </c>
      <c r="N109" s="245" t="s">
        <v>47</v>
      </c>
      <c r="O109" s="48"/>
      <c r="P109" s="246">
        <f>O109*H109</f>
        <v>0</v>
      </c>
      <c r="Q109" s="246">
        <v>0</v>
      </c>
      <c r="R109" s="246">
        <f>Q109*H109</f>
        <v>0</v>
      </c>
      <c r="S109" s="246">
        <v>0</v>
      </c>
      <c r="T109" s="247">
        <f>S109*H109</f>
        <v>0</v>
      </c>
      <c r="AR109" s="25" t="s">
        <v>314</v>
      </c>
      <c r="AT109" s="25" t="s">
        <v>174</v>
      </c>
      <c r="AU109" s="25" t="s">
        <v>85</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314</v>
      </c>
      <c r="BM109" s="25" t="s">
        <v>3335</v>
      </c>
    </row>
    <row r="110" s="1" customFormat="1" ht="16.5" customHeight="1">
      <c r="B110" s="47"/>
      <c r="C110" s="237" t="s">
        <v>10</v>
      </c>
      <c r="D110" s="237" t="s">
        <v>174</v>
      </c>
      <c r="E110" s="238" t="s">
        <v>3336</v>
      </c>
      <c r="F110" s="239" t="s">
        <v>3337</v>
      </c>
      <c r="G110" s="240" t="s">
        <v>1550</v>
      </c>
      <c r="H110" s="241">
        <v>1</v>
      </c>
      <c r="I110" s="242"/>
      <c r="J110" s="243">
        <f>ROUND(I110*H110,2)</f>
        <v>0</v>
      </c>
      <c r="K110" s="239" t="s">
        <v>21</v>
      </c>
      <c r="L110" s="73"/>
      <c r="M110" s="244" t="s">
        <v>21</v>
      </c>
      <c r="N110" s="245" t="s">
        <v>47</v>
      </c>
      <c r="O110" s="48"/>
      <c r="P110" s="246">
        <f>O110*H110</f>
        <v>0</v>
      </c>
      <c r="Q110" s="246">
        <v>0</v>
      </c>
      <c r="R110" s="246">
        <f>Q110*H110</f>
        <v>0</v>
      </c>
      <c r="S110" s="246">
        <v>0</v>
      </c>
      <c r="T110" s="247">
        <f>S110*H110</f>
        <v>0</v>
      </c>
      <c r="AR110" s="25" t="s">
        <v>314</v>
      </c>
      <c r="AT110" s="25" t="s">
        <v>174</v>
      </c>
      <c r="AU110" s="25" t="s">
        <v>85</v>
      </c>
      <c r="AY110" s="25" t="s">
        <v>171</v>
      </c>
      <c r="BE110" s="248">
        <f>IF(N110="základní",J110,0)</f>
        <v>0</v>
      </c>
      <c r="BF110" s="248">
        <f>IF(N110="snížená",J110,0)</f>
        <v>0</v>
      </c>
      <c r="BG110" s="248">
        <f>IF(N110="zákl. přenesená",J110,0)</f>
        <v>0</v>
      </c>
      <c r="BH110" s="248">
        <f>IF(N110="sníž. přenesená",J110,0)</f>
        <v>0</v>
      </c>
      <c r="BI110" s="248">
        <f>IF(N110="nulová",J110,0)</f>
        <v>0</v>
      </c>
      <c r="BJ110" s="25" t="s">
        <v>83</v>
      </c>
      <c r="BK110" s="248">
        <f>ROUND(I110*H110,2)</f>
        <v>0</v>
      </c>
      <c r="BL110" s="25" t="s">
        <v>314</v>
      </c>
      <c r="BM110" s="25" t="s">
        <v>3338</v>
      </c>
    </row>
    <row r="111" s="1" customFormat="1" ht="16.5" customHeight="1">
      <c r="B111" s="47"/>
      <c r="C111" s="237" t="s">
        <v>314</v>
      </c>
      <c r="D111" s="237" t="s">
        <v>174</v>
      </c>
      <c r="E111" s="238" t="s">
        <v>3339</v>
      </c>
      <c r="F111" s="239" t="s">
        <v>3340</v>
      </c>
      <c r="G111" s="240" t="s">
        <v>256</v>
      </c>
      <c r="H111" s="241">
        <v>115</v>
      </c>
      <c r="I111" s="242"/>
      <c r="J111" s="243">
        <f>ROUND(I111*H111,2)</f>
        <v>0</v>
      </c>
      <c r="K111" s="239" t="s">
        <v>21</v>
      </c>
      <c r="L111" s="73"/>
      <c r="M111" s="244" t="s">
        <v>21</v>
      </c>
      <c r="N111" s="245" t="s">
        <v>47</v>
      </c>
      <c r="O111" s="48"/>
      <c r="P111" s="246">
        <f>O111*H111</f>
        <v>0</v>
      </c>
      <c r="Q111" s="246">
        <v>0</v>
      </c>
      <c r="R111" s="246">
        <f>Q111*H111</f>
        <v>0</v>
      </c>
      <c r="S111" s="246">
        <v>0</v>
      </c>
      <c r="T111" s="247">
        <f>S111*H111</f>
        <v>0</v>
      </c>
      <c r="AR111" s="25" t="s">
        <v>314</v>
      </c>
      <c r="AT111" s="25" t="s">
        <v>174</v>
      </c>
      <c r="AU111" s="25" t="s">
        <v>85</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314</v>
      </c>
      <c r="BM111" s="25" t="s">
        <v>3341</v>
      </c>
    </row>
    <row r="112" s="1" customFormat="1" ht="16.5" customHeight="1">
      <c r="B112" s="47"/>
      <c r="C112" s="237" t="s">
        <v>318</v>
      </c>
      <c r="D112" s="237" t="s">
        <v>174</v>
      </c>
      <c r="E112" s="238" t="s">
        <v>3342</v>
      </c>
      <c r="F112" s="239" t="s">
        <v>3343</v>
      </c>
      <c r="G112" s="240" t="s">
        <v>2726</v>
      </c>
      <c r="H112" s="241">
        <v>3</v>
      </c>
      <c r="I112" s="242"/>
      <c r="J112" s="243">
        <f>ROUND(I112*H112,2)</f>
        <v>0</v>
      </c>
      <c r="K112" s="239" t="s">
        <v>21</v>
      </c>
      <c r="L112" s="73"/>
      <c r="M112" s="244" t="s">
        <v>21</v>
      </c>
      <c r="N112" s="245" t="s">
        <v>47</v>
      </c>
      <c r="O112" s="48"/>
      <c r="P112" s="246">
        <f>O112*H112</f>
        <v>0</v>
      </c>
      <c r="Q112" s="246">
        <v>0</v>
      </c>
      <c r="R112" s="246">
        <f>Q112*H112</f>
        <v>0</v>
      </c>
      <c r="S112" s="246">
        <v>0</v>
      </c>
      <c r="T112" s="247">
        <f>S112*H112</f>
        <v>0</v>
      </c>
      <c r="AR112" s="25" t="s">
        <v>314</v>
      </c>
      <c r="AT112" s="25" t="s">
        <v>174</v>
      </c>
      <c r="AU112" s="25" t="s">
        <v>85</v>
      </c>
      <c r="AY112" s="25" t="s">
        <v>171</v>
      </c>
      <c r="BE112" s="248">
        <f>IF(N112="základní",J112,0)</f>
        <v>0</v>
      </c>
      <c r="BF112" s="248">
        <f>IF(N112="snížená",J112,0)</f>
        <v>0</v>
      </c>
      <c r="BG112" s="248">
        <f>IF(N112="zákl. přenesená",J112,0)</f>
        <v>0</v>
      </c>
      <c r="BH112" s="248">
        <f>IF(N112="sníž. přenesená",J112,0)</f>
        <v>0</v>
      </c>
      <c r="BI112" s="248">
        <f>IF(N112="nulová",J112,0)</f>
        <v>0</v>
      </c>
      <c r="BJ112" s="25" t="s">
        <v>83</v>
      </c>
      <c r="BK112" s="248">
        <f>ROUND(I112*H112,2)</f>
        <v>0</v>
      </c>
      <c r="BL112" s="25" t="s">
        <v>314</v>
      </c>
      <c r="BM112" s="25" t="s">
        <v>3344</v>
      </c>
    </row>
    <row r="113" s="1" customFormat="1" ht="16.5" customHeight="1">
      <c r="B113" s="47"/>
      <c r="C113" s="237" t="s">
        <v>322</v>
      </c>
      <c r="D113" s="237" t="s">
        <v>174</v>
      </c>
      <c r="E113" s="238" t="s">
        <v>3345</v>
      </c>
      <c r="F113" s="239" t="s">
        <v>3346</v>
      </c>
      <c r="G113" s="240" t="s">
        <v>1550</v>
      </c>
      <c r="H113" s="241">
        <v>1</v>
      </c>
      <c r="I113" s="242"/>
      <c r="J113" s="243">
        <f>ROUND(I113*H113,2)</f>
        <v>0</v>
      </c>
      <c r="K113" s="239" t="s">
        <v>21</v>
      </c>
      <c r="L113" s="73"/>
      <c r="M113" s="244" t="s">
        <v>21</v>
      </c>
      <c r="N113" s="245" t="s">
        <v>47</v>
      </c>
      <c r="O113" s="48"/>
      <c r="P113" s="246">
        <f>O113*H113</f>
        <v>0</v>
      </c>
      <c r="Q113" s="246">
        <v>0</v>
      </c>
      <c r="R113" s="246">
        <f>Q113*H113</f>
        <v>0</v>
      </c>
      <c r="S113" s="246">
        <v>0</v>
      </c>
      <c r="T113" s="247">
        <f>S113*H113</f>
        <v>0</v>
      </c>
      <c r="AR113" s="25" t="s">
        <v>314</v>
      </c>
      <c r="AT113" s="25" t="s">
        <v>174</v>
      </c>
      <c r="AU113" s="25" t="s">
        <v>85</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314</v>
      </c>
      <c r="BM113" s="25" t="s">
        <v>3347</v>
      </c>
    </row>
    <row r="114" s="1" customFormat="1" ht="16.5" customHeight="1">
      <c r="B114" s="47"/>
      <c r="C114" s="237" t="s">
        <v>328</v>
      </c>
      <c r="D114" s="237" t="s">
        <v>174</v>
      </c>
      <c r="E114" s="238" t="s">
        <v>3348</v>
      </c>
      <c r="F114" s="239" t="s">
        <v>3349</v>
      </c>
      <c r="G114" s="240" t="s">
        <v>21</v>
      </c>
      <c r="H114" s="241">
        <v>1</v>
      </c>
      <c r="I114" s="242"/>
      <c r="J114" s="243">
        <f>ROUND(I114*H114,2)</f>
        <v>0</v>
      </c>
      <c r="K114" s="239" t="s">
        <v>21</v>
      </c>
      <c r="L114" s="73"/>
      <c r="M114" s="244" t="s">
        <v>21</v>
      </c>
      <c r="N114" s="245" t="s">
        <v>47</v>
      </c>
      <c r="O114" s="48"/>
      <c r="P114" s="246">
        <f>O114*H114</f>
        <v>0</v>
      </c>
      <c r="Q114" s="246">
        <v>0</v>
      </c>
      <c r="R114" s="246">
        <f>Q114*H114</f>
        <v>0</v>
      </c>
      <c r="S114" s="246">
        <v>0</v>
      </c>
      <c r="T114" s="247">
        <f>S114*H114</f>
        <v>0</v>
      </c>
      <c r="AR114" s="25" t="s">
        <v>314</v>
      </c>
      <c r="AT114" s="25" t="s">
        <v>174</v>
      </c>
      <c r="AU114" s="25" t="s">
        <v>85</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314</v>
      </c>
      <c r="BM114" s="25" t="s">
        <v>3350</v>
      </c>
    </row>
    <row r="115" s="11" customFormat="1" ht="29.88" customHeight="1">
      <c r="B115" s="221"/>
      <c r="C115" s="222"/>
      <c r="D115" s="223" t="s">
        <v>75</v>
      </c>
      <c r="E115" s="235" t="s">
        <v>3351</v>
      </c>
      <c r="F115" s="235" t="s">
        <v>3352</v>
      </c>
      <c r="G115" s="222"/>
      <c r="H115" s="222"/>
      <c r="I115" s="225"/>
      <c r="J115" s="236">
        <f>BK115</f>
        <v>0</v>
      </c>
      <c r="K115" s="222"/>
      <c r="L115" s="227"/>
      <c r="M115" s="228"/>
      <c r="N115" s="229"/>
      <c r="O115" s="229"/>
      <c r="P115" s="230">
        <f>SUM(P116:P117)</f>
        <v>0</v>
      </c>
      <c r="Q115" s="229"/>
      <c r="R115" s="230">
        <f>SUM(R116:R117)</f>
        <v>0</v>
      </c>
      <c r="S115" s="229"/>
      <c r="T115" s="231">
        <f>SUM(T116:T117)</f>
        <v>0</v>
      </c>
      <c r="AR115" s="232" t="s">
        <v>85</v>
      </c>
      <c r="AT115" s="233" t="s">
        <v>75</v>
      </c>
      <c r="AU115" s="233" t="s">
        <v>83</v>
      </c>
      <c r="AY115" s="232" t="s">
        <v>171</v>
      </c>
      <c r="BK115" s="234">
        <f>SUM(BK116:BK117)</f>
        <v>0</v>
      </c>
    </row>
    <row r="116" s="1" customFormat="1" ht="25.5" customHeight="1">
      <c r="B116" s="47"/>
      <c r="C116" s="237" t="s">
        <v>333</v>
      </c>
      <c r="D116" s="237" t="s">
        <v>174</v>
      </c>
      <c r="E116" s="238" t="s">
        <v>3353</v>
      </c>
      <c r="F116" s="239" t="s">
        <v>3354</v>
      </c>
      <c r="G116" s="240" t="s">
        <v>367</v>
      </c>
      <c r="H116" s="241">
        <v>1</v>
      </c>
      <c r="I116" s="242"/>
      <c r="J116" s="243">
        <f>ROUND(I116*H116,2)</f>
        <v>0</v>
      </c>
      <c r="K116" s="239" t="s">
        <v>21</v>
      </c>
      <c r="L116" s="73"/>
      <c r="M116" s="244" t="s">
        <v>21</v>
      </c>
      <c r="N116" s="245" t="s">
        <v>47</v>
      </c>
      <c r="O116" s="48"/>
      <c r="P116" s="246">
        <f>O116*H116</f>
        <v>0</v>
      </c>
      <c r="Q116" s="246">
        <v>0</v>
      </c>
      <c r="R116" s="246">
        <f>Q116*H116</f>
        <v>0</v>
      </c>
      <c r="S116" s="246">
        <v>0</v>
      </c>
      <c r="T116" s="247">
        <f>S116*H116</f>
        <v>0</v>
      </c>
      <c r="AR116" s="25" t="s">
        <v>314</v>
      </c>
      <c r="AT116" s="25" t="s">
        <v>174</v>
      </c>
      <c r="AU116" s="25" t="s">
        <v>85</v>
      </c>
      <c r="AY116" s="25" t="s">
        <v>171</v>
      </c>
      <c r="BE116" s="248">
        <f>IF(N116="základní",J116,0)</f>
        <v>0</v>
      </c>
      <c r="BF116" s="248">
        <f>IF(N116="snížená",J116,0)</f>
        <v>0</v>
      </c>
      <c r="BG116" s="248">
        <f>IF(N116="zákl. přenesená",J116,0)</f>
        <v>0</v>
      </c>
      <c r="BH116" s="248">
        <f>IF(N116="sníž. přenesená",J116,0)</f>
        <v>0</v>
      </c>
      <c r="BI116" s="248">
        <f>IF(N116="nulová",J116,0)</f>
        <v>0</v>
      </c>
      <c r="BJ116" s="25" t="s">
        <v>83</v>
      </c>
      <c r="BK116" s="248">
        <f>ROUND(I116*H116,2)</f>
        <v>0</v>
      </c>
      <c r="BL116" s="25" t="s">
        <v>314</v>
      </c>
      <c r="BM116" s="25" t="s">
        <v>3355</v>
      </c>
    </row>
    <row r="117" s="1" customFormat="1" ht="25.5" customHeight="1">
      <c r="B117" s="47"/>
      <c r="C117" s="237" t="s">
        <v>9</v>
      </c>
      <c r="D117" s="237" t="s">
        <v>174</v>
      </c>
      <c r="E117" s="238" t="s">
        <v>3356</v>
      </c>
      <c r="F117" s="239" t="s">
        <v>3357</v>
      </c>
      <c r="G117" s="240" t="s">
        <v>367</v>
      </c>
      <c r="H117" s="241">
        <v>6</v>
      </c>
      <c r="I117" s="242"/>
      <c r="J117" s="243">
        <f>ROUND(I117*H117,2)</f>
        <v>0</v>
      </c>
      <c r="K117" s="239" t="s">
        <v>21</v>
      </c>
      <c r="L117" s="73"/>
      <c r="M117" s="244" t="s">
        <v>21</v>
      </c>
      <c r="N117" s="316" t="s">
        <v>47</v>
      </c>
      <c r="O117" s="253"/>
      <c r="P117" s="314">
        <f>O117*H117</f>
        <v>0</v>
      </c>
      <c r="Q117" s="314">
        <v>0</v>
      </c>
      <c r="R117" s="314">
        <f>Q117*H117</f>
        <v>0</v>
      </c>
      <c r="S117" s="314">
        <v>0</v>
      </c>
      <c r="T117" s="315">
        <f>S117*H117</f>
        <v>0</v>
      </c>
      <c r="AR117" s="25" t="s">
        <v>314</v>
      </c>
      <c r="AT117" s="25" t="s">
        <v>174</v>
      </c>
      <c r="AU117" s="25" t="s">
        <v>85</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314</v>
      </c>
      <c r="BM117" s="25" t="s">
        <v>3358</v>
      </c>
    </row>
    <row r="118" s="1" customFormat="1" ht="6.96" customHeight="1">
      <c r="B118" s="68"/>
      <c r="C118" s="69"/>
      <c r="D118" s="69"/>
      <c r="E118" s="69"/>
      <c r="F118" s="69"/>
      <c r="G118" s="69"/>
      <c r="H118" s="69"/>
      <c r="I118" s="180"/>
      <c r="J118" s="69"/>
      <c r="K118" s="69"/>
      <c r="L118" s="73"/>
    </row>
  </sheetData>
  <sheetProtection sheet="1" autoFilter="0" formatColumns="0" formatRows="0" objects="1" scenarios="1" spinCount="100000" saltValue="Zal8ZrYF4b9Cmtl7vNdotGXSx/eWdmwHkMnbC2+jpPcogra7MDq5GLGttZbJ95vOEvE0dXlCoW8SE9OxRoag1Q==" hashValue="D1pLUekWHpbx6xAITEoguNaZaniExX/FmQiLUizM+x1VnsnT5NvWPKtqCjoSgPewKea9U4YOkOxYFi2forg9mQ==" algorithmName="SHA-512" password="CC35"/>
  <autoFilter ref="C91:K117"/>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118</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3359</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ROUND(J98,2)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ROUND(SUM(BE98:BE349), 2)</f>
        <v>0</v>
      </c>
      <c r="G34" s="48"/>
      <c r="H34" s="48"/>
      <c r="I34" s="172">
        <v>0.20999999999999999</v>
      </c>
      <c r="J34" s="171">
        <f>ROUND(ROUND((SUM(BE98:BE349)), 2)*I34, 2)</f>
        <v>0</v>
      </c>
      <c r="K34" s="52"/>
    </row>
    <row r="35" s="1" customFormat="1" ht="14.4" customHeight="1">
      <c r="B35" s="47"/>
      <c r="C35" s="48"/>
      <c r="D35" s="48"/>
      <c r="E35" s="56" t="s">
        <v>48</v>
      </c>
      <c r="F35" s="171">
        <f>ROUND(SUM(BF98:BF349), 2)</f>
        <v>0</v>
      </c>
      <c r="G35" s="48"/>
      <c r="H35" s="48"/>
      <c r="I35" s="172">
        <v>0.14999999999999999</v>
      </c>
      <c r="J35" s="171">
        <f>ROUND(ROUND((SUM(BF98:BF349)), 2)*I35, 2)</f>
        <v>0</v>
      </c>
      <c r="K35" s="52"/>
    </row>
    <row r="36" hidden="1" s="1" customFormat="1" ht="14.4" customHeight="1">
      <c r="B36" s="47"/>
      <c r="C36" s="48"/>
      <c r="D36" s="48"/>
      <c r="E36" s="56" t="s">
        <v>49</v>
      </c>
      <c r="F36" s="171">
        <f>ROUND(SUM(BG98:BG349), 2)</f>
        <v>0</v>
      </c>
      <c r="G36" s="48"/>
      <c r="H36" s="48"/>
      <c r="I36" s="172">
        <v>0.20999999999999999</v>
      </c>
      <c r="J36" s="171">
        <v>0</v>
      </c>
      <c r="K36" s="52"/>
    </row>
    <row r="37" hidden="1" s="1" customFormat="1" ht="14.4" customHeight="1">
      <c r="B37" s="47"/>
      <c r="C37" s="48"/>
      <c r="D37" s="48"/>
      <c r="E37" s="56" t="s">
        <v>50</v>
      </c>
      <c r="F37" s="171">
        <f>ROUND(SUM(BH98:BH349), 2)</f>
        <v>0</v>
      </c>
      <c r="G37" s="48"/>
      <c r="H37" s="48"/>
      <c r="I37" s="172">
        <v>0.14999999999999999</v>
      </c>
      <c r="J37" s="171">
        <v>0</v>
      </c>
      <c r="K37" s="52"/>
    </row>
    <row r="38" hidden="1" s="1" customFormat="1" ht="14.4" customHeight="1">
      <c r="B38" s="47"/>
      <c r="C38" s="48"/>
      <c r="D38" s="48"/>
      <c r="E38" s="56" t="s">
        <v>51</v>
      </c>
      <c r="F38" s="171">
        <f>ROUND(SUM(BI98:BI349),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D.1.4.6 - Zařízení silnoproudé elektrotechniky vč. bleskosvodů</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J98</f>
        <v>0</v>
      </c>
      <c r="K64" s="52"/>
      <c r="AU64" s="25" t="s">
        <v>148</v>
      </c>
    </row>
    <row r="65" s="8" customFormat="1" ht="24.96" customHeight="1">
      <c r="B65" s="191"/>
      <c r="C65" s="192"/>
      <c r="D65" s="193" t="s">
        <v>220</v>
      </c>
      <c r="E65" s="194"/>
      <c r="F65" s="194"/>
      <c r="G65" s="194"/>
      <c r="H65" s="194"/>
      <c r="I65" s="195"/>
      <c r="J65" s="196">
        <f>J99</f>
        <v>0</v>
      </c>
      <c r="K65" s="197"/>
    </row>
    <row r="66" s="9" customFormat="1" ht="19.92" customHeight="1">
      <c r="B66" s="198"/>
      <c r="C66" s="199"/>
      <c r="D66" s="200" t="s">
        <v>3360</v>
      </c>
      <c r="E66" s="201"/>
      <c r="F66" s="201"/>
      <c r="G66" s="201"/>
      <c r="H66" s="201"/>
      <c r="I66" s="202"/>
      <c r="J66" s="203">
        <f>J100</f>
        <v>0</v>
      </c>
      <c r="K66" s="204"/>
    </row>
    <row r="67" s="9" customFormat="1" ht="19.92" customHeight="1">
      <c r="B67" s="198"/>
      <c r="C67" s="199"/>
      <c r="D67" s="200" t="s">
        <v>3361</v>
      </c>
      <c r="E67" s="201"/>
      <c r="F67" s="201"/>
      <c r="G67" s="201"/>
      <c r="H67" s="201"/>
      <c r="I67" s="202"/>
      <c r="J67" s="203">
        <f>J121</f>
        <v>0</v>
      </c>
      <c r="K67" s="204"/>
    </row>
    <row r="68" s="9" customFormat="1" ht="19.92" customHeight="1">
      <c r="B68" s="198"/>
      <c r="C68" s="199"/>
      <c r="D68" s="200" t="s">
        <v>3362</v>
      </c>
      <c r="E68" s="201"/>
      <c r="F68" s="201"/>
      <c r="G68" s="201"/>
      <c r="H68" s="201"/>
      <c r="I68" s="202"/>
      <c r="J68" s="203">
        <f>J148</f>
        <v>0</v>
      </c>
      <c r="K68" s="204"/>
    </row>
    <row r="69" s="9" customFormat="1" ht="19.92" customHeight="1">
      <c r="B69" s="198"/>
      <c r="C69" s="199"/>
      <c r="D69" s="200" t="s">
        <v>3363</v>
      </c>
      <c r="E69" s="201"/>
      <c r="F69" s="201"/>
      <c r="G69" s="201"/>
      <c r="H69" s="201"/>
      <c r="I69" s="202"/>
      <c r="J69" s="203">
        <f>J154</f>
        <v>0</v>
      </c>
      <c r="K69" s="204"/>
    </row>
    <row r="70" s="9" customFormat="1" ht="19.92" customHeight="1">
      <c r="B70" s="198"/>
      <c r="C70" s="199"/>
      <c r="D70" s="200" t="s">
        <v>3364</v>
      </c>
      <c r="E70" s="201"/>
      <c r="F70" s="201"/>
      <c r="G70" s="201"/>
      <c r="H70" s="201"/>
      <c r="I70" s="202"/>
      <c r="J70" s="203">
        <f>J195</f>
        <v>0</v>
      </c>
      <c r="K70" s="204"/>
    </row>
    <row r="71" s="9" customFormat="1" ht="19.92" customHeight="1">
      <c r="B71" s="198"/>
      <c r="C71" s="199"/>
      <c r="D71" s="200" t="s">
        <v>3365</v>
      </c>
      <c r="E71" s="201"/>
      <c r="F71" s="201"/>
      <c r="G71" s="201"/>
      <c r="H71" s="201"/>
      <c r="I71" s="202"/>
      <c r="J71" s="203">
        <f>J222</f>
        <v>0</v>
      </c>
      <c r="K71" s="204"/>
    </row>
    <row r="72" s="9" customFormat="1" ht="19.92" customHeight="1">
      <c r="B72" s="198"/>
      <c r="C72" s="199"/>
      <c r="D72" s="200" t="s">
        <v>3366</v>
      </c>
      <c r="E72" s="201"/>
      <c r="F72" s="201"/>
      <c r="G72" s="201"/>
      <c r="H72" s="201"/>
      <c r="I72" s="202"/>
      <c r="J72" s="203">
        <f>J321</f>
        <v>0</v>
      </c>
      <c r="K72" s="204"/>
    </row>
    <row r="73" s="9" customFormat="1" ht="19.92" customHeight="1">
      <c r="B73" s="198"/>
      <c r="C73" s="199"/>
      <c r="D73" s="200" t="s">
        <v>3367</v>
      </c>
      <c r="E73" s="201"/>
      <c r="F73" s="201"/>
      <c r="G73" s="201"/>
      <c r="H73" s="201"/>
      <c r="I73" s="202"/>
      <c r="J73" s="203">
        <f>J338</f>
        <v>0</v>
      </c>
      <c r="K73" s="204"/>
    </row>
    <row r="74" s="9" customFormat="1" ht="19.92" customHeight="1">
      <c r="B74" s="198"/>
      <c r="C74" s="199"/>
      <c r="D74" s="200" t="s">
        <v>3368</v>
      </c>
      <c r="E74" s="201"/>
      <c r="F74" s="201"/>
      <c r="G74" s="201"/>
      <c r="H74" s="201"/>
      <c r="I74" s="202"/>
      <c r="J74" s="203">
        <f>J343</f>
        <v>0</v>
      </c>
      <c r="K74" s="204"/>
    </row>
    <row r="75" s="1" customFormat="1" ht="21.84" customHeight="1">
      <c r="B75" s="47"/>
      <c r="C75" s="48"/>
      <c r="D75" s="48"/>
      <c r="E75" s="48"/>
      <c r="F75" s="48"/>
      <c r="G75" s="48"/>
      <c r="H75" s="48"/>
      <c r="I75" s="158"/>
      <c r="J75" s="48"/>
      <c r="K75" s="52"/>
    </row>
    <row r="76" s="1" customFormat="1" ht="6.96" customHeight="1">
      <c r="B76" s="68"/>
      <c r="C76" s="69"/>
      <c r="D76" s="69"/>
      <c r="E76" s="69"/>
      <c r="F76" s="69"/>
      <c r="G76" s="69"/>
      <c r="H76" s="69"/>
      <c r="I76" s="180"/>
      <c r="J76" s="69"/>
      <c r="K76" s="70"/>
    </row>
    <row r="80" s="1" customFormat="1" ht="6.96" customHeight="1">
      <c r="B80" s="71"/>
      <c r="C80" s="72"/>
      <c r="D80" s="72"/>
      <c r="E80" s="72"/>
      <c r="F80" s="72"/>
      <c r="G80" s="72"/>
      <c r="H80" s="72"/>
      <c r="I80" s="183"/>
      <c r="J80" s="72"/>
      <c r="K80" s="72"/>
      <c r="L80" s="73"/>
    </row>
    <row r="81" s="1" customFormat="1" ht="36.96" customHeight="1">
      <c r="B81" s="47"/>
      <c r="C81" s="74" t="s">
        <v>154</v>
      </c>
      <c r="D81" s="75"/>
      <c r="E81" s="75"/>
      <c r="F81" s="75"/>
      <c r="G81" s="75"/>
      <c r="H81" s="75"/>
      <c r="I81" s="205"/>
      <c r="J81" s="75"/>
      <c r="K81" s="75"/>
      <c r="L81" s="73"/>
    </row>
    <row r="82" s="1" customFormat="1" ht="6.96" customHeight="1">
      <c r="B82" s="47"/>
      <c r="C82" s="75"/>
      <c r="D82" s="75"/>
      <c r="E82" s="75"/>
      <c r="F82" s="75"/>
      <c r="G82" s="75"/>
      <c r="H82" s="75"/>
      <c r="I82" s="205"/>
      <c r="J82" s="75"/>
      <c r="K82" s="75"/>
      <c r="L82" s="73"/>
    </row>
    <row r="83" s="1" customFormat="1" ht="14.4" customHeight="1">
      <c r="B83" s="47"/>
      <c r="C83" s="77" t="s">
        <v>18</v>
      </c>
      <c r="D83" s="75"/>
      <c r="E83" s="75"/>
      <c r="F83" s="75"/>
      <c r="G83" s="75"/>
      <c r="H83" s="75"/>
      <c r="I83" s="205"/>
      <c r="J83" s="75"/>
      <c r="K83" s="75"/>
      <c r="L83" s="73"/>
    </row>
    <row r="84" s="1" customFormat="1" ht="16.5" customHeight="1">
      <c r="B84" s="47"/>
      <c r="C84" s="75"/>
      <c r="D84" s="75"/>
      <c r="E84" s="206" t="str">
        <f>E7</f>
        <v>Nové pracoviště magnetické rezonance, Krajská zdravotní, a.s. - Nemocnice Most - projektové práce IV</v>
      </c>
      <c r="F84" s="77"/>
      <c r="G84" s="77"/>
      <c r="H84" s="77"/>
      <c r="I84" s="205"/>
      <c r="J84" s="75"/>
      <c r="K84" s="75"/>
      <c r="L84" s="73"/>
    </row>
    <row r="85">
      <c r="B85" s="29"/>
      <c r="C85" s="77" t="s">
        <v>140</v>
      </c>
      <c r="D85" s="207"/>
      <c r="E85" s="207"/>
      <c r="F85" s="207"/>
      <c r="G85" s="207"/>
      <c r="H85" s="207"/>
      <c r="I85" s="150"/>
      <c r="J85" s="207"/>
      <c r="K85" s="207"/>
      <c r="L85" s="208"/>
    </row>
    <row r="86" ht="16.5" customHeight="1">
      <c r="B86" s="29"/>
      <c r="C86" s="207"/>
      <c r="D86" s="207"/>
      <c r="E86" s="206" t="s">
        <v>141</v>
      </c>
      <c r="F86" s="207"/>
      <c r="G86" s="207"/>
      <c r="H86" s="207"/>
      <c r="I86" s="150"/>
      <c r="J86" s="207"/>
      <c r="K86" s="207"/>
      <c r="L86" s="208"/>
    </row>
    <row r="87">
      <c r="B87" s="29"/>
      <c r="C87" s="77" t="s">
        <v>142</v>
      </c>
      <c r="D87" s="207"/>
      <c r="E87" s="207"/>
      <c r="F87" s="207"/>
      <c r="G87" s="207"/>
      <c r="H87" s="207"/>
      <c r="I87" s="150"/>
      <c r="J87" s="207"/>
      <c r="K87" s="207"/>
      <c r="L87" s="208"/>
    </row>
    <row r="88" s="1" customFormat="1" ht="16.5" customHeight="1">
      <c r="B88" s="47"/>
      <c r="C88" s="75"/>
      <c r="D88" s="75"/>
      <c r="E88" s="255" t="s">
        <v>209</v>
      </c>
      <c r="F88" s="75"/>
      <c r="G88" s="75"/>
      <c r="H88" s="75"/>
      <c r="I88" s="205"/>
      <c r="J88" s="75"/>
      <c r="K88" s="75"/>
      <c r="L88" s="73"/>
    </row>
    <row r="89" s="1" customFormat="1" ht="14.4" customHeight="1">
      <c r="B89" s="47"/>
      <c r="C89" s="77" t="s">
        <v>210</v>
      </c>
      <c r="D89" s="75"/>
      <c r="E89" s="75"/>
      <c r="F89" s="75"/>
      <c r="G89" s="75"/>
      <c r="H89" s="75"/>
      <c r="I89" s="205"/>
      <c r="J89" s="75"/>
      <c r="K89" s="75"/>
      <c r="L89" s="73"/>
    </row>
    <row r="90" s="1" customFormat="1" ht="17.25" customHeight="1">
      <c r="B90" s="47"/>
      <c r="C90" s="75"/>
      <c r="D90" s="75"/>
      <c r="E90" s="83" t="str">
        <f>E13</f>
        <v>D.1.4.6 - Zařízení silnoproudé elektrotechniky vč. bleskosvodů</v>
      </c>
      <c r="F90" s="75"/>
      <c r="G90" s="75"/>
      <c r="H90" s="75"/>
      <c r="I90" s="205"/>
      <c r="J90" s="75"/>
      <c r="K90" s="75"/>
      <c r="L90" s="73"/>
    </row>
    <row r="91" s="1" customFormat="1" ht="6.96" customHeight="1">
      <c r="B91" s="47"/>
      <c r="C91" s="75"/>
      <c r="D91" s="75"/>
      <c r="E91" s="75"/>
      <c r="F91" s="75"/>
      <c r="G91" s="75"/>
      <c r="H91" s="75"/>
      <c r="I91" s="205"/>
      <c r="J91" s="75"/>
      <c r="K91" s="75"/>
      <c r="L91" s="73"/>
    </row>
    <row r="92" s="1" customFormat="1" ht="18" customHeight="1">
      <c r="B92" s="47"/>
      <c r="C92" s="77" t="s">
        <v>23</v>
      </c>
      <c r="D92" s="75"/>
      <c r="E92" s="75"/>
      <c r="F92" s="209" t="str">
        <f>F16</f>
        <v>J.E. Purkyně 270/5, Most</v>
      </c>
      <c r="G92" s="75"/>
      <c r="H92" s="75"/>
      <c r="I92" s="210" t="s">
        <v>25</v>
      </c>
      <c r="J92" s="86" t="str">
        <f>IF(J16="","",J16)</f>
        <v>15. 5. 2019</v>
      </c>
      <c r="K92" s="75"/>
      <c r="L92" s="73"/>
    </row>
    <row r="93" s="1" customFormat="1" ht="6.96" customHeight="1">
      <c r="B93" s="47"/>
      <c r="C93" s="75"/>
      <c r="D93" s="75"/>
      <c r="E93" s="75"/>
      <c r="F93" s="75"/>
      <c r="G93" s="75"/>
      <c r="H93" s="75"/>
      <c r="I93" s="205"/>
      <c r="J93" s="75"/>
      <c r="K93" s="75"/>
      <c r="L93" s="73"/>
    </row>
    <row r="94" s="1" customFormat="1">
      <c r="B94" s="47"/>
      <c r="C94" s="77" t="s">
        <v>27</v>
      </c>
      <c r="D94" s="75"/>
      <c r="E94" s="75"/>
      <c r="F94" s="209" t="str">
        <f>E19</f>
        <v>Krajská zdravotní, a.s.</v>
      </c>
      <c r="G94" s="75"/>
      <c r="H94" s="75"/>
      <c r="I94" s="210" t="s">
        <v>35</v>
      </c>
      <c r="J94" s="209" t="str">
        <f>E25</f>
        <v>SPECTA, s.r.o.</v>
      </c>
      <c r="K94" s="75"/>
      <c r="L94" s="73"/>
    </row>
    <row r="95" s="1" customFormat="1" ht="14.4" customHeight="1">
      <c r="B95" s="47"/>
      <c r="C95" s="77" t="s">
        <v>33</v>
      </c>
      <c r="D95" s="75"/>
      <c r="E95" s="75"/>
      <c r="F95" s="209" t="str">
        <f>IF(E22="","",E22)</f>
        <v/>
      </c>
      <c r="G95" s="75"/>
      <c r="H95" s="75"/>
      <c r="I95" s="205"/>
      <c r="J95" s="75"/>
      <c r="K95" s="75"/>
      <c r="L95" s="73"/>
    </row>
    <row r="96" s="1" customFormat="1" ht="10.32" customHeight="1">
      <c r="B96" s="47"/>
      <c r="C96" s="75"/>
      <c r="D96" s="75"/>
      <c r="E96" s="75"/>
      <c r="F96" s="75"/>
      <c r="G96" s="75"/>
      <c r="H96" s="75"/>
      <c r="I96" s="205"/>
      <c r="J96" s="75"/>
      <c r="K96" s="75"/>
      <c r="L96" s="73"/>
    </row>
    <row r="97" s="10" customFormat="1" ht="29.28" customHeight="1">
      <c r="B97" s="211"/>
      <c r="C97" s="212" t="s">
        <v>155</v>
      </c>
      <c r="D97" s="213" t="s">
        <v>61</v>
      </c>
      <c r="E97" s="213" t="s">
        <v>57</v>
      </c>
      <c r="F97" s="213" t="s">
        <v>156</v>
      </c>
      <c r="G97" s="213" t="s">
        <v>157</v>
      </c>
      <c r="H97" s="213" t="s">
        <v>158</v>
      </c>
      <c r="I97" s="214" t="s">
        <v>159</v>
      </c>
      <c r="J97" s="213" t="s">
        <v>146</v>
      </c>
      <c r="K97" s="215" t="s">
        <v>160</v>
      </c>
      <c r="L97" s="216"/>
      <c r="M97" s="103" t="s">
        <v>161</v>
      </c>
      <c r="N97" s="104" t="s">
        <v>46</v>
      </c>
      <c r="O97" s="104" t="s">
        <v>162</v>
      </c>
      <c r="P97" s="104" t="s">
        <v>163</v>
      </c>
      <c r="Q97" s="104" t="s">
        <v>164</v>
      </c>
      <c r="R97" s="104" t="s">
        <v>165</v>
      </c>
      <c r="S97" s="104" t="s">
        <v>166</v>
      </c>
      <c r="T97" s="105" t="s">
        <v>167</v>
      </c>
    </row>
    <row r="98" s="1" customFormat="1" ht="29.28" customHeight="1">
      <c r="B98" s="47"/>
      <c r="C98" s="109" t="s">
        <v>147</v>
      </c>
      <c r="D98" s="75"/>
      <c r="E98" s="75"/>
      <c r="F98" s="75"/>
      <c r="G98" s="75"/>
      <c r="H98" s="75"/>
      <c r="I98" s="205"/>
      <c r="J98" s="217">
        <f>BK98</f>
        <v>0</v>
      </c>
      <c r="K98" s="75"/>
      <c r="L98" s="73"/>
      <c r="M98" s="106"/>
      <c r="N98" s="107"/>
      <c r="O98" s="107"/>
      <c r="P98" s="218">
        <f>P99</f>
        <v>0</v>
      </c>
      <c r="Q98" s="107"/>
      <c r="R98" s="218">
        <f>R99</f>
        <v>0</v>
      </c>
      <c r="S98" s="107"/>
      <c r="T98" s="219">
        <f>T99</f>
        <v>0</v>
      </c>
      <c r="AT98" s="25" t="s">
        <v>75</v>
      </c>
      <c r="AU98" s="25" t="s">
        <v>148</v>
      </c>
      <c r="BK98" s="220">
        <f>BK99</f>
        <v>0</v>
      </c>
    </row>
    <row r="99" s="11" customFormat="1" ht="37.44001" customHeight="1">
      <c r="B99" s="221"/>
      <c r="C99" s="222"/>
      <c r="D99" s="223" t="s">
        <v>75</v>
      </c>
      <c r="E99" s="224" t="s">
        <v>646</v>
      </c>
      <c r="F99" s="224" t="s">
        <v>647</v>
      </c>
      <c r="G99" s="222"/>
      <c r="H99" s="222"/>
      <c r="I99" s="225"/>
      <c r="J99" s="226">
        <f>BK99</f>
        <v>0</v>
      </c>
      <c r="K99" s="222"/>
      <c r="L99" s="227"/>
      <c r="M99" s="228"/>
      <c r="N99" s="229"/>
      <c r="O99" s="229"/>
      <c r="P99" s="230">
        <f>P100+P121+P148+P154+P195+P222+P321+P338+P343</f>
        <v>0</v>
      </c>
      <c r="Q99" s="229"/>
      <c r="R99" s="230">
        <f>R100+R121+R148+R154+R195+R222+R321+R338+R343</f>
        <v>0</v>
      </c>
      <c r="S99" s="229"/>
      <c r="T99" s="231">
        <f>T100+T121+T148+T154+T195+T222+T321+T338+T343</f>
        <v>0</v>
      </c>
      <c r="AR99" s="232" t="s">
        <v>85</v>
      </c>
      <c r="AT99" s="233" t="s">
        <v>75</v>
      </c>
      <c r="AU99" s="233" t="s">
        <v>76</v>
      </c>
      <c r="AY99" s="232" t="s">
        <v>171</v>
      </c>
      <c r="BK99" s="234">
        <f>BK100+BK121+BK148+BK154+BK195+BK222+BK321+BK338+BK343</f>
        <v>0</v>
      </c>
    </row>
    <row r="100" s="11" customFormat="1" ht="19.92" customHeight="1">
      <c r="B100" s="221"/>
      <c r="C100" s="222"/>
      <c r="D100" s="223" t="s">
        <v>75</v>
      </c>
      <c r="E100" s="235" t="s">
        <v>3369</v>
      </c>
      <c r="F100" s="235" t="s">
        <v>3370</v>
      </c>
      <c r="G100" s="222"/>
      <c r="H100" s="222"/>
      <c r="I100" s="225"/>
      <c r="J100" s="236">
        <f>BK100</f>
        <v>0</v>
      </c>
      <c r="K100" s="222"/>
      <c r="L100" s="227"/>
      <c r="M100" s="228"/>
      <c r="N100" s="229"/>
      <c r="O100" s="229"/>
      <c r="P100" s="230">
        <f>SUM(P101:P120)</f>
        <v>0</v>
      </c>
      <c r="Q100" s="229"/>
      <c r="R100" s="230">
        <f>SUM(R101:R120)</f>
        <v>0</v>
      </c>
      <c r="S100" s="229"/>
      <c r="T100" s="231">
        <f>SUM(T101:T120)</f>
        <v>0</v>
      </c>
      <c r="AR100" s="232" t="s">
        <v>85</v>
      </c>
      <c r="AT100" s="233" t="s">
        <v>75</v>
      </c>
      <c r="AU100" s="233" t="s">
        <v>83</v>
      </c>
      <c r="AY100" s="232" t="s">
        <v>171</v>
      </c>
      <c r="BK100" s="234">
        <f>SUM(BK101:BK120)</f>
        <v>0</v>
      </c>
    </row>
    <row r="101" s="1" customFormat="1" ht="16.5" customHeight="1">
      <c r="B101" s="47"/>
      <c r="C101" s="237" t="s">
        <v>83</v>
      </c>
      <c r="D101" s="237" t="s">
        <v>174</v>
      </c>
      <c r="E101" s="238" t="s">
        <v>3371</v>
      </c>
      <c r="F101" s="239" t="s">
        <v>3372</v>
      </c>
      <c r="G101" s="240" t="s">
        <v>367</v>
      </c>
      <c r="H101" s="241">
        <v>65</v>
      </c>
      <c r="I101" s="242"/>
      <c r="J101" s="243">
        <f>ROUND(I101*H101,2)</f>
        <v>0</v>
      </c>
      <c r="K101" s="239" t="s">
        <v>21</v>
      </c>
      <c r="L101" s="73"/>
      <c r="M101" s="244" t="s">
        <v>21</v>
      </c>
      <c r="N101" s="245" t="s">
        <v>47</v>
      </c>
      <c r="O101" s="48"/>
      <c r="P101" s="246">
        <f>O101*H101</f>
        <v>0</v>
      </c>
      <c r="Q101" s="246">
        <v>0</v>
      </c>
      <c r="R101" s="246">
        <f>Q101*H101</f>
        <v>0</v>
      </c>
      <c r="S101" s="246">
        <v>0</v>
      </c>
      <c r="T101" s="247">
        <f>S101*H101</f>
        <v>0</v>
      </c>
      <c r="AR101" s="25" t="s">
        <v>314</v>
      </c>
      <c r="AT101" s="25" t="s">
        <v>174</v>
      </c>
      <c r="AU101" s="25" t="s">
        <v>85</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314</v>
      </c>
      <c r="BM101" s="25" t="s">
        <v>3373</v>
      </c>
    </row>
    <row r="102" s="1" customFormat="1" ht="16.5" customHeight="1">
      <c r="B102" s="47"/>
      <c r="C102" s="299" t="s">
        <v>85</v>
      </c>
      <c r="D102" s="299" t="s">
        <v>288</v>
      </c>
      <c r="E102" s="300" t="s">
        <v>3374</v>
      </c>
      <c r="F102" s="301" t="s">
        <v>3375</v>
      </c>
      <c r="G102" s="302" t="s">
        <v>367</v>
      </c>
      <c r="H102" s="303">
        <v>65</v>
      </c>
      <c r="I102" s="304"/>
      <c r="J102" s="305">
        <f>ROUND(I102*H102,2)</f>
        <v>0</v>
      </c>
      <c r="K102" s="301" t="s">
        <v>21</v>
      </c>
      <c r="L102" s="306"/>
      <c r="M102" s="307" t="s">
        <v>21</v>
      </c>
      <c r="N102" s="308" t="s">
        <v>47</v>
      </c>
      <c r="O102" s="48"/>
      <c r="P102" s="246">
        <f>O102*H102</f>
        <v>0</v>
      </c>
      <c r="Q102" s="246">
        <v>0</v>
      </c>
      <c r="R102" s="246">
        <f>Q102*H102</f>
        <v>0</v>
      </c>
      <c r="S102" s="246">
        <v>0</v>
      </c>
      <c r="T102" s="247">
        <f>S102*H102</f>
        <v>0</v>
      </c>
      <c r="AR102" s="25" t="s">
        <v>414</v>
      </c>
      <c r="AT102" s="25" t="s">
        <v>288</v>
      </c>
      <c r="AU102" s="25" t="s">
        <v>85</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314</v>
      </c>
      <c r="BM102" s="25" t="s">
        <v>3376</v>
      </c>
    </row>
    <row r="103" s="1" customFormat="1" ht="16.5" customHeight="1">
      <c r="B103" s="47"/>
      <c r="C103" s="237" t="s">
        <v>96</v>
      </c>
      <c r="D103" s="237" t="s">
        <v>174</v>
      </c>
      <c r="E103" s="238" t="s">
        <v>3377</v>
      </c>
      <c r="F103" s="239" t="s">
        <v>3378</v>
      </c>
      <c r="G103" s="240" t="s">
        <v>367</v>
      </c>
      <c r="H103" s="241">
        <v>79</v>
      </c>
      <c r="I103" s="242"/>
      <c r="J103" s="243">
        <f>ROUND(I103*H103,2)</f>
        <v>0</v>
      </c>
      <c r="K103" s="239" t="s">
        <v>21</v>
      </c>
      <c r="L103" s="73"/>
      <c r="M103" s="244" t="s">
        <v>21</v>
      </c>
      <c r="N103" s="245" t="s">
        <v>47</v>
      </c>
      <c r="O103" s="48"/>
      <c r="P103" s="246">
        <f>O103*H103</f>
        <v>0</v>
      </c>
      <c r="Q103" s="246">
        <v>0</v>
      </c>
      <c r="R103" s="246">
        <f>Q103*H103</f>
        <v>0</v>
      </c>
      <c r="S103" s="246">
        <v>0</v>
      </c>
      <c r="T103" s="247">
        <f>S103*H103</f>
        <v>0</v>
      </c>
      <c r="AR103" s="25" t="s">
        <v>314</v>
      </c>
      <c r="AT103" s="25" t="s">
        <v>174</v>
      </c>
      <c r="AU103" s="25" t="s">
        <v>85</v>
      </c>
      <c r="AY103" s="25" t="s">
        <v>171</v>
      </c>
      <c r="BE103" s="248">
        <f>IF(N103="základní",J103,0)</f>
        <v>0</v>
      </c>
      <c r="BF103" s="248">
        <f>IF(N103="snížená",J103,0)</f>
        <v>0</v>
      </c>
      <c r="BG103" s="248">
        <f>IF(N103="zákl. přenesená",J103,0)</f>
        <v>0</v>
      </c>
      <c r="BH103" s="248">
        <f>IF(N103="sníž. přenesená",J103,0)</f>
        <v>0</v>
      </c>
      <c r="BI103" s="248">
        <f>IF(N103="nulová",J103,0)</f>
        <v>0</v>
      </c>
      <c r="BJ103" s="25" t="s">
        <v>83</v>
      </c>
      <c r="BK103" s="248">
        <f>ROUND(I103*H103,2)</f>
        <v>0</v>
      </c>
      <c r="BL103" s="25" t="s">
        <v>314</v>
      </c>
      <c r="BM103" s="25" t="s">
        <v>3379</v>
      </c>
    </row>
    <row r="104" s="1" customFormat="1" ht="16.5" customHeight="1">
      <c r="B104" s="47"/>
      <c r="C104" s="299" t="s">
        <v>194</v>
      </c>
      <c r="D104" s="299" t="s">
        <v>288</v>
      </c>
      <c r="E104" s="300" t="s">
        <v>3380</v>
      </c>
      <c r="F104" s="301" t="s">
        <v>3381</v>
      </c>
      <c r="G104" s="302" t="s">
        <v>367</v>
      </c>
      <c r="H104" s="303">
        <v>79</v>
      </c>
      <c r="I104" s="304"/>
      <c r="J104" s="305">
        <f>ROUND(I104*H104,2)</f>
        <v>0</v>
      </c>
      <c r="K104" s="301" t="s">
        <v>21</v>
      </c>
      <c r="L104" s="306"/>
      <c r="M104" s="307" t="s">
        <v>21</v>
      </c>
      <c r="N104" s="308" t="s">
        <v>47</v>
      </c>
      <c r="O104" s="48"/>
      <c r="P104" s="246">
        <f>O104*H104</f>
        <v>0</v>
      </c>
      <c r="Q104" s="246">
        <v>0</v>
      </c>
      <c r="R104" s="246">
        <f>Q104*H104</f>
        <v>0</v>
      </c>
      <c r="S104" s="246">
        <v>0</v>
      </c>
      <c r="T104" s="247">
        <f>S104*H104</f>
        <v>0</v>
      </c>
      <c r="AR104" s="25" t="s">
        <v>414</v>
      </c>
      <c r="AT104" s="25" t="s">
        <v>288</v>
      </c>
      <c r="AU104" s="25" t="s">
        <v>85</v>
      </c>
      <c r="AY104" s="25" t="s">
        <v>171</v>
      </c>
      <c r="BE104" s="248">
        <f>IF(N104="základní",J104,0)</f>
        <v>0</v>
      </c>
      <c r="BF104" s="248">
        <f>IF(N104="snížená",J104,0)</f>
        <v>0</v>
      </c>
      <c r="BG104" s="248">
        <f>IF(N104="zákl. přenesená",J104,0)</f>
        <v>0</v>
      </c>
      <c r="BH104" s="248">
        <f>IF(N104="sníž. přenesená",J104,0)</f>
        <v>0</v>
      </c>
      <c r="BI104" s="248">
        <f>IF(N104="nulová",J104,0)</f>
        <v>0</v>
      </c>
      <c r="BJ104" s="25" t="s">
        <v>83</v>
      </c>
      <c r="BK104" s="248">
        <f>ROUND(I104*H104,2)</f>
        <v>0</v>
      </c>
      <c r="BL104" s="25" t="s">
        <v>314</v>
      </c>
      <c r="BM104" s="25" t="s">
        <v>3382</v>
      </c>
    </row>
    <row r="105" s="1" customFormat="1" ht="16.5" customHeight="1">
      <c r="B105" s="47"/>
      <c r="C105" s="237" t="s">
        <v>170</v>
      </c>
      <c r="D105" s="237" t="s">
        <v>174</v>
      </c>
      <c r="E105" s="238" t="s">
        <v>3383</v>
      </c>
      <c r="F105" s="239" t="s">
        <v>3384</v>
      </c>
      <c r="G105" s="240" t="s">
        <v>367</v>
      </c>
      <c r="H105" s="241">
        <v>10</v>
      </c>
      <c r="I105" s="242"/>
      <c r="J105" s="243">
        <f>ROUND(I105*H105,2)</f>
        <v>0</v>
      </c>
      <c r="K105" s="239" t="s">
        <v>21</v>
      </c>
      <c r="L105" s="73"/>
      <c r="M105" s="244" t="s">
        <v>21</v>
      </c>
      <c r="N105" s="245" t="s">
        <v>47</v>
      </c>
      <c r="O105" s="48"/>
      <c r="P105" s="246">
        <f>O105*H105</f>
        <v>0</v>
      </c>
      <c r="Q105" s="246">
        <v>0</v>
      </c>
      <c r="R105" s="246">
        <f>Q105*H105</f>
        <v>0</v>
      </c>
      <c r="S105" s="246">
        <v>0</v>
      </c>
      <c r="T105" s="247">
        <f>S105*H105</f>
        <v>0</v>
      </c>
      <c r="AR105" s="25" t="s">
        <v>314</v>
      </c>
      <c r="AT105" s="25" t="s">
        <v>174</v>
      </c>
      <c r="AU105" s="25" t="s">
        <v>85</v>
      </c>
      <c r="AY105" s="25" t="s">
        <v>171</v>
      </c>
      <c r="BE105" s="248">
        <f>IF(N105="základní",J105,0)</f>
        <v>0</v>
      </c>
      <c r="BF105" s="248">
        <f>IF(N105="snížená",J105,0)</f>
        <v>0</v>
      </c>
      <c r="BG105" s="248">
        <f>IF(N105="zákl. přenesená",J105,0)</f>
        <v>0</v>
      </c>
      <c r="BH105" s="248">
        <f>IF(N105="sníž. přenesená",J105,0)</f>
        <v>0</v>
      </c>
      <c r="BI105" s="248">
        <f>IF(N105="nulová",J105,0)</f>
        <v>0</v>
      </c>
      <c r="BJ105" s="25" t="s">
        <v>83</v>
      </c>
      <c r="BK105" s="248">
        <f>ROUND(I105*H105,2)</f>
        <v>0</v>
      </c>
      <c r="BL105" s="25" t="s">
        <v>314</v>
      </c>
      <c r="BM105" s="25" t="s">
        <v>3385</v>
      </c>
    </row>
    <row r="106" s="1" customFormat="1" ht="16.5" customHeight="1">
      <c r="B106" s="47"/>
      <c r="C106" s="299" t="s">
        <v>204</v>
      </c>
      <c r="D106" s="299" t="s">
        <v>288</v>
      </c>
      <c r="E106" s="300" t="s">
        <v>3386</v>
      </c>
      <c r="F106" s="301" t="s">
        <v>3387</v>
      </c>
      <c r="G106" s="302" t="s">
        <v>367</v>
      </c>
      <c r="H106" s="303">
        <v>10</v>
      </c>
      <c r="I106" s="304"/>
      <c r="J106" s="305">
        <f>ROUND(I106*H106,2)</f>
        <v>0</v>
      </c>
      <c r="K106" s="301" t="s">
        <v>21</v>
      </c>
      <c r="L106" s="306"/>
      <c r="M106" s="307" t="s">
        <v>21</v>
      </c>
      <c r="N106" s="308" t="s">
        <v>47</v>
      </c>
      <c r="O106" s="48"/>
      <c r="P106" s="246">
        <f>O106*H106</f>
        <v>0</v>
      </c>
      <c r="Q106" s="246">
        <v>0</v>
      </c>
      <c r="R106" s="246">
        <f>Q106*H106</f>
        <v>0</v>
      </c>
      <c r="S106" s="246">
        <v>0</v>
      </c>
      <c r="T106" s="247">
        <f>S106*H106</f>
        <v>0</v>
      </c>
      <c r="AR106" s="25" t="s">
        <v>414</v>
      </c>
      <c r="AT106" s="25" t="s">
        <v>288</v>
      </c>
      <c r="AU106" s="25" t="s">
        <v>85</v>
      </c>
      <c r="AY106" s="25" t="s">
        <v>171</v>
      </c>
      <c r="BE106" s="248">
        <f>IF(N106="základní",J106,0)</f>
        <v>0</v>
      </c>
      <c r="BF106" s="248">
        <f>IF(N106="snížená",J106,0)</f>
        <v>0</v>
      </c>
      <c r="BG106" s="248">
        <f>IF(N106="zákl. přenesená",J106,0)</f>
        <v>0</v>
      </c>
      <c r="BH106" s="248">
        <f>IF(N106="sníž. přenesená",J106,0)</f>
        <v>0</v>
      </c>
      <c r="BI106" s="248">
        <f>IF(N106="nulová",J106,0)</f>
        <v>0</v>
      </c>
      <c r="BJ106" s="25" t="s">
        <v>83</v>
      </c>
      <c r="BK106" s="248">
        <f>ROUND(I106*H106,2)</f>
        <v>0</v>
      </c>
      <c r="BL106" s="25" t="s">
        <v>314</v>
      </c>
      <c r="BM106" s="25" t="s">
        <v>3388</v>
      </c>
    </row>
    <row r="107" s="1" customFormat="1" ht="16.5" customHeight="1">
      <c r="B107" s="47"/>
      <c r="C107" s="237" t="s">
        <v>266</v>
      </c>
      <c r="D107" s="237" t="s">
        <v>174</v>
      </c>
      <c r="E107" s="238" t="s">
        <v>3389</v>
      </c>
      <c r="F107" s="239" t="s">
        <v>3390</v>
      </c>
      <c r="G107" s="240" t="s">
        <v>367</v>
      </c>
      <c r="H107" s="241">
        <v>20</v>
      </c>
      <c r="I107" s="242"/>
      <c r="J107" s="243">
        <f>ROUND(I107*H107,2)</f>
        <v>0</v>
      </c>
      <c r="K107" s="239" t="s">
        <v>21</v>
      </c>
      <c r="L107" s="73"/>
      <c r="M107" s="244" t="s">
        <v>21</v>
      </c>
      <c r="N107" s="245" t="s">
        <v>47</v>
      </c>
      <c r="O107" s="48"/>
      <c r="P107" s="246">
        <f>O107*H107</f>
        <v>0</v>
      </c>
      <c r="Q107" s="246">
        <v>0</v>
      </c>
      <c r="R107" s="246">
        <f>Q107*H107</f>
        <v>0</v>
      </c>
      <c r="S107" s="246">
        <v>0</v>
      </c>
      <c r="T107" s="247">
        <f>S107*H107</f>
        <v>0</v>
      </c>
      <c r="AR107" s="25" t="s">
        <v>314</v>
      </c>
      <c r="AT107" s="25" t="s">
        <v>174</v>
      </c>
      <c r="AU107" s="25" t="s">
        <v>85</v>
      </c>
      <c r="AY107" s="25" t="s">
        <v>171</v>
      </c>
      <c r="BE107" s="248">
        <f>IF(N107="základní",J107,0)</f>
        <v>0</v>
      </c>
      <c r="BF107" s="248">
        <f>IF(N107="snížená",J107,0)</f>
        <v>0</v>
      </c>
      <c r="BG107" s="248">
        <f>IF(N107="zákl. přenesená",J107,0)</f>
        <v>0</v>
      </c>
      <c r="BH107" s="248">
        <f>IF(N107="sníž. přenesená",J107,0)</f>
        <v>0</v>
      </c>
      <c r="BI107" s="248">
        <f>IF(N107="nulová",J107,0)</f>
        <v>0</v>
      </c>
      <c r="BJ107" s="25" t="s">
        <v>83</v>
      </c>
      <c r="BK107" s="248">
        <f>ROUND(I107*H107,2)</f>
        <v>0</v>
      </c>
      <c r="BL107" s="25" t="s">
        <v>314</v>
      </c>
      <c r="BM107" s="25" t="s">
        <v>3391</v>
      </c>
    </row>
    <row r="108" s="1" customFormat="1" ht="16.5" customHeight="1">
      <c r="B108" s="47"/>
      <c r="C108" s="299" t="s">
        <v>271</v>
      </c>
      <c r="D108" s="299" t="s">
        <v>288</v>
      </c>
      <c r="E108" s="300" t="s">
        <v>3392</v>
      </c>
      <c r="F108" s="301" t="s">
        <v>3393</v>
      </c>
      <c r="G108" s="302" t="s">
        <v>367</v>
      </c>
      <c r="H108" s="303">
        <v>20</v>
      </c>
      <c r="I108" s="304"/>
      <c r="J108" s="305">
        <f>ROUND(I108*H108,2)</f>
        <v>0</v>
      </c>
      <c r="K108" s="301" t="s">
        <v>21</v>
      </c>
      <c r="L108" s="306"/>
      <c r="M108" s="307" t="s">
        <v>21</v>
      </c>
      <c r="N108" s="308" t="s">
        <v>47</v>
      </c>
      <c r="O108" s="48"/>
      <c r="P108" s="246">
        <f>O108*H108</f>
        <v>0</v>
      </c>
      <c r="Q108" s="246">
        <v>0</v>
      </c>
      <c r="R108" s="246">
        <f>Q108*H108</f>
        <v>0</v>
      </c>
      <c r="S108" s="246">
        <v>0</v>
      </c>
      <c r="T108" s="247">
        <f>S108*H108</f>
        <v>0</v>
      </c>
      <c r="AR108" s="25" t="s">
        <v>414</v>
      </c>
      <c r="AT108" s="25" t="s">
        <v>288</v>
      </c>
      <c r="AU108" s="25" t="s">
        <v>85</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314</v>
      </c>
      <c r="BM108" s="25" t="s">
        <v>3394</v>
      </c>
    </row>
    <row r="109" s="1" customFormat="1" ht="16.5" customHeight="1">
      <c r="B109" s="47"/>
      <c r="C109" s="237" t="s">
        <v>276</v>
      </c>
      <c r="D109" s="237" t="s">
        <v>174</v>
      </c>
      <c r="E109" s="238" t="s">
        <v>3395</v>
      </c>
      <c r="F109" s="239" t="s">
        <v>3396</v>
      </c>
      <c r="G109" s="240" t="s">
        <v>256</v>
      </c>
      <c r="H109" s="241">
        <v>200</v>
      </c>
      <c r="I109" s="242"/>
      <c r="J109" s="243">
        <f>ROUND(I109*H109,2)</f>
        <v>0</v>
      </c>
      <c r="K109" s="239" t="s">
        <v>21</v>
      </c>
      <c r="L109" s="73"/>
      <c r="M109" s="244" t="s">
        <v>21</v>
      </c>
      <c r="N109" s="245" t="s">
        <v>47</v>
      </c>
      <c r="O109" s="48"/>
      <c r="P109" s="246">
        <f>O109*H109</f>
        <v>0</v>
      </c>
      <c r="Q109" s="246">
        <v>0</v>
      </c>
      <c r="R109" s="246">
        <f>Q109*H109</f>
        <v>0</v>
      </c>
      <c r="S109" s="246">
        <v>0</v>
      </c>
      <c r="T109" s="247">
        <f>S109*H109</f>
        <v>0</v>
      </c>
      <c r="AR109" s="25" t="s">
        <v>314</v>
      </c>
      <c r="AT109" s="25" t="s">
        <v>174</v>
      </c>
      <c r="AU109" s="25" t="s">
        <v>85</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314</v>
      </c>
      <c r="BM109" s="25" t="s">
        <v>3397</v>
      </c>
    </row>
    <row r="110" s="1" customFormat="1" ht="16.5" customHeight="1">
      <c r="B110" s="47"/>
      <c r="C110" s="299" t="s">
        <v>282</v>
      </c>
      <c r="D110" s="299" t="s">
        <v>288</v>
      </c>
      <c r="E110" s="300" t="s">
        <v>3398</v>
      </c>
      <c r="F110" s="301" t="s">
        <v>3399</v>
      </c>
      <c r="G110" s="302" t="s">
        <v>256</v>
      </c>
      <c r="H110" s="303">
        <v>200</v>
      </c>
      <c r="I110" s="304"/>
      <c r="J110" s="305">
        <f>ROUND(I110*H110,2)</f>
        <v>0</v>
      </c>
      <c r="K110" s="301" t="s">
        <v>21</v>
      </c>
      <c r="L110" s="306"/>
      <c r="M110" s="307" t="s">
        <v>21</v>
      </c>
      <c r="N110" s="308" t="s">
        <v>47</v>
      </c>
      <c r="O110" s="48"/>
      <c r="P110" s="246">
        <f>O110*H110</f>
        <v>0</v>
      </c>
      <c r="Q110" s="246">
        <v>0</v>
      </c>
      <c r="R110" s="246">
        <f>Q110*H110</f>
        <v>0</v>
      </c>
      <c r="S110" s="246">
        <v>0</v>
      </c>
      <c r="T110" s="247">
        <f>S110*H110</f>
        <v>0</v>
      </c>
      <c r="AR110" s="25" t="s">
        <v>414</v>
      </c>
      <c r="AT110" s="25" t="s">
        <v>288</v>
      </c>
      <c r="AU110" s="25" t="s">
        <v>85</v>
      </c>
      <c r="AY110" s="25" t="s">
        <v>171</v>
      </c>
      <c r="BE110" s="248">
        <f>IF(N110="základní",J110,0)</f>
        <v>0</v>
      </c>
      <c r="BF110" s="248">
        <f>IF(N110="snížená",J110,0)</f>
        <v>0</v>
      </c>
      <c r="BG110" s="248">
        <f>IF(N110="zákl. přenesená",J110,0)</f>
        <v>0</v>
      </c>
      <c r="BH110" s="248">
        <f>IF(N110="sníž. přenesená",J110,0)</f>
        <v>0</v>
      </c>
      <c r="BI110" s="248">
        <f>IF(N110="nulová",J110,0)</f>
        <v>0</v>
      </c>
      <c r="BJ110" s="25" t="s">
        <v>83</v>
      </c>
      <c r="BK110" s="248">
        <f>ROUND(I110*H110,2)</f>
        <v>0</v>
      </c>
      <c r="BL110" s="25" t="s">
        <v>314</v>
      </c>
      <c r="BM110" s="25" t="s">
        <v>3400</v>
      </c>
    </row>
    <row r="111" s="1" customFormat="1" ht="16.5" customHeight="1">
      <c r="B111" s="47"/>
      <c r="C111" s="237" t="s">
        <v>287</v>
      </c>
      <c r="D111" s="237" t="s">
        <v>174</v>
      </c>
      <c r="E111" s="238" t="s">
        <v>3401</v>
      </c>
      <c r="F111" s="239" t="s">
        <v>3402</v>
      </c>
      <c r="G111" s="240" t="s">
        <v>256</v>
      </c>
      <c r="H111" s="241">
        <v>60</v>
      </c>
      <c r="I111" s="242"/>
      <c r="J111" s="243">
        <f>ROUND(I111*H111,2)</f>
        <v>0</v>
      </c>
      <c r="K111" s="239" t="s">
        <v>21</v>
      </c>
      <c r="L111" s="73"/>
      <c r="M111" s="244" t="s">
        <v>21</v>
      </c>
      <c r="N111" s="245" t="s">
        <v>47</v>
      </c>
      <c r="O111" s="48"/>
      <c r="P111" s="246">
        <f>O111*H111</f>
        <v>0</v>
      </c>
      <c r="Q111" s="246">
        <v>0</v>
      </c>
      <c r="R111" s="246">
        <f>Q111*H111</f>
        <v>0</v>
      </c>
      <c r="S111" s="246">
        <v>0</v>
      </c>
      <c r="T111" s="247">
        <f>S111*H111</f>
        <v>0</v>
      </c>
      <c r="AR111" s="25" t="s">
        <v>314</v>
      </c>
      <c r="AT111" s="25" t="s">
        <v>174</v>
      </c>
      <c r="AU111" s="25" t="s">
        <v>85</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314</v>
      </c>
      <c r="BM111" s="25" t="s">
        <v>3403</v>
      </c>
    </row>
    <row r="112" s="1" customFormat="1" ht="16.5" customHeight="1">
      <c r="B112" s="47"/>
      <c r="C112" s="299" t="s">
        <v>295</v>
      </c>
      <c r="D112" s="299" t="s">
        <v>288</v>
      </c>
      <c r="E112" s="300" t="s">
        <v>3404</v>
      </c>
      <c r="F112" s="301" t="s">
        <v>3405</v>
      </c>
      <c r="G112" s="302" t="s">
        <v>256</v>
      </c>
      <c r="H112" s="303">
        <v>60</v>
      </c>
      <c r="I112" s="304"/>
      <c r="J112" s="305">
        <f>ROUND(I112*H112,2)</f>
        <v>0</v>
      </c>
      <c r="K112" s="301" t="s">
        <v>21</v>
      </c>
      <c r="L112" s="306"/>
      <c r="M112" s="307" t="s">
        <v>21</v>
      </c>
      <c r="N112" s="308" t="s">
        <v>47</v>
      </c>
      <c r="O112" s="48"/>
      <c r="P112" s="246">
        <f>O112*H112</f>
        <v>0</v>
      </c>
      <c r="Q112" s="246">
        <v>0</v>
      </c>
      <c r="R112" s="246">
        <f>Q112*H112</f>
        <v>0</v>
      </c>
      <c r="S112" s="246">
        <v>0</v>
      </c>
      <c r="T112" s="247">
        <f>S112*H112</f>
        <v>0</v>
      </c>
      <c r="AR112" s="25" t="s">
        <v>414</v>
      </c>
      <c r="AT112" s="25" t="s">
        <v>288</v>
      </c>
      <c r="AU112" s="25" t="s">
        <v>85</v>
      </c>
      <c r="AY112" s="25" t="s">
        <v>171</v>
      </c>
      <c r="BE112" s="248">
        <f>IF(N112="základní",J112,0)</f>
        <v>0</v>
      </c>
      <c r="BF112" s="248">
        <f>IF(N112="snížená",J112,0)</f>
        <v>0</v>
      </c>
      <c r="BG112" s="248">
        <f>IF(N112="zákl. přenesená",J112,0)</f>
        <v>0</v>
      </c>
      <c r="BH112" s="248">
        <f>IF(N112="sníž. přenesená",J112,0)</f>
        <v>0</v>
      </c>
      <c r="BI112" s="248">
        <f>IF(N112="nulová",J112,0)</f>
        <v>0</v>
      </c>
      <c r="BJ112" s="25" t="s">
        <v>83</v>
      </c>
      <c r="BK112" s="248">
        <f>ROUND(I112*H112,2)</f>
        <v>0</v>
      </c>
      <c r="BL112" s="25" t="s">
        <v>314</v>
      </c>
      <c r="BM112" s="25" t="s">
        <v>3406</v>
      </c>
    </row>
    <row r="113" s="1" customFormat="1" ht="16.5" customHeight="1">
      <c r="B113" s="47"/>
      <c r="C113" s="237" t="s">
        <v>299</v>
      </c>
      <c r="D113" s="237" t="s">
        <v>174</v>
      </c>
      <c r="E113" s="238" t="s">
        <v>3407</v>
      </c>
      <c r="F113" s="239" t="s">
        <v>3408</v>
      </c>
      <c r="G113" s="240" t="s">
        <v>256</v>
      </c>
      <c r="H113" s="241">
        <v>100</v>
      </c>
      <c r="I113" s="242"/>
      <c r="J113" s="243">
        <f>ROUND(I113*H113,2)</f>
        <v>0</v>
      </c>
      <c r="K113" s="239" t="s">
        <v>21</v>
      </c>
      <c r="L113" s="73"/>
      <c r="M113" s="244" t="s">
        <v>21</v>
      </c>
      <c r="N113" s="245" t="s">
        <v>47</v>
      </c>
      <c r="O113" s="48"/>
      <c r="P113" s="246">
        <f>O113*H113</f>
        <v>0</v>
      </c>
      <c r="Q113" s="246">
        <v>0</v>
      </c>
      <c r="R113" s="246">
        <f>Q113*H113</f>
        <v>0</v>
      </c>
      <c r="S113" s="246">
        <v>0</v>
      </c>
      <c r="T113" s="247">
        <f>S113*H113</f>
        <v>0</v>
      </c>
      <c r="AR113" s="25" t="s">
        <v>314</v>
      </c>
      <c r="AT113" s="25" t="s">
        <v>174</v>
      </c>
      <c r="AU113" s="25" t="s">
        <v>85</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314</v>
      </c>
      <c r="BM113" s="25" t="s">
        <v>3409</v>
      </c>
    </row>
    <row r="114" s="1" customFormat="1" ht="16.5" customHeight="1">
      <c r="B114" s="47"/>
      <c r="C114" s="299" t="s">
        <v>304</v>
      </c>
      <c r="D114" s="299" t="s">
        <v>288</v>
      </c>
      <c r="E114" s="300" t="s">
        <v>3410</v>
      </c>
      <c r="F114" s="301" t="s">
        <v>3411</v>
      </c>
      <c r="G114" s="302" t="s">
        <v>256</v>
      </c>
      <c r="H114" s="303">
        <v>100</v>
      </c>
      <c r="I114" s="304"/>
      <c r="J114" s="305">
        <f>ROUND(I114*H114,2)</f>
        <v>0</v>
      </c>
      <c r="K114" s="301" t="s">
        <v>21</v>
      </c>
      <c r="L114" s="306"/>
      <c r="M114" s="307" t="s">
        <v>21</v>
      </c>
      <c r="N114" s="308" t="s">
        <v>47</v>
      </c>
      <c r="O114" s="48"/>
      <c r="P114" s="246">
        <f>O114*H114</f>
        <v>0</v>
      </c>
      <c r="Q114" s="246">
        <v>0</v>
      </c>
      <c r="R114" s="246">
        <f>Q114*H114</f>
        <v>0</v>
      </c>
      <c r="S114" s="246">
        <v>0</v>
      </c>
      <c r="T114" s="247">
        <f>S114*H114</f>
        <v>0</v>
      </c>
      <c r="AR114" s="25" t="s">
        <v>414</v>
      </c>
      <c r="AT114" s="25" t="s">
        <v>288</v>
      </c>
      <c r="AU114" s="25" t="s">
        <v>85</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314</v>
      </c>
      <c r="BM114" s="25" t="s">
        <v>3412</v>
      </c>
    </row>
    <row r="115" s="1" customFormat="1" ht="16.5" customHeight="1">
      <c r="B115" s="47"/>
      <c r="C115" s="237" t="s">
        <v>10</v>
      </c>
      <c r="D115" s="237" t="s">
        <v>174</v>
      </c>
      <c r="E115" s="238" t="s">
        <v>3413</v>
      </c>
      <c r="F115" s="239" t="s">
        <v>3414</v>
      </c>
      <c r="G115" s="240" t="s">
        <v>367</v>
      </c>
      <c r="H115" s="241">
        <v>320</v>
      </c>
      <c r="I115" s="242"/>
      <c r="J115" s="243">
        <f>ROUND(I115*H115,2)</f>
        <v>0</v>
      </c>
      <c r="K115" s="239" t="s">
        <v>21</v>
      </c>
      <c r="L115" s="73"/>
      <c r="M115" s="244" t="s">
        <v>21</v>
      </c>
      <c r="N115" s="245" t="s">
        <v>47</v>
      </c>
      <c r="O115" s="48"/>
      <c r="P115" s="246">
        <f>O115*H115</f>
        <v>0</v>
      </c>
      <c r="Q115" s="246">
        <v>0</v>
      </c>
      <c r="R115" s="246">
        <f>Q115*H115</f>
        <v>0</v>
      </c>
      <c r="S115" s="246">
        <v>0</v>
      </c>
      <c r="T115" s="247">
        <f>S115*H115</f>
        <v>0</v>
      </c>
      <c r="AR115" s="25" t="s">
        <v>314</v>
      </c>
      <c r="AT115" s="25" t="s">
        <v>174</v>
      </c>
      <c r="AU115" s="25" t="s">
        <v>85</v>
      </c>
      <c r="AY115" s="25" t="s">
        <v>171</v>
      </c>
      <c r="BE115" s="248">
        <f>IF(N115="základní",J115,0)</f>
        <v>0</v>
      </c>
      <c r="BF115" s="248">
        <f>IF(N115="snížená",J115,0)</f>
        <v>0</v>
      </c>
      <c r="BG115" s="248">
        <f>IF(N115="zákl. přenesená",J115,0)</f>
        <v>0</v>
      </c>
      <c r="BH115" s="248">
        <f>IF(N115="sníž. přenesená",J115,0)</f>
        <v>0</v>
      </c>
      <c r="BI115" s="248">
        <f>IF(N115="nulová",J115,0)</f>
        <v>0</v>
      </c>
      <c r="BJ115" s="25" t="s">
        <v>83</v>
      </c>
      <c r="BK115" s="248">
        <f>ROUND(I115*H115,2)</f>
        <v>0</v>
      </c>
      <c r="BL115" s="25" t="s">
        <v>314</v>
      </c>
      <c r="BM115" s="25" t="s">
        <v>3415</v>
      </c>
    </row>
    <row r="116" s="1" customFormat="1" ht="16.5" customHeight="1">
      <c r="B116" s="47"/>
      <c r="C116" s="299" t="s">
        <v>314</v>
      </c>
      <c r="D116" s="299" t="s">
        <v>288</v>
      </c>
      <c r="E116" s="300" t="s">
        <v>3416</v>
      </c>
      <c r="F116" s="301" t="s">
        <v>3417</v>
      </c>
      <c r="G116" s="302" t="s">
        <v>367</v>
      </c>
      <c r="H116" s="303">
        <v>320</v>
      </c>
      <c r="I116" s="304"/>
      <c r="J116" s="305">
        <f>ROUND(I116*H116,2)</f>
        <v>0</v>
      </c>
      <c r="K116" s="301" t="s">
        <v>21</v>
      </c>
      <c r="L116" s="306"/>
      <c r="M116" s="307" t="s">
        <v>21</v>
      </c>
      <c r="N116" s="308" t="s">
        <v>47</v>
      </c>
      <c r="O116" s="48"/>
      <c r="P116" s="246">
        <f>O116*H116</f>
        <v>0</v>
      </c>
      <c r="Q116" s="246">
        <v>0</v>
      </c>
      <c r="R116" s="246">
        <f>Q116*H116</f>
        <v>0</v>
      </c>
      <c r="S116" s="246">
        <v>0</v>
      </c>
      <c r="T116" s="247">
        <f>S116*H116</f>
        <v>0</v>
      </c>
      <c r="AR116" s="25" t="s">
        <v>414</v>
      </c>
      <c r="AT116" s="25" t="s">
        <v>288</v>
      </c>
      <c r="AU116" s="25" t="s">
        <v>85</v>
      </c>
      <c r="AY116" s="25" t="s">
        <v>171</v>
      </c>
      <c r="BE116" s="248">
        <f>IF(N116="základní",J116,0)</f>
        <v>0</v>
      </c>
      <c r="BF116" s="248">
        <f>IF(N116="snížená",J116,0)</f>
        <v>0</v>
      </c>
      <c r="BG116" s="248">
        <f>IF(N116="zákl. přenesená",J116,0)</f>
        <v>0</v>
      </c>
      <c r="BH116" s="248">
        <f>IF(N116="sníž. přenesená",J116,0)</f>
        <v>0</v>
      </c>
      <c r="BI116" s="248">
        <f>IF(N116="nulová",J116,0)</f>
        <v>0</v>
      </c>
      <c r="BJ116" s="25" t="s">
        <v>83</v>
      </c>
      <c r="BK116" s="248">
        <f>ROUND(I116*H116,2)</f>
        <v>0</v>
      </c>
      <c r="BL116" s="25" t="s">
        <v>314</v>
      </c>
      <c r="BM116" s="25" t="s">
        <v>3418</v>
      </c>
    </row>
    <row r="117" s="1" customFormat="1" ht="16.5" customHeight="1">
      <c r="B117" s="47"/>
      <c r="C117" s="237" t="s">
        <v>318</v>
      </c>
      <c r="D117" s="237" t="s">
        <v>174</v>
      </c>
      <c r="E117" s="238" t="s">
        <v>3419</v>
      </c>
      <c r="F117" s="239" t="s">
        <v>3420</v>
      </c>
      <c r="G117" s="240" t="s">
        <v>256</v>
      </c>
      <c r="H117" s="241">
        <v>35</v>
      </c>
      <c r="I117" s="242"/>
      <c r="J117" s="243">
        <f>ROUND(I117*H117,2)</f>
        <v>0</v>
      </c>
      <c r="K117" s="239" t="s">
        <v>21</v>
      </c>
      <c r="L117" s="73"/>
      <c r="M117" s="244" t="s">
        <v>21</v>
      </c>
      <c r="N117" s="245" t="s">
        <v>47</v>
      </c>
      <c r="O117" s="48"/>
      <c r="P117" s="246">
        <f>O117*H117</f>
        <v>0</v>
      </c>
      <c r="Q117" s="246">
        <v>0</v>
      </c>
      <c r="R117" s="246">
        <f>Q117*H117</f>
        <v>0</v>
      </c>
      <c r="S117" s="246">
        <v>0</v>
      </c>
      <c r="T117" s="247">
        <f>S117*H117</f>
        <v>0</v>
      </c>
      <c r="AR117" s="25" t="s">
        <v>314</v>
      </c>
      <c r="AT117" s="25" t="s">
        <v>174</v>
      </c>
      <c r="AU117" s="25" t="s">
        <v>85</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314</v>
      </c>
      <c r="BM117" s="25" t="s">
        <v>3421</v>
      </c>
    </row>
    <row r="118" s="1" customFormat="1" ht="16.5" customHeight="1">
      <c r="B118" s="47"/>
      <c r="C118" s="299" t="s">
        <v>322</v>
      </c>
      <c r="D118" s="299" t="s">
        <v>288</v>
      </c>
      <c r="E118" s="300" t="s">
        <v>3422</v>
      </c>
      <c r="F118" s="301" t="s">
        <v>3423</v>
      </c>
      <c r="G118" s="302" t="s">
        <v>256</v>
      </c>
      <c r="H118" s="303">
        <v>35</v>
      </c>
      <c r="I118" s="304"/>
      <c r="J118" s="305">
        <f>ROUND(I118*H118,2)</f>
        <v>0</v>
      </c>
      <c r="K118" s="301" t="s">
        <v>21</v>
      </c>
      <c r="L118" s="306"/>
      <c r="M118" s="307" t="s">
        <v>21</v>
      </c>
      <c r="N118" s="308" t="s">
        <v>47</v>
      </c>
      <c r="O118" s="48"/>
      <c r="P118" s="246">
        <f>O118*H118</f>
        <v>0</v>
      </c>
      <c r="Q118" s="246">
        <v>0</v>
      </c>
      <c r="R118" s="246">
        <f>Q118*H118</f>
        <v>0</v>
      </c>
      <c r="S118" s="246">
        <v>0</v>
      </c>
      <c r="T118" s="247">
        <f>S118*H118</f>
        <v>0</v>
      </c>
      <c r="AR118" s="25" t="s">
        <v>414</v>
      </c>
      <c r="AT118" s="25" t="s">
        <v>288</v>
      </c>
      <c r="AU118" s="25" t="s">
        <v>85</v>
      </c>
      <c r="AY118" s="25" t="s">
        <v>171</v>
      </c>
      <c r="BE118" s="248">
        <f>IF(N118="základní",J118,0)</f>
        <v>0</v>
      </c>
      <c r="BF118" s="248">
        <f>IF(N118="snížená",J118,0)</f>
        <v>0</v>
      </c>
      <c r="BG118" s="248">
        <f>IF(N118="zákl. přenesená",J118,0)</f>
        <v>0</v>
      </c>
      <c r="BH118" s="248">
        <f>IF(N118="sníž. přenesená",J118,0)</f>
        <v>0</v>
      </c>
      <c r="BI118" s="248">
        <f>IF(N118="nulová",J118,0)</f>
        <v>0</v>
      </c>
      <c r="BJ118" s="25" t="s">
        <v>83</v>
      </c>
      <c r="BK118" s="248">
        <f>ROUND(I118*H118,2)</f>
        <v>0</v>
      </c>
      <c r="BL118" s="25" t="s">
        <v>314</v>
      </c>
      <c r="BM118" s="25" t="s">
        <v>3424</v>
      </c>
    </row>
    <row r="119" s="1" customFormat="1" ht="16.5" customHeight="1">
      <c r="B119" s="47"/>
      <c r="C119" s="299" t="s">
        <v>328</v>
      </c>
      <c r="D119" s="299" t="s">
        <v>288</v>
      </c>
      <c r="E119" s="300" t="s">
        <v>3425</v>
      </c>
      <c r="F119" s="301" t="s">
        <v>3426</v>
      </c>
      <c r="G119" s="302" t="s">
        <v>367</v>
      </c>
      <c r="H119" s="303">
        <v>500</v>
      </c>
      <c r="I119" s="304"/>
      <c r="J119" s="305">
        <f>ROUND(I119*H119,2)</f>
        <v>0</v>
      </c>
      <c r="K119" s="301" t="s">
        <v>21</v>
      </c>
      <c r="L119" s="306"/>
      <c r="M119" s="307" t="s">
        <v>21</v>
      </c>
      <c r="N119" s="308" t="s">
        <v>47</v>
      </c>
      <c r="O119" s="48"/>
      <c r="P119" s="246">
        <f>O119*H119</f>
        <v>0</v>
      </c>
      <c r="Q119" s="246">
        <v>0</v>
      </c>
      <c r="R119" s="246">
        <f>Q119*H119</f>
        <v>0</v>
      </c>
      <c r="S119" s="246">
        <v>0</v>
      </c>
      <c r="T119" s="247">
        <f>S119*H119</f>
        <v>0</v>
      </c>
      <c r="AR119" s="25" t="s">
        <v>414</v>
      </c>
      <c r="AT119" s="25" t="s">
        <v>288</v>
      </c>
      <c r="AU119" s="25" t="s">
        <v>85</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314</v>
      </c>
      <c r="BM119" s="25" t="s">
        <v>3427</v>
      </c>
    </row>
    <row r="120" s="1" customFormat="1" ht="16.5" customHeight="1">
      <c r="B120" s="47"/>
      <c r="C120" s="237" t="s">
        <v>333</v>
      </c>
      <c r="D120" s="237" t="s">
        <v>174</v>
      </c>
      <c r="E120" s="238" t="s">
        <v>3428</v>
      </c>
      <c r="F120" s="239" t="s">
        <v>3429</v>
      </c>
      <c r="G120" s="240" t="s">
        <v>367</v>
      </c>
      <c r="H120" s="241">
        <v>500</v>
      </c>
      <c r="I120" s="242"/>
      <c r="J120" s="243">
        <f>ROUND(I120*H120,2)</f>
        <v>0</v>
      </c>
      <c r="K120" s="239" t="s">
        <v>21</v>
      </c>
      <c r="L120" s="73"/>
      <c r="M120" s="244" t="s">
        <v>21</v>
      </c>
      <c r="N120" s="245" t="s">
        <v>47</v>
      </c>
      <c r="O120" s="48"/>
      <c r="P120" s="246">
        <f>O120*H120</f>
        <v>0</v>
      </c>
      <c r="Q120" s="246">
        <v>0</v>
      </c>
      <c r="R120" s="246">
        <f>Q120*H120</f>
        <v>0</v>
      </c>
      <c r="S120" s="246">
        <v>0</v>
      </c>
      <c r="T120" s="247">
        <f>S120*H120</f>
        <v>0</v>
      </c>
      <c r="AR120" s="25" t="s">
        <v>314</v>
      </c>
      <c r="AT120" s="25" t="s">
        <v>174</v>
      </c>
      <c r="AU120" s="25" t="s">
        <v>85</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314</v>
      </c>
      <c r="BM120" s="25" t="s">
        <v>3430</v>
      </c>
    </row>
    <row r="121" s="11" customFormat="1" ht="29.88" customHeight="1">
      <c r="B121" s="221"/>
      <c r="C121" s="222"/>
      <c r="D121" s="223" t="s">
        <v>75</v>
      </c>
      <c r="E121" s="235" t="s">
        <v>3431</v>
      </c>
      <c r="F121" s="235" t="s">
        <v>3432</v>
      </c>
      <c r="G121" s="222"/>
      <c r="H121" s="222"/>
      <c r="I121" s="225"/>
      <c r="J121" s="236">
        <f>BK121</f>
        <v>0</v>
      </c>
      <c r="K121" s="222"/>
      <c r="L121" s="227"/>
      <c r="M121" s="228"/>
      <c r="N121" s="229"/>
      <c r="O121" s="229"/>
      <c r="P121" s="230">
        <f>SUM(P122:P147)</f>
        <v>0</v>
      </c>
      <c r="Q121" s="229"/>
      <c r="R121" s="230">
        <f>SUM(R122:R147)</f>
        <v>0</v>
      </c>
      <c r="S121" s="229"/>
      <c r="T121" s="231">
        <f>SUM(T122:T147)</f>
        <v>0</v>
      </c>
      <c r="AR121" s="232" t="s">
        <v>85</v>
      </c>
      <c r="AT121" s="233" t="s">
        <v>75</v>
      </c>
      <c r="AU121" s="233" t="s">
        <v>83</v>
      </c>
      <c r="AY121" s="232" t="s">
        <v>171</v>
      </c>
      <c r="BK121" s="234">
        <f>SUM(BK122:BK147)</f>
        <v>0</v>
      </c>
    </row>
    <row r="122" s="1" customFormat="1" ht="16.5" customHeight="1">
      <c r="B122" s="47"/>
      <c r="C122" s="237" t="s">
        <v>9</v>
      </c>
      <c r="D122" s="237" t="s">
        <v>174</v>
      </c>
      <c r="E122" s="238" t="s">
        <v>3433</v>
      </c>
      <c r="F122" s="239" t="s">
        <v>3434</v>
      </c>
      <c r="G122" s="240" t="s">
        <v>256</v>
      </c>
      <c r="H122" s="241">
        <v>25</v>
      </c>
      <c r="I122" s="242"/>
      <c r="J122" s="243">
        <f>ROUND(I122*H122,2)</f>
        <v>0</v>
      </c>
      <c r="K122" s="239" t="s">
        <v>21</v>
      </c>
      <c r="L122" s="73"/>
      <c r="M122" s="244" t="s">
        <v>21</v>
      </c>
      <c r="N122" s="245" t="s">
        <v>47</v>
      </c>
      <c r="O122" s="48"/>
      <c r="P122" s="246">
        <f>O122*H122</f>
        <v>0</v>
      </c>
      <c r="Q122" s="246">
        <v>0</v>
      </c>
      <c r="R122" s="246">
        <f>Q122*H122</f>
        <v>0</v>
      </c>
      <c r="S122" s="246">
        <v>0</v>
      </c>
      <c r="T122" s="247">
        <f>S122*H122</f>
        <v>0</v>
      </c>
      <c r="AR122" s="25" t="s">
        <v>314</v>
      </c>
      <c r="AT122" s="25" t="s">
        <v>174</v>
      </c>
      <c r="AU122" s="25" t="s">
        <v>85</v>
      </c>
      <c r="AY122" s="25" t="s">
        <v>171</v>
      </c>
      <c r="BE122" s="248">
        <f>IF(N122="základní",J122,0)</f>
        <v>0</v>
      </c>
      <c r="BF122" s="248">
        <f>IF(N122="snížená",J122,0)</f>
        <v>0</v>
      </c>
      <c r="BG122" s="248">
        <f>IF(N122="zákl. přenesená",J122,0)</f>
        <v>0</v>
      </c>
      <c r="BH122" s="248">
        <f>IF(N122="sníž. přenesená",J122,0)</f>
        <v>0</v>
      </c>
      <c r="BI122" s="248">
        <f>IF(N122="nulová",J122,0)</f>
        <v>0</v>
      </c>
      <c r="BJ122" s="25" t="s">
        <v>83</v>
      </c>
      <c r="BK122" s="248">
        <f>ROUND(I122*H122,2)</f>
        <v>0</v>
      </c>
      <c r="BL122" s="25" t="s">
        <v>314</v>
      </c>
      <c r="BM122" s="25" t="s">
        <v>3435</v>
      </c>
    </row>
    <row r="123" s="1" customFormat="1" ht="16.5" customHeight="1">
      <c r="B123" s="47"/>
      <c r="C123" s="299" t="s">
        <v>352</v>
      </c>
      <c r="D123" s="299" t="s">
        <v>288</v>
      </c>
      <c r="E123" s="300" t="s">
        <v>3436</v>
      </c>
      <c r="F123" s="301" t="s">
        <v>3437</v>
      </c>
      <c r="G123" s="302" t="s">
        <v>256</v>
      </c>
      <c r="H123" s="303">
        <v>25</v>
      </c>
      <c r="I123" s="304"/>
      <c r="J123" s="305">
        <f>ROUND(I123*H123,2)</f>
        <v>0</v>
      </c>
      <c r="K123" s="301" t="s">
        <v>21</v>
      </c>
      <c r="L123" s="306"/>
      <c r="M123" s="307" t="s">
        <v>21</v>
      </c>
      <c r="N123" s="308" t="s">
        <v>47</v>
      </c>
      <c r="O123" s="48"/>
      <c r="P123" s="246">
        <f>O123*H123</f>
        <v>0</v>
      </c>
      <c r="Q123" s="246">
        <v>0</v>
      </c>
      <c r="R123" s="246">
        <f>Q123*H123</f>
        <v>0</v>
      </c>
      <c r="S123" s="246">
        <v>0</v>
      </c>
      <c r="T123" s="247">
        <f>S123*H123</f>
        <v>0</v>
      </c>
      <c r="AR123" s="25" t="s">
        <v>414</v>
      </c>
      <c r="AT123" s="25" t="s">
        <v>288</v>
      </c>
      <c r="AU123" s="25" t="s">
        <v>85</v>
      </c>
      <c r="AY123" s="25" t="s">
        <v>171</v>
      </c>
      <c r="BE123" s="248">
        <f>IF(N123="základní",J123,0)</f>
        <v>0</v>
      </c>
      <c r="BF123" s="248">
        <f>IF(N123="snížená",J123,0)</f>
        <v>0</v>
      </c>
      <c r="BG123" s="248">
        <f>IF(N123="zákl. přenesená",J123,0)</f>
        <v>0</v>
      </c>
      <c r="BH123" s="248">
        <f>IF(N123="sníž. přenesená",J123,0)</f>
        <v>0</v>
      </c>
      <c r="BI123" s="248">
        <f>IF(N123="nulová",J123,0)</f>
        <v>0</v>
      </c>
      <c r="BJ123" s="25" t="s">
        <v>83</v>
      </c>
      <c r="BK123" s="248">
        <f>ROUND(I123*H123,2)</f>
        <v>0</v>
      </c>
      <c r="BL123" s="25" t="s">
        <v>314</v>
      </c>
      <c r="BM123" s="25" t="s">
        <v>3438</v>
      </c>
    </row>
    <row r="124" s="1" customFormat="1" ht="16.5" customHeight="1">
      <c r="B124" s="47"/>
      <c r="C124" s="237" t="s">
        <v>358</v>
      </c>
      <c r="D124" s="237" t="s">
        <v>174</v>
      </c>
      <c r="E124" s="238" t="s">
        <v>3439</v>
      </c>
      <c r="F124" s="239" t="s">
        <v>3440</v>
      </c>
      <c r="G124" s="240" t="s">
        <v>256</v>
      </c>
      <c r="H124" s="241">
        <v>95</v>
      </c>
      <c r="I124" s="242"/>
      <c r="J124" s="243">
        <f>ROUND(I124*H124,2)</f>
        <v>0</v>
      </c>
      <c r="K124" s="239" t="s">
        <v>21</v>
      </c>
      <c r="L124" s="73"/>
      <c r="M124" s="244" t="s">
        <v>21</v>
      </c>
      <c r="N124" s="245" t="s">
        <v>47</v>
      </c>
      <c r="O124" s="48"/>
      <c r="P124" s="246">
        <f>O124*H124</f>
        <v>0</v>
      </c>
      <c r="Q124" s="246">
        <v>0</v>
      </c>
      <c r="R124" s="246">
        <f>Q124*H124</f>
        <v>0</v>
      </c>
      <c r="S124" s="246">
        <v>0</v>
      </c>
      <c r="T124" s="247">
        <f>S124*H124</f>
        <v>0</v>
      </c>
      <c r="AR124" s="25" t="s">
        <v>314</v>
      </c>
      <c r="AT124" s="25" t="s">
        <v>174</v>
      </c>
      <c r="AU124" s="25" t="s">
        <v>85</v>
      </c>
      <c r="AY124" s="25" t="s">
        <v>171</v>
      </c>
      <c r="BE124" s="248">
        <f>IF(N124="základní",J124,0)</f>
        <v>0</v>
      </c>
      <c r="BF124" s="248">
        <f>IF(N124="snížená",J124,0)</f>
        <v>0</v>
      </c>
      <c r="BG124" s="248">
        <f>IF(N124="zákl. přenesená",J124,0)</f>
        <v>0</v>
      </c>
      <c r="BH124" s="248">
        <f>IF(N124="sníž. přenesená",J124,0)</f>
        <v>0</v>
      </c>
      <c r="BI124" s="248">
        <f>IF(N124="nulová",J124,0)</f>
        <v>0</v>
      </c>
      <c r="BJ124" s="25" t="s">
        <v>83</v>
      </c>
      <c r="BK124" s="248">
        <f>ROUND(I124*H124,2)</f>
        <v>0</v>
      </c>
      <c r="BL124" s="25" t="s">
        <v>314</v>
      </c>
      <c r="BM124" s="25" t="s">
        <v>3441</v>
      </c>
    </row>
    <row r="125" s="1" customFormat="1" ht="16.5" customHeight="1">
      <c r="B125" s="47"/>
      <c r="C125" s="299" t="s">
        <v>364</v>
      </c>
      <c r="D125" s="299" t="s">
        <v>288</v>
      </c>
      <c r="E125" s="300" t="s">
        <v>3442</v>
      </c>
      <c r="F125" s="301" t="s">
        <v>3443</v>
      </c>
      <c r="G125" s="302" t="s">
        <v>256</v>
      </c>
      <c r="H125" s="303">
        <v>95</v>
      </c>
      <c r="I125" s="304"/>
      <c r="J125" s="305">
        <f>ROUND(I125*H125,2)</f>
        <v>0</v>
      </c>
      <c r="K125" s="301" t="s">
        <v>21</v>
      </c>
      <c r="L125" s="306"/>
      <c r="M125" s="307" t="s">
        <v>21</v>
      </c>
      <c r="N125" s="308" t="s">
        <v>47</v>
      </c>
      <c r="O125" s="48"/>
      <c r="P125" s="246">
        <f>O125*H125</f>
        <v>0</v>
      </c>
      <c r="Q125" s="246">
        <v>0</v>
      </c>
      <c r="R125" s="246">
        <f>Q125*H125</f>
        <v>0</v>
      </c>
      <c r="S125" s="246">
        <v>0</v>
      </c>
      <c r="T125" s="247">
        <f>S125*H125</f>
        <v>0</v>
      </c>
      <c r="AR125" s="25" t="s">
        <v>414</v>
      </c>
      <c r="AT125" s="25" t="s">
        <v>288</v>
      </c>
      <c r="AU125" s="25" t="s">
        <v>85</v>
      </c>
      <c r="AY125" s="25" t="s">
        <v>171</v>
      </c>
      <c r="BE125" s="248">
        <f>IF(N125="základní",J125,0)</f>
        <v>0</v>
      </c>
      <c r="BF125" s="248">
        <f>IF(N125="snížená",J125,0)</f>
        <v>0</v>
      </c>
      <c r="BG125" s="248">
        <f>IF(N125="zákl. přenesená",J125,0)</f>
        <v>0</v>
      </c>
      <c r="BH125" s="248">
        <f>IF(N125="sníž. přenesená",J125,0)</f>
        <v>0</v>
      </c>
      <c r="BI125" s="248">
        <f>IF(N125="nulová",J125,0)</f>
        <v>0</v>
      </c>
      <c r="BJ125" s="25" t="s">
        <v>83</v>
      </c>
      <c r="BK125" s="248">
        <f>ROUND(I125*H125,2)</f>
        <v>0</v>
      </c>
      <c r="BL125" s="25" t="s">
        <v>314</v>
      </c>
      <c r="BM125" s="25" t="s">
        <v>3444</v>
      </c>
    </row>
    <row r="126" s="1" customFormat="1" ht="16.5" customHeight="1">
      <c r="B126" s="47"/>
      <c r="C126" s="237" t="s">
        <v>374</v>
      </c>
      <c r="D126" s="237" t="s">
        <v>174</v>
      </c>
      <c r="E126" s="238" t="s">
        <v>3445</v>
      </c>
      <c r="F126" s="239" t="s">
        <v>3446</v>
      </c>
      <c r="G126" s="240" t="s">
        <v>256</v>
      </c>
      <c r="H126" s="241">
        <v>1250</v>
      </c>
      <c r="I126" s="242"/>
      <c r="J126" s="243">
        <f>ROUND(I126*H126,2)</f>
        <v>0</v>
      </c>
      <c r="K126" s="239" t="s">
        <v>21</v>
      </c>
      <c r="L126" s="73"/>
      <c r="M126" s="244" t="s">
        <v>21</v>
      </c>
      <c r="N126" s="245" t="s">
        <v>47</v>
      </c>
      <c r="O126" s="48"/>
      <c r="P126" s="246">
        <f>O126*H126</f>
        <v>0</v>
      </c>
      <c r="Q126" s="246">
        <v>0</v>
      </c>
      <c r="R126" s="246">
        <f>Q126*H126</f>
        <v>0</v>
      </c>
      <c r="S126" s="246">
        <v>0</v>
      </c>
      <c r="T126" s="247">
        <f>S126*H126</f>
        <v>0</v>
      </c>
      <c r="AR126" s="25" t="s">
        <v>314</v>
      </c>
      <c r="AT126" s="25" t="s">
        <v>174</v>
      </c>
      <c r="AU126" s="25" t="s">
        <v>85</v>
      </c>
      <c r="AY126" s="25" t="s">
        <v>171</v>
      </c>
      <c r="BE126" s="248">
        <f>IF(N126="základní",J126,0)</f>
        <v>0</v>
      </c>
      <c r="BF126" s="248">
        <f>IF(N126="snížená",J126,0)</f>
        <v>0</v>
      </c>
      <c r="BG126" s="248">
        <f>IF(N126="zákl. přenesená",J126,0)</f>
        <v>0</v>
      </c>
      <c r="BH126" s="248">
        <f>IF(N126="sníž. přenesená",J126,0)</f>
        <v>0</v>
      </c>
      <c r="BI126" s="248">
        <f>IF(N126="nulová",J126,0)</f>
        <v>0</v>
      </c>
      <c r="BJ126" s="25" t="s">
        <v>83</v>
      </c>
      <c r="BK126" s="248">
        <f>ROUND(I126*H126,2)</f>
        <v>0</v>
      </c>
      <c r="BL126" s="25" t="s">
        <v>314</v>
      </c>
      <c r="BM126" s="25" t="s">
        <v>3447</v>
      </c>
    </row>
    <row r="127" s="1" customFormat="1" ht="16.5" customHeight="1">
      <c r="B127" s="47"/>
      <c r="C127" s="299" t="s">
        <v>379</v>
      </c>
      <c r="D127" s="299" t="s">
        <v>288</v>
      </c>
      <c r="E127" s="300" t="s">
        <v>3448</v>
      </c>
      <c r="F127" s="301" t="s">
        <v>3449</v>
      </c>
      <c r="G127" s="302" t="s">
        <v>256</v>
      </c>
      <c r="H127" s="303">
        <v>1250</v>
      </c>
      <c r="I127" s="304"/>
      <c r="J127" s="305">
        <f>ROUND(I127*H127,2)</f>
        <v>0</v>
      </c>
      <c r="K127" s="301" t="s">
        <v>21</v>
      </c>
      <c r="L127" s="306"/>
      <c r="M127" s="307" t="s">
        <v>21</v>
      </c>
      <c r="N127" s="308" t="s">
        <v>47</v>
      </c>
      <c r="O127" s="48"/>
      <c r="P127" s="246">
        <f>O127*H127</f>
        <v>0</v>
      </c>
      <c r="Q127" s="246">
        <v>0</v>
      </c>
      <c r="R127" s="246">
        <f>Q127*H127</f>
        <v>0</v>
      </c>
      <c r="S127" s="246">
        <v>0</v>
      </c>
      <c r="T127" s="247">
        <f>S127*H127</f>
        <v>0</v>
      </c>
      <c r="AR127" s="25" t="s">
        <v>414</v>
      </c>
      <c r="AT127" s="25" t="s">
        <v>288</v>
      </c>
      <c r="AU127" s="25" t="s">
        <v>85</v>
      </c>
      <c r="AY127" s="25" t="s">
        <v>171</v>
      </c>
      <c r="BE127" s="248">
        <f>IF(N127="základní",J127,0)</f>
        <v>0</v>
      </c>
      <c r="BF127" s="248">
        <f>IF(N127="snížená",J127,0)</f>
        <v>0</v>
      </c>
      <c r="BG127" s="248">
        <f>IF(N127="zákl. přenesená",J127,0)</f>
        <v>0</v>
      </c>
      <c r="BH127" s="248">
        <f>IF(N127="sníž. přenesená",J127,0)</f>
        <v>0</v>
      </c>
      <c r="BI127" s="248">
        <f>IF(N127="nulová",J127,0)</f>
        <v>0</v>
      </c>
      <c r="BJ127" s="25" t="s">
        <v>83</v>
      </c>
      <c r="BK127" s="248">
        <f>ROUND(I127*H127,2)</f>
        <v>0</v>
      </c>
      <c r="BL127" s="25" t="s">
        <v>314</v>
      </c>
      <c r="BM127" s="25" t="s">
        <v>3450</v>
      </c>
    </row>
    <row r="128" s="1" customFormat="1" ht="16.5" customHeight="1">
      <c r="B128" s="47"/>
      <c r="C128" s="237" t="s">
        <v>384</v>
      </c>
      <c r="D128" s="237" t="s">
        <v>174</v>
      </c>
      <c r="E128" s="238" t="s">
        <v>3451</v>
      </c>
      <c r="F128" s="239" t="s">
        <v>3452</v>
      </c>
      <c r="G128" s="240" t="s">
        <v>256</v>
      </c>
      <c r="H128" s="241">
        <v>1200</v>
      </c>
      <c r="I128" s="242"/>
      <c r="J128" s="243">
        <f>ROUND(I128*H128,2)</f>
        <v>0</v>
      </c>
      <c r="K128" s="239" t="s">
        <v>21</v>
      </c>
      <c r="L128" s="73"/>
      <c r="M128" s="244" t="s">
        <v>21</v>
      </c>
      <c r="N128" s="245" t="s">
        <v>47</v>
      </c>
      <c r="O128" s="48"/>
      <c r="P128" s="246">
        <f>O128*H128</f>
        <v>0</v>
      </c>
      <c r="Q128" s="246">
        <v>0</v>
      </c>
      <c r="R128" s="246">
        <f>Q128*H128</f>
        <v>0</v>
      </c>
      <c r="S128" s="246">
        <v>0</v>
      </c>
      <c r="T128" s="247">
        <f>S128*H128</f>
        <v>0</v>
      </c>
      <c r="AR128" s="25" t="s">
        <v>314</v>
      </c>
      <c r="AT128" s="25" t="s">
        <v>174</v>
      </c>
      <c r="AU128" s="25" t="s">
        <v>85</v>
      </c>
      <c r="AY128" s="25" t="s">
        <v>171</v>
      </c>
      <c r="BE128" s="248">
        <f>IF(N128="základní",J128,0)</f>
        <v>0</v>
      </c>
      <c r="BF128" s="248">
        <f>IF(N128="snížená",J128,0)</f>
        <v>0</v>
      </c>
      <c r="BG128" s="248">
        <f>IF(N128="zákl. přenesená",J128,0)</f>
        <v>0</v>
      </c>
      <c r="BH128" s="248">
        <f>IF(N128="sníž. přenesená",J128,0)</f>
        <v>0</v>
      </c>
      <c r="BI128" s="248">
        <f>IF(N128="nulová",J128,0)</f>
        <v>0</v>
      </c>
      <c r="BJ128" s="25" t="s">
        <v>83</v>
      </c>
      <c r="BK128" s="248">
        <f>ROUND(I128*H128,2)</f>
        <v>0</v>
      </c>
      <c r="BL128" s="25" t="s">
        <v>314</v>
      </c>
      <c r="BM128" s="25" t="s">
        <v>3453</v>
      </c>
    </row>
    <row r="129" s="1" customFormat="1" ht="16.5" customHeight="1">
      <c r="B129" s="47"/>
      <c r="C129" s="299" t="s">
        <v>389</v>
      </c>
      <c r="D129" s="299" t="s">
        <v>288</v>
      </c>
      <c r="E129" s="300" t="s">
        <v>3454</v>
      </c>
      <c r="F129" s="301" t="s">
        <v>3455</v>
      </c>
      <c r="G129" s="302" t="s">
        <v>256</v>
      </c>
      <c r="H129" s="303">
        <v>1200</v>
      </c>
      <c r="I129" s="304"/>
      <c r="J129" s="305">
        <f>ROUND(I129*H129,2)</f>
        <v>0</v>
      </c>
      <c r="K129" s="301" t="s">
        <v>21</v>
      </c>
      <c r="L129" s="306"/>
      <c r="M129" s="307" t="s">
        <v>21</v>
      </c>
      <c r="N129" s="308" t="s">
        <v>47</v>
      </c>
      <c r="O129" s="48"/>
      <c r="P129" s="246">
        <f>O129*H129</f>
        <v>0</v>
      </c>
      <c r="Q129" s="246">
        <v>0</v>
      </c>
      <c r="R129" s="246">
        <f>Q129*H129</f>
        <v>0</v>
      </c>
      <c r="S129" s="246">
        <v>0</v>
      </c>
      <c r="T129" s="247">
        <f>S129*H129</f>
        <v>0</v>
      </c>
      <c r="AR129" s="25" t="s">
        <v>414</v>
      </c>
      <c r="AT129" s="25" t="s">
        <v>288</v>
      </c>
      <c r="AU129" s="25" t="s">
        <v>85</v>
      </c>
      <c r="AY129" s="25" t="s">
        <v>171</v>
      </c>
      <c r="BE129" s="248">
        <f>IF(N129="základní",J129,0)</f>
        <v>0</v>
      </c>
      <c r="BF129" s="248">
        <f>IF(N129="snížená",J129,0)</f>
        <v>0</v>
      </c>
      <c r="BG129" s="248">
        <f>IF(N129="zákl. přenesená",J129,0)</f>
        <v>0</v>
      </c>
      <c r="BH129" s="248">
        <f>IF(N129="sníž. přenesená",J129,0)</f>
        <v>0</v>
      </c>
      <c r="BI129" s="248">
        <f>IF(N129="nulová",J129,0)</f>
        <v>0</v>
      </c>
      <c r="BJ129" s="25" t="s">
        <v>83</v>
      </c>
      <c r="BK129" s="248">
        <f>ROUND(I129*H129,2)</f>
        <v>0</v>
      </c>
      <c r="BL129" s="25" t="s">
        <v>314</v>
      </c>
      <c r="BM129" s="25" t="s">
        <v>3456</v>
      </c>
    </row>
    <row r="130" s="1" customFormat="1" ht="16.5" customHeight="1">
      <c r="B130" s="47"/>
      <c r="C130" s="237" t="s">
        <v>393</v>
      </c>
      <c r="D130" s="237" t="s">
        <v>174</v>
      </c>
      <c r="E130" s="238" t="s">
        <v>3457</v>
      </c>
      <c r="F130" s="239" t="s">
        <v>3458</v>
      </c>
      <c r="G130" s="240" t="s">
        <v>256</v>
      </c>
      <c r="H130" s="241">
        <v>190</v>
      </c>
      <c r="I130" s="242"/>
      <c r="J130" s="243">
        <f>ROUND(I130*H130,2)</f>
        <v>0</v>
      </c>
      <c r="K130" s="239" t="s">
        <v>21</v>
      </c>
      <c r="L130" s="73"/>
      <c r="M130" s="244" t="s">
        <v>21</v>
      </c>
      <c r="N130" s="245" t="s">
        <v>47</v>
      </c>
      <c r="O130" s="48"/>
      <c r="P130" s="246">
        <f>O130*H130</f>
        <v>0</v>
      </c>
      <c r="Q130" s="246">
        <v>0</v>
      </c>
      <c r="R130" s="246">
        <f>Q130*H130</f>
        <v>0</v>
      </c>
      <c r="S130" s="246">
        <v>0</v>
      </c>
      <c r="T130" s="247">
        <f>S130*H130</f>
        <v>0</v>
      </c>
      <c r="AR130" s="25" t="s">
        <v>314</v>
      </c>
      <c r="AT130" s="25" t="s">
        <v>174</v>
      </c>
      <c r="AU130" s="25" t="s">
        <v>85</v>
      </c>
      <c r="AY130" s="25" t="s">
        <v>171</v>
      </c>
      <c r="BE130" s="248">
        <f>IF(N130="základní",J130,0)</f>
        <v>0</v>
      </c>
      <c r="BF130" s="248">
        <f>IF(N130="snížená",J130,0)</f>
        <v>0</v>
      </c>
      <c r="BG130" s="248">
        <f>IF(N130="zákl. přenesená",J130,0)</f>
        <v>0</v>
      </c>
      <c r="BH130" s="248">
        <f>IF(N130="sníž. přenesená",J130,0)</f>
        <v>0</v>
      </c>
      <c r="BI130" s="248">
        <f>IF(N130="nulová",J130,0)</f>
        <v>0</v>
      </c>
      <c r="BJ130" s="25" t="s">
        <v>83</v>
      </c>
      <c r="BK130" s="248">
        <f>ROUND(I130*H130,2)</f>
        <v>0</v>
      </c>
      <c r="BL130" s="25" t="s">
        <v>314</v>
      </c>
      <c r="BM130" s="25" t="s">
        <v>3459</v>
      </c>
    </row>
    <row r="131" s="1" customFormat="1" ht="16.5" customHeight="1">
      <c r="B131" s="47"/>
      <c r="C131" s="299" t="s">
        <v>403</v>
      </c>
      <c r="D131" s="299" t="s">
        <v>288</v>
      </c>
      <c r="E131" s="300" t="s">
        <v>3460</v>
      </c>
      <c r="F131" s="301" t="s">
        <v>3461</v>
      </c>
      <c r="G131" s="302" t="s">
        <v>256</v>
      </c>
      <c r="H131" s="303">
        <v>190</v>
      </c>
      <c r="I131" s="304"/>
      <c r="J131" s="305">
        <f>ROUND(I131*H131,2)</f>
        <v>0</v>
      </c>
      <c r="K131" s="301" t="s">
        <v>21</v>
      </c>
      <c r="L131" s="306"/>
      <c r="M131" s="307" t="s">
        <v>21</v>
      </c>
      <c r="N131" s="308" t="s">
        <v>47</v>
      </c>
      <c r="O131" s="48"/>
      <c r="P131" s="246">
        <f>O131*H131</f>
        <v>0</v>
      </c>
      <c r="Q131" s="246">
        <v>0</v>
      </c>
      <c r="R131" s="246">
        <f>Q131*H131</f>
        <v>0</v>
      </c>
      <c r="S131" s="246">
        <v>0</v>
      </c>
      <c r="T131" s="247">
        <f>S131*H131</f>
        <v>0</v>
      </c>
      <c r="AR131" s="25" t="s">
        <v>414</v>
      </c>
      <c r="AT131" s="25" t="s">
        <v>288</v>
      </c>
      <c r="AU131" s="25" t="s">
        <v>85</v>
      </c>
      <c r="AY131" s="25" t="s">
        <v>171</v>
      </c>
      <c r="BE131" s="248">
        <f>IF(N131="základní",J131,0)</f>
        <v>0</v>
      </c>
      <c r="BF131" s="248">
        <f>IF(N131="snížená",J131,0)</f>
        <v>0</v>
      </c>
      <c r="BG131" s="248">
        <f>IF(N131="zákl. přenesená",J131,0)</f>
        <v>0</v>
      </c>
      <c r="BH131" s="248">
        <f>IF(N131="sníž. přenesená",J131,0)</f>
        <v>0</v>
      </c>
      <c r="BI131" s="248">
        <f>IF(N131="nulová",J131,0)</f>
        <v>0</v>
      </c>
      <c r="BJ131" s="25" t="s">
        <v>83</v>
      </c>
      <c r="BK131" s="248">
        <f>ROUND(I131*H131,2)</f>
        <v>0</v>
      </c>
      <c r="BL131" s="25" t="s">
        <v>314</v>
      </c>
      <c r="BM131" s="25" t="s">
        <v>3462</v>
      </c>
    </row>
    <row r="132" s="1" customFormat="1" ht="16.5" customHeight="1">
      <c r="B132" s="47"/>
      <c r="C132" s="237" t="s">
        <v>409</v>
      </c>
      <c r="D132" s="237" t="s">
        <v>174</v>
      </c>
      <c r="E132" s="238" t="s">
        <v>3463</v>
      </c>
      <c r="F132" s="239" t="s">
        <v>3464</v>
      </c>
      <c r="G132" s="240" t="s">
        <v>256</v>
      </c>
      <c r="H132" s="241">
        <v>95</v>
      </c>
      <c r="I132" s="242"/>
      <c r="J132" s="243">
        <f>ROUND(I132*H132,2)</f>
        <v>0</v>
      </c>
      <c r="K132" s="239" t="s">
        <v>21</v>
      </c>
      <c r="L132" s="73"/>
      <c r="M132" s="244" t="s">
        <v>21</v>
      </c>
      <c r="N132" s="245" t="s">
        <v>47</v>
      </c>
      <c r="O132" s="48"/>
      <c r="P132" s="246">
        <f>O132*H132</f>
        <v>0</v>
      </c>
      <c r="Q132" s="246">
        <v>0</v>
      </c>
      <c r="R132" s="246">
        <f>Q132*H132</f>
        <v>0</v>
      </c>
      <c r="S132" s="246">
        <v>0</v>
      </c>
      <c r="T132" s="247">
        <f>S132*H132</f>
        <v>0</v>
      </c>
      <c r="AR132" s="25" t="s">
        <v>314</v>
      </c>
      <c r="AT132" s="25" t="s">
        <v>174</v>
      </c>
      <c r="AU132" s="25" t="s">
        <v>85</v>
      </c>
      <c r="AY132" s="25" t="s">
        <v>171</v>
      </c>
      <c r="BE132" s="248">
        <f>IF(N132="základní",J132,0)</f>
        <v>0</v>
      </c>
      <c r="BF132" s="248">
        <f>IF(N132="snížená",J132,0)</f>
        <v>0</v>
      </c>
      <c r="BG132" s="248">
        <f>IF(N132="zákl. přenesená",J132,0)</f>
        <v>0</v>
      </c>
      <c r="BH132" s="248">
        <f>IF(N132="sníž. přenesená",J132,0)</f>
        <v>0</v>
      </c>
      <c r="BI132" s="248">
        <f>IF(N132="nulová",J132,0)</f>
        <v>0</v>
      </c>
      <c r="BJ132" s="25" t="s">
        <v>83</v>
      </c>
      <c r="BK132" s="248">
        <f>ROUND(I132*H132,2)</f>
        <v>0</v>
      </c>
      <c r="BL132" s="25" t="s">
        <v>314</v>
      </c>
      <c r="BM132" s="25" t="s">
        <v>3465</v>
      </c>
    </row>
    <row r="133" s="1" customFormat="1" ht="16.5" customHeight="1">
      <c r="B133" s="47"/>
      <c r="C133" s="299" t="s">
        <v>414</v>
      </c>
      <c r="D133" s="299" t="s">
        <v>288</v>
      </c>
      <c r="E133" s="300" t="s">
        <v>3466</v>
      </c>
      <c r="F133" s="301" t="s">
        <v>3467</v>
      </c>
      <c r="G133" s="302" t="s">
        <v>256</v>
      </c>
      <c r="H133" s="303">
        <v>95</v>
      </c>
      <c r="I133" s="304"/>
      <c r="J133" s="305">
        <f>ROUND(I133*H133,2)</f>
        <v>0</v>
      </c>
      <c r="K133" s="301" t="s">
        <v>21</v>
      </c>
      <c r="L133" s="306"/>
      <c r="M133" s="307" t="s">
        <v>21</v>
      </c>
      <c r="N133" s="308" t="s">
        <v>47</v>
      </c>
      <c r="O133" s="48"/>
      <c r="P133" s="246">
        <f>O133*H133</f>
        <v>0</v>
      </c>
      <c r="Q133" s="246">
        <v>0</v>
      </c>
      <c r="R133" s="246">
        <f>Q133*H133</f>
        <v>0</v>
      </c>
      <c r="S133" s="246">
        <v>0</v>
      </c>
      <c r="T133" s="247">
        <f>S133*H133</f>
        <v>0</v>
      </c>
      <c r="AR133" s="25" t="s">
        <v>414</v>
      </c>
      <c r="AT133" s="25" t="s">
        <v>288</v>
      </c>
      <c r="AU133" s="25" t="s">
        <v>85</v>
      </c>
      <c r="AY133" s="25" t="s">
        <v>171</v>
      </c>
      <c r="BE133" s="248">
        <f>IF(N133="základní",J133,0)</f>
        <v>0</v>
      </c>
      <c r="BF133" s="248">
        <f>IF(N133="snížená",J133,0)</f>
        <v>0</v>
      </c>
      <c r="BG133" s="248">
        <f>IF(N133="zákl. přenesená",J133,0)</f>
        <v>0</v>
      </c>
      <c r="BH133" s="248">
        <f>IF(N133="sníž. přenesená",J133,0)</f>
        <v>0</v>
      </c>
      <c r="BI133" s="248">
        <f>IF(N133="nulová",J133,0)</f>
        <v>0</v>
      </c>
      <c r="BJ133" s="25" t="s">
        <v>83</v>
      </c>
      <c r="BK133" s="248">
        <f>ROUND(I133*H133,2)</f>
        <v>0</v>
      </c>
      <c r="BL133" s="25" t="s">
        <v>314</v>
      </c>
      <c r="BM133" s="25" t="s">
        <v>3468</v>
      </c>
    </row>
    <row r="134" s="1" customFormat="1" ht="16.5" customHeight="1">
      <c r="B134" s="47"/>
      <c r="C134" s="237" t="s">
        <v>421</v>
      </c>
      <c r="D134" s="237" t="s">
        <v>174</v>
      </c>
      <c r="E134" s="238" t="s">
        <v>3469</v>
      </c>
      <c r="F134" s="239" t="s">
        <v>3470</v>
      </c>
      <c r="G134" s="240" t="s">
        <v>256</v>
      </c>
      <c r="H134" s="241">
        <v>150</v>
      </c>
      <c r="I134" s="242"/>
      <c r="J134" s="243">
        <f>ROUND(I134*H134,2)</f>
        <v>0</v>
      </c>
      <c r="K134" s="239" t="s">
        <v>21</v>
      </c>
      <c r="L134" s="73"/>
      <c r="M134" s="244" t="s">
        <v>21</v>
      </c>
      <c r="N134" s="245" t="s">
        <v>47</v>
      </c>
      <c r="O134" s="48"/>
      <c r="P134" s="246">
        <f>O134*H134</f>
        <v>0</v>
      </c>
      <c r="Q134" s="246">
        <v>0</v>
      </c>
      <c r="R134" s="246">
        <f>Q134*H134</f>
        <v>0</v>
      </c>
      <c r="S134" s="246">
        <v>0</v>
      </c>
      <c r="T134" s="247">
        <f>S134*H134</f>
        <v>0</v>
      </c>
      <c r="AR134" s="25" t="s">
        <v>314</v>
      </c>
      <c r="AT134" s="25" t="s">
        <v>174</v>
      </c>
      <c r="AU134" s="25" t="s">
        <v>85</v>
      </c>
      <c r="AY134" s="25" t="s">
        <v>171</v>
      </c>
      <c r="BE134" s="248">
        <f>IF(N134="základní",J134,0)</f>
        <v>0</v>
      </c>
      <c r="BF134" s="248">
        <f>IF(N134="snížená",J134,0)</f>
        <v>0</v>
      </c>
      <c r="BG134" s="248">
        <f>IF(N134="zákl. přenesená",J134,0)</f>
        <v>0</v>
      </c>
      <c r="BH134" s="248">
        <f>IF(N134="sníž. přenesená",J134,0)</f>
        <v>0</v>
      </c>
      <c r="BI134" s="248">
        <f>IF(N134="nulová",J134,0)</f>
        <v>0</v>
      </c>
      <c r="BJ134" s="25" t="s">
        <v>83</v>
      </c>
      <c r="BK134" s="248">
        <f>ROUND(I134*H134,2)</f>
        <v>0</v>
      </c>
      <c r="BL134" s="25" t="s">
        <v>314</v>
      </c>
      <c r="BM134" s="25" t="s">
        <v>3471</v>
      </c>
    </row>
    <row r="135" s="1" customFormat="1" ht="16.5" customHeight="1">
      <c r="B135" s="47"/>
      <c r="C135" s="299" t="s">
        <v>428</v>
      </c>
      <c r="D135" s="299" t="s">
        <v>288</v>
      </c>
      <c r="E135" s="300" t="s">
        <v>3472</v>
      </c>
      <c r="F135" s="301" t="s">
        <v>3473</v>
      </c>
      <c r="G135" s="302" t="s">
        <v>256</v>
      </c>
      <c r="H135" s="303">
        <v>150</v>
      </c>
      <c r="I135" s="304"/>
      <c r="J135" s="305">
        <f>ROUND(I135*H135,2)</f>
        <v>0</v>
      </c>
      <c r="K135" s="301" t="s">
        <v>21</v>
      </c>
      <c r="L135" s="306"/>
      <c r="M135" s="307" t="s">
        <v>21</v>
      </c>
      <c r="N135" s="308" t="s">
        <v>47</v>
      </c>
      <c r="O135" s="48"/>
      <c r="P135" s="246">
        <f>O135*H135</f>
        <v>0</v>
      </c>
      <c r="Q135" s="246">
        <v>0</v>
      </c>
      <c r="R135" s="246">
        <f>Q135*H135</f>
        <v>0</v>
      </c>
      <c r="S135" s="246">
        <v>0</v>
      </c>
      <c r="T135" s="247">
        <f>S135*H135</f>
        <v>0</v>
      </c>
      <c r="AR135" s="25" t="s">
        <v>414</v>
      </c>
      <c r="AT135" s="25" t="s">
        <v>288</v>
      </c>
      <c r="AU135" s="25" t="s">
        <v>85</v>
      </c>
      <c r="AY135" s="25" t="s">
        <v>171</v>
      </c>
      <c r="BE135" s="248">
        <f>IF(N135="základní",J135,0)</f>
        <v>0</v>
      </c>
      <c r="BF135" s="248">
        <f>IF(N135="snížená",J135,0)</f>
        <v>0</v>
      </c>
      <c r="BG135" s="248">
        <f>IF(N135="zákl. přenesená",J135,0)</f>
        <v>0</v>
      </c>
      <c r="BH135" s="248">
        <f>IF(N135="sníž. přenesená",J135,0)</f>
        <v>0</v>
      </c>
      <c r="BI135" s="248">
        <f>IF(N135="nulová",J135,0)</f>
        <v>0</v>
      </c>
      <c r="BJ135" s="25" t="s">
        <v>83</v>
      </c>
      <c r="BK135" s="248">
        <f>ROUND(I135*H135,2)</f>
        <v>0</v>
      </c>
      <c r="BL135" s="25" t="s">
        <v>314</v>
      </c>
      <c r="BM135" s="25" t="s">
        <v>3474</v>
      </c>
    </row>
    <row r="136" s="1" customFormat="1" ht="16.5" customHeight="1">
      <c r="B136" s="47"/>
      <c r="C136" s="237" t="s">
        <v>434</v>
      </c>
      <c r="D136" s="237" t="s">
        <v>174</v>
      </c>
      <c r="E136" s="238" t="s">
        <v>3475</v>
      </c>
      <c r="F136" s="239" t="s">
        <v>3476</v>
      </c>
      <c r="G136" s="240" t="s">
        <v>256</v>
      </c>
      <c r="H136" s="241">
        <v>150</v>
      </c>
      <c r="I136" s="242"/>
      <c r="J136" s="243">
        <f>ROUND(I136*H136,2)</f>
        <v>0</v>
      </c>
      <c r="K136" s="239" t="s">
        <v>21</v>
      </c>
      <c r="L136" s="73"/>
      <c r="M136" s="244" t="s">
        <v>21</v>
      </c>
      <c r="N136" s="245" t="s">
        <v>47</v>
      </c>
      <c r="O136" s="48"/>
      <c r="P136" s="246">
        <f>O136*H136</f>
        <v>0</v>
      </c>
      <c r="Q136" s="246">
        <v>0</v>
      </c>
      <c r="R136" s="246">
        <f>Q136*H136</f>
        <v>0</v>
      </c>
      <c r="S136" s="246">
        <v>0</v>
      </c>
      <c r="T136" s="247">
        <f>S136*H136</f>
        <v>0</v>
      </c>
      <c r="AR136" s="25" t="s">
        <v>314</v>
      </c>
      <c r="AT136" s="25" t="s">
        <v>174</v>
      </c>
      <c r="AU136" s="25" t="s">
        <v>85</v>
      </c>
      <c r="AY136" s="25" t="s">
        <v>171</v>
      </c>
      <c r="BE136" s="248">
        <f>IF(N136="základní",J136,0)</f>
        <v>0</v>
      </c>
      <c r="BF136" s="248">
        <f>IF(N136="snížená",J136,0)</f>
        <v>0</v>
      </c>
      <c r="BG136" s="248">
        <f>IF(N136="zákl. přenesená",J136,0)</f>
        <v>0</v>
      </c>
      <c r="BH136" s="248">
        <f>IF(N136="sníž. přenesená",J136,0)</f>
        <v>0</v>
      </c>
      <c r="BI136" s="248">
        <f>IF(N136="nulová",J136,0)</f>
        <v>0</v>
      </c>
      <c r="BJ136" s="25" t="s">
        <v>83</v>
      </c>
      <c r="BK136" s="248">
        <f>ROUND(I136*H136,2)</f>
        <v>0</v>
      </c>
      <c r="BL136" s="25" t="s">
        <v>314</v>
      </c>
      <c r="BM136" s="25" t="s">
        <v>3477</v>
      </c>
    </row>
    <row r="137" s="1" customFormat="1" ht="16.5" customHeight="1">
      <c r="B137" s="47"/>
      <c r="C137" s="299" t="s">
        <v>439</v>
      </c>
      <c r="D137" s="299" t="s">
        <v>288</v>
      </c>
      <c r="E137" s="300" t="s">
        <v>3478</v>
      </c>
      <c r="F137" s="301" t="s">
        <v>3479</v>
      </c>
      <c r="G137" s="302" t="s">
        <v>256</v>
      </c>
      <c r="H137" s="303">
        <v>150</v>
      </c>
      <c r="I137" s="304"/>
      <c r="J137" s="305">
        <f>ROUND(I137*H137,2)</f>
        <v>0</v>
      </c>
      <c r="K137" s="301" t="s">
        <v>21</v>
      </c>
      <c r="L137" s="306"/>
      <c r="M137" s="307" t="s">
        <v>21</v>
      </c>
      <c r="N137" s="308" t="s">
        <v>47</v>
      </c>
      <c r="O137" s="48"/>
      <c r="P137" s="246">
        <f>O137*H137</f>
        <v>0</v>
      </c>
      <c r="Q137" s="246">
        <v>0</v>
      </c>
      <c r="R137" s="246">
        <f>Q137*H137</f>
        <v>0</v>
      </c>
      <c r="S137" s="246">
        <v>0</v>
      </c>
      <c r="T137" s="247">
        <f>S137*H137</f>
        <v>0</v>
      </c>
      <c r="AR137" s="25" t="s">
        <v>414</v>
      </c>
      <c r="AT137" s="25" t="s">
        <v>288</v>
      </c>
      <c r="AU137" s="25" t="s">
        <v>85</v>
      </c>
      <c r="AY137" s="25" t="s">
        <v>171</v>
      </c>
      <c r="BE137" s="248">
        <f>IF(N137="základní",J137,0)</f>
        <v>0</v>
      </c>
      <c r="BF137" s="248">
        <f>IF(N137="snížená",J137,0)</f>
        <v>0</v>
      </c>
      <c r="BG137" s="248">
        <f>IF(N137="zákl. přenesená",J137,0)</f>
        <v>0</v>
      </c>
      <c r="BH137" s="248">
        <f>IF(N137="sníž. přenesená",J137,0)</f>
        <v>0</v>
      </c>
      <c r="BI137" s="248">
        <f>IF(N137="nulová",J137,0)</f>
        <v>0</v>
      </c>
      <c r="BJ137" s="25" t="s">
        <v>83</v>
      </c>
      <c r="BK137" s="248">
        <f>ROUND(I137*H137,2)</f>
        <v>0</v>
      </c>
      <c r="BL137" s="25" t="s">
        <v>314</v>
      </c>
      <c r="BM137" s="25" t="s">
        <v>3480</v>
      </c>
    </row>
    <row r="138" s="1" customFormat="1" ht="16.5" customHeight="1">
      <c r="B138" s="47"/>
      <c r="C138" s="237" t="s">
        <v>447</v>
      </c>
      <c r="D138" s="237" t="s">
        <v>174</v>
      </c>
      <c r="E138" s="238" t="s">
        <v>3481</v>
      </c>
      <c r="F138" s="239" t="s">
        <v>3482</v>
      </c>
      <c r="G138" s="240" t="s">
        <v>256</v>
      </c>
      <c r="H138" s="241">
        <v>150</v>
      </c>
      <c r="I138" s="242"/>
      <c r="J138" s="243">
        <f>ROUND(I138*H138,2)</f>
        <v>0</v>
      </c>
      <c r="K138" s="239" t="s">
        <v>21</v>
      </c>
      <c r="L138" s="73"/>
      <c r="M138" s="244" t="s">
        <v>21</v>
      </c>
      <c r="N138" s="245" t="s">
        <v>47</v>
      </c>
      <c r="O138" s="48"/>
      <c r="P138" s="246">
        <f>O138*H138</f>
        <v>0</v>
      </c>
      <c r="Q138" s="246">
        <v>0</v>
      </c>
      <c r="R138" s="246">
        <f>Q138*H138</f>
        <v>0</v>
      </c>
      <c r="S138" s="246">
        <v>0</v>
      </c>
      <c r="T138" s="247">
        <f>S138*H138</f>
        <v>0</v>
      </c>
      <c r="AR138" s="25" t="s">
        <v>314</v>
      </c>
      <c r="AT138" s="25" t="s">
        <v>174</v>
      </c>
      <c r="AU138" s="25" t="s">
        <v>85</v>
      </c>
      <c r="AY138" s="25" t="s">
        <v>171</v>
      </c>
      <c r="BE138" s="248">
        <f>IF(N138="základní",J138,0)</f>
        <v>0</v>
      </c>
      <c r="BF138" s="248">
        <f>IF(N138="snížená",J138,0)</f>
        <v>0</v>
      </c>
      <c r="BG138" s="248">
        <f>IF(N138="zákl. přenesená",J138,0)</f>
        <v>0</v>
      </c>
      <c r="BH138" s="248">
        <f>IF(N138="sníž. přenesená",J138,0)</f>
        <v>0</v>
      </c>
      <c r="BI138" s="248">
        <f>IF(N138="nulová",J138,0)</f>
        <v>0</v>
      </c>
      <c r="BJ138" s="25" t="s">
        <v>83</v>
      </c>
      <c r="BK138" s="248">
        <f>ROUND(I138*H138,2)</f>
        <v>0</v>
      </c>
      <c r="BL138" s="25" t="s">
        <v>314</v>
      </c>
      <c r="BM138" s="25" t="s">
        <v>3483</v>
      </c>
    </row>
    <row r="139" s="1" customFormat="1" ht="16.5" customHeight="1">
      <c r="B139" s="47"/>
      <c r="C139" s="299" t="s">
        <v>453</v>
      </c>
      <c r="D139" s="299" t="s">
        <v>288</v>
      </c>
      <c r="E139" s="300" t="s">
        <v>3484</v>
      </c>
      <c r="F139" s="301" t="s">
        <v>3485</v>
      </c>
      <c r="G139" s="302" t="s">
        <v>256</v>
      </c>
      <c r="H139" s="303">
        <v>150</v>
      </c>
      <c r="I139" s="304"/>
      <c r="J139" s="305">
        <f>ROUND(I139*H139,2)</f>
        <v>0</v>
      </c>
      <c r="K139" s="301" t="s">
        <v>21</v>
      </c>
      <c r="L139" s="306"/>
      <c r="M139" s="307" t="s">
        <v>21</v>
      </c>
      <c r="N139" s="308" t="s">
        <v>47</v>
      </c>
      <c r="O139" s="48"/>
      <c r="P139" s="246">
        <f>O139*H139</f>
        <v>0</v>
      </c>
      <c r="Q139" s="246">
        <v>0</v>
      </c>
      <c r="R139" s="246">
        <f>Q139*H139</f>
        <v>0</v>
      </c>
      <c r="S139" s="246">
        <v>0</v>
      </c>
      <c r="T139" s="247">
        <f>S139*H139</f>
        <v>0</v>
      </c>
      <c r="AR139" s="25" t="s">
        <v>414</v>
      </c>
      <c r="AT139" s="25" t="s">
        <v>288</v>
      </c>
      <c r="AU139" s="25" t="s">
        <v>85</v>
      </c>
      <c r="AY139" s="25" t="s">
        <v>171</v>
      </c>
      <c r="BE139" s="248">
        <f>IF(N139="základní",J139,0)</f>
        <v>0</v>
      </c>
      <c r="BF139" s="248">
        <f>IF(N139="snížená",J139,0)</f>
        <v>0</v>
      </c>
      <c r="BG139" s="248">
        <f>IF(N139="zákl. přenesená",J139,0)</f>
        <v>0</v>
      </c>
      <c r="BH139" s="248">
        <f>IF(N139="sníž. přenesená",J139,0)</f>
        <v>0</v>
      </c>
      <c r="BI139" s="248">
        <f>IF(N139="nulová",J139,0)</f>
        <v>0</v>
      </c>
      <c r="BJ139" s="25" t="s">
        <v>83</v>
      </c>
      <c r="BK139" s="248">
        <f>ROUND(I139*H139,2)</f>
        <v>0</v>
      </c>
      <c r="BL139" s="25" t="s">
        <v>314</v>
      </c>
      <c r="BM139" s="25" t="s">
        <v>3486</v>
      </c>
    </row>
    <row r="140" s="1" customFormat="1" ht="16.5" customHeight="1">
      <c r="B140" s="47"/>
      <c r="C140" s="237" t="s">
        <v>458</v>
      </c>
      <c r="D140" s="237" t="s">
        <v>174</v>
      </c>
      <c r="E140" s="238" t="s">
        <v>3487</v>
      </c>
      <c r="F140" s="239" t="s">
        <v>3488</v>
      </c>
      <c r="G140" s="240" t="s">
        <v>256</v>
      </c>
      <c r="H140" s="241">
        <v>350</v>
      </c>
      <c r="I140" s="242"/>
      <c r="J140" s="243">
        <f>ROUND(I140*H140,2)</f>
        <v>0</v>
      </c>
      <c r="K140" s="239" t="s">
        <v>21</v>
      </c>
      <c r="L140" s="73"/>
      <c r="M140" s="244" t="s">
        <v>21</v>
      </c>
      <c r="N140" s="245" t="s">
        <v>47</v>
      </c>
      <c r="O140" s="48"/>
      <c r="P140" s="246">
        <f>O140*H140</f>
        <v>0</v>
      </c>
      <c r="Q140" s="246">
        <v>0</v>
      </c>
      <c r="R140" s="246">
        <f>Q140*H140</f>
        <v>0</v>
      </c>
      <c r="S140" s="246">
        <v>0</v>
      </c>
      <c r="T140" s="247">
        <f>S140*H140</f>
        <v>0</v>
      </c>
      <c r="AR140" s="25" t="s">
        <v>314</v>
      </c>
      <c r="AT140" s="25" t="s">
        <v>174</v>
      </c>
      <c r="AU140" s="25" t="s">
        <v>85</v>
      </c>
      <c r="AY140" s="25" t="s">
        <v>171</v>
      </c>
      <c r="BE140" s="248">
        <f>IF(N140="základní",J140,0)</f>
        <v>0</v>
      </c>
      <c r="BF140" s="248">
        <f>IF(N140="snížená",J140,0)</f>
        <v>0</v>
      </c>
      <c r="BG140" s="248">
        <f>IF(N140="zákl. přenesená",J140,0)</f>
        <v>0</v>
      </c>
      <c r="BH140" s="248">
        <f>IF(N140="sníž. přenesená",J140,0)</f>
        <v>0</v>
      </c>
      <c r="BI140" s="248">
        <f>IF(N140="nulová",J140,0)</f>
        <v>0</v>
      </c>
      <c r="BJ140" s="25" t="s">
        <v>83</v>
      </c>
      <c r="BK140" s="248">
        <f>ROUND(I140*H140,2)</f>
        <v>0</v>
      </c>
      <c r="BL140" s="25" t="s">
        <v>314</v>
      </c>
      <c r="BM140" s="25" t="s">
        <v>3489</v>
      </c>
    </row>
    <row r="141" s="1" customFormat="1" ht="16.5" customHeight="1">
      <c r="B141" s="47"/>
      <c r="C141" s="299" t="s">
        <v>463</v>
      </c>
      <c r="D141" s="299" t="s">
        <v>288</v>
      </c>
      <c r="E141" s="300" t="s">
        <v>3490</v>
      </c>
      <c r="F141" s="301" t="s">
        <v>3491</v>
      </c>
      <c r="G141" s="302" t="s">
        <v>256</v>
      </c>
      <c r="H141" s="303">
        <v>350</v>
      </c>
      <c r="I141" s="304"/>
      <c r="J141" s="305">
        <f>ROUND(I141*H141,2)</f>
        <v>0</v>
      </c>
      <c r="K141" s="301" t="s">
        <v>21</v>
      </c>
      <c r="L141" s="306"/>
      <c r="M141" s="307" t="s">
        <v>21</v>
      </c>
      <c r="N141" s="308" t="s">
        <v>47</v>
      </c>
      <c r="O141" s="48"/>
      <c r="P141" s="246">
        <f>O141*H141</f>
        <v>0</v>
      </c>
      <c r="Q141" s="246">
        <v>0</v>
      </c>
      <c r="R141" s="246">
        <f>Q141*H141</f>
        <v>0</v>
      </c>
      <c r="S141" s="246">
        <v>0</v>
      </c>
      <c r="T141" s="247">
        <f>S141*H141</f>
        <v>0</v>
      </c>
      <c r="AR141" s="25" t="s">
        <v>414</v>
      </c>
      <c r="AT141" s="25" t="s">
        <v>288</v>
      </c>
      <c r="AU141" s="25" t="s">
        <v>85</v>
      </c>
      <c r="AY141" s="25" t="s">
        <v>171</v>
      </c>
      <c r="BE141" s="248">
        <f>IF(N141="základní",J141,0)</f>
        <v>0</v>
      </c>
      <c r="BF141" s="248">
        <f>IF(N141="snížená",J141,0)</f>
        <v>0</v>
      </c>
      <c r="BG141" s="248">
        <f>IF(N141="zákl. přenesená",J141,0)</f>
        <v>0</v>
      </c>
      <c r="BH141" s="248">
        <f>IF(N141="sníž. přenesená",J141,0)</f>
        <v>0</v>
      </c>
      <c r="BI141" s="248">
        <f>IF(N141="nulová",J141,0)</f>
        <v>0</v>
      </c>
      <c r="BJ141" s="25" t="s">
        <v>83</v>
      </c>
      <c r="BK141" s="248">
        <f>ROUND(I141*H141,2)</f>
        <v>0</v>
      </c>
      <c r="BL141" s="25" t="s">
        <v>314</v>
      </c>
      <c r="BM141" s="25" t="s">
        <v>3492</v>
      </c>
    </row>
    <row r="142" s="1" customFormat="1" ht="16.5" customHeight="1">
      <c r="B142" s="47"/>
      <c r="C142" s="237" t="s">
        <v>468</v>
      </c>
      <c r="D142" s="237" t="s">
        <v>174</v>
      </c>
      <c r="E142" s="238" t="s">
        <v>3493</v>
      </c>
      <c r="F142" s="239" t="s">
        <v>3494</v>
      </c>
      <c r="G142" s="240" t="s">
        <v>256</v>
      </c>
      <c r="H142" s="241">
        <v>65</v>
      </c>
      <c r="I142" s="242"/>
      <c r="J142" s="243">
        <f>ROUND(I142*H142,2)</f>
        <v>0</v>
      </c>
      <c r="K142" s="239" t="s">
        <v>21</v>
      </c>
      <c r="L142" s="73"/>
      <c r="M142" s="244" t="s">
        <v>21</v>
      </c>
      <c r="N142" s="245" t="s">
        <v>47</v>
      </c>
      <c r="O142" s="48"/>
      <c r="P142" s="246">
        <f>O142*H142</f>
        <v>0</v>
      </c>
      <c r="Q142" s="246">
        <v>0</v>
      </c>
      <c r="R142" s="246">
        <f>Q142*H142</f>
        <v>0</v>
      </c>
      <c r="S142" s="246">
        <v>0</v>
      </c>
      <c r="T142" s="247">
        <f>S142*H142</f>
        <v>0</v>
      </c>
      <c r="AR142" s="25" t="s">
        <v>314</v>
      </c>
      <c r="AT142" s="25" t="s">
        <v>174</v>
      </c>
      <c r="AU142" s="25" t="s">
        <v>85</v>
      </c>
      <c r="AY142" s="25" t="s">
        <v>171</v>
      </c>
      <c r="BE142" s="248">
        <f>IF(N142="základní",J142,0)</f>
        <v>0</v>
      </c>
      <c r="BF142" s="248">
        <f>IF(N142="snížená",J142,0)</f>
        <v>0</v>
      </c>
      <c r="BG142" s="248">
        <f>IF(N142="zákl. přenesená",J142,0)</f>
        <v>0</v>
      </c>
      <c r="BH142" s="248">
        <f>IF(N142="sníž. přenesená",J142,0)</f>
        <v>0</v>
      </c>
      <c r="BI142" s="248">
        <f>IF(N142="nulová",J142,0)</f>
        <v>0</v>
      </c>
      <c r="BJ142" s="25" t="s">
        <v>83</v>
      </c>
      <c r="BK142" s="248">
        <f>ROUND(I142*H142,2)</f>
        <v>0</v>
      </c>
      <c r="BL142" s="25" t="s">
        <v>314</v>
      </c>
      <c r="BM142" s="25" t="s">
        <v>3495</v>
      </c>
    </row>
    <row r="143" s="1" customFormat="1" ht="16.5" customHeight="1">
      <c r="B143" s="47"/>
      <c r="C143" s="299" t="s">
        <v>475</v>
      </c>
      <c r="D143" s="299" t="s">
        <v>288</v>
      </c>
      <c r="E143" s="300" t="s">
        <v>3496</v>
      </c>
      <c r="F143" s="301" t="s">
        <v>3497</v>
      </c>
      <c r="G143" s="302" t="s">
        <v>256</v>
      </c>
      <c r="H143" s="303">
        <v>65</v>
      </c>
      <c r="I143" s="304"/>
      <c r="J143" s="305">
        <f>ROUND(I143*H143,2)</f>
        <v>0</v>
      </c>
      <c r="K143" s="301" t="s">
        <v>21</v>
      </c>
      <c r="L143" s="306"/>
      <c r="M143" s="307" t="s">
        <v>21</v>
      </c>
      <c r="N143" s="308" t="s">
        <v>47</v>
      </c>
      <c r="O143" s="48"/>
      <c r="P143" s="246">
        <f>O143*H143</f>
        <v>0</v>
      </c>
      <c r="Q143" s="246">
        <v>0</v>
      </c>
      <c r="R143" s="246">
        <f>Q143*H143</f>
        <v>0</v>
      </c>
      <c r="S143" s="246">
        <v>0</v>
      </c>
      <c r="T143" s="247">
        <f>S143*H143</f>
        <v>0</v>
      </c>
      <c r="AR143" s="25" t="s">
        <v>414</v>
      </c>
      <c r="AT143" s="25" t="s">
        <v>288</v>
      </c>
      <c r="AU143" s="25" t="s">
        <v>85</v>
      </c>
      <c r="AY143" s="25" t="s">
        <v>171</v>
      </c>
      <c r="BE143" s="248">
        <f>IF(N143="základní",J143,0)</f>
        <v>0</v>
      </c>
      <c r="BF143" s="248">
        <f>IF(N143="snížená",J143,0)</f>
        <v>0</v>
      </c>
      <c r="BG143" s="248">
        <f>IF(N143="zákl. přenesená",J143,0)</f>
        <v>0</v>
      </c>
      <c r="BH143" s="248">
        <f>IF(N143="sníž. přenesená",J143,0)</f>
        <v>0</v>
      </c>
      <c r="BI143" s="248">
        <f>IF(N143="nulová",J143,0)</f>
        <v>0</v>
      </c>
      <c r="BJ143" s="25" t="s">
        <v>83</v>
      </c>
      <c r="BK143" s="248">
        <f>ROUND(I143*H143,2)</f>
        <v>0</v>
      </c>
      <c r="BL143" s="25" t="s">
        <v>314</v>
      </c>
      <c r="BM143" s="25" t="s">
        <v>3498</v>
      </c>
    </row>
    <row r="144" s="1" customFormat="1" ht="16.5" customHeight="1">
      <c r="B144" s="47"/>
      <c r="C144" s="237" t="s">
        <v>480</v>
      </c>
      <c r="D144" s="237" t="s">
        <v>174</v>
      </c>
      <c r="E144" s="238" t="s">
        <v>3499</v>
      </c>
      <c r="F144" s="239" t="s">
        <v>3500</v>
      </c>
      <c r="G144" s="240" t="s">
        <v>256</v>
      </c>
      <c r="H144" s="241">
        <v>80</v>
      </c>
      <c r="I144" s="242"/>
      <c r="J144" s="243">
        <f>ROUND(I144*H144,2)</f>
        <v>0</v>
      </c>
      <c r="K144" s="239" t="s">
        <v>21</v>
      </c>
      <c r="L144" s="73"/>
      <c r="M144" s="244" t="s">
        <v>21</v>
      </c>
      <c r="N144" s="245" t="s">
        <v>47</v>
      </c>
      <c r="O144" s="48"/>
      <c r="P144" s="246">
        <f>O144*H144</f>
        <v>0</v>
      </c>
      <c r="Q144" s="246">
        <v>0</v>
      </c>
      <c r="R144" s="246">
        <f>Q144*H144</f>
        <v>0</v>
      </c>
      <c r="S144" s="246">
        <v>0</v>
      </c>
      <c r="T144" s="247">
        <f>S144*H144</f>
        <v>0</v>
      </c>
      <c r="AR144" s="25" t="s">
        <v>314</v>
      </c>
      <c r="AT144" s="25" t="s">
        <v>174</v>
      </c>
      <c r="AU144" s="25" t="s">
        <v>85</v>
      </c>
      <c r="AY144" s="25" t="s">
        <v>171</v>
      </c>
      <c r="BE144" s="248">
        <f>IF(N144="základní",J144,0)</f>
        <v>0</v>
      </c>
      <c r="BF144" s="248">
        <f>IF(N144="snížená",J144,0)</f>
        <v>0</v>
      </c>
      <c r="BG144" s="248">
        <f>IF(N144="zákl. přenesená",J144,0)</f>
        <v>0</v>
      </c>
      <c r="BH144" s="248">
        <f>IF(N144="sníž. přenesená",J144,0)</f>
        <v>0</v>
      </c>
      <c r="BI144" s="248">
        <f>IF(N144="nulová",J144,0)</f>
        <v>0</v>
      </c>
      <c r="BJ144" s="25" t="s">
        <v>83</v>
      </c>
      <c r="BK144" s="248">
        <f>ROUND(I144*H144,2)</f>
        <v>0</v>
      </c>
      <c r="BL144" s="25" t="s">
        <v>314</v>
      </c>
      <c r="BM144" s="25" t="s">
        <v>3501</v>
      </c>
    </row>
    <row r="145" s="1" customFormat="1" ht="16.5" customHeight="1">
      <c r="B145" s="47"/>
      <c r="C145" s="299" t="s">
        <v>485</v>
      </c>
      <c r="D145" s="299" t="s">
        <v>288</v>
      </c>
      <c r="E145" s="300" t="s">
        <v>3502</v>
      </c>
      <c r="F145" s="301" t="s">
        <v>3503</v>
      </c>
      <c r="G145" s="302" t="s">
        <v>256</v>
      </c>
      <c r="H145" s="303">
        <v>80</v>
      </c>
      <c r="I145" s="304"/>
      <c r="J145" s="305">
        <f>ROUND(I145*H145,2)</f>
        <v>0</v>
      </c>
      <c r="K145" s="301" t="s">
        <v>21</v>
      </c>
      <c r="L145" s="306"/>
      <c r="M145" s="307" t="s">
        <v>21</v>
      </c>
      <c r="N145" s="308" t="s">
        <v>47</v>
      </c>
      <c r="O145" s="48"/>
      <c r="P145" s="246">
        <f>O145*H145</f>
        <v>0</v>
      </c>
      <c r="Q145" s="246">
        <v>0</v>
      </c>
      <c r="R145" s="246">
        <f>Q145*H145</f>
        <v>0</v>
      </c>
      <c r="S145" s="246">
        <v>0</v>
      </c>
      <c r="T145" s="247">
        <f>S145*H145</f>
        <v>0</v>
      </c>
      <c r="AR145" s="25" t="s">
        <v>414</v>
      </c>
      <c r="AT145" s="25" t="s">
        <v>288</v>
      </c>
      <c r="AU145" s="25" t="s">
        <v>85</v>
      </c>
      <c r="AY145" s="25" t="s">
        <v>171</v>
      </c>
      <c r="BE145" s="248">
        <f>IF(N145="základní",J145,0)</f>
        <v>0</v>
      </c>
      <c r="BF145" s="248">
        <f>IF(N145="snížená",J145,0)</f>
        <v>0</v>
      </c>
      <c r="BG145" s="248">
        <f>IF(N145="zákl. přenesená",J145,0)</f>
        <v>0</v>
      </c>
      <c r="BH145" s="248">
        <f>IF(N145="sníž. přenesená",J145,0)</f>
        <v>0</v>
      </c>
      <c r="BI145" s="248">
        <f>IF(N145="nulová",J145,0)</f>
        <v>0</v>
      </c>
      <c r="BJ145" s="25" t="s">
        <v>83</v>
      </c>
      <c r="BK145" s="248">
        <f>ROUND(I145*H145,2)</f>
        <v>0</v>
      </c>
      <c r="BL145" s="25" t="s">
        <v>314</v>
      </c>
      <c r="BM145" s="25" t="s">
        <v>3504</v>
      </c>
    </row>
    <row r="146" s="1" customFormat="1" ht="16.5" customHeight="1">
      <c r="B146" s="47"/>
      <c r="C146" s="237" t="s">
        <v>494</v>
      </c>
      <c r="D146" s="237" t="s">
        <v>174</v>
      </c>
      <c r="E146" s="238" t="s">
        <v>3505</v>
      </c>
      <c r="F146" s="239" t="s">
        <v>3506</v>
      </c>
      <c r="G146" s="240" t="s">
        <v>367</v>
      </c>
      <c r="H146" s="241">
        <v>1</v>
      </c>
      <c r="I146" s="242"/>
      <c r="J146" s="243">
        <f>ROUND(I146*H146,2)</f>
        <v>0</v>
      </c>
      <c r="K146" s="239" t="s">
        <v>21</v>
      </c>
      <c r="L146" s="73"/>
      <c r="M146" s="244" t="s">
        <v>21</v>
      </c>
      <c r="N146" s="245" t="s">
        <v>47</v>
      </c>
      <c r="O146" s="48"/>
      <c r="P146" s="246">
        <f>O146*H146</f>
        <v>0</v>
      </c>
      <c r="Q146" s="246">
        <v>0</v>
      </c>
      <c r="R146" s="246">
        <f>Q146*H146</f>
        <v>0</v>
      </c>
      <c r="S146" s="246">
        <v>0</v>
      </c>
      <c r="T146" s="247">
        <f>S146*H146</f>
        <v>0</v>
      </c>
      <c r="AR146" s="25" t="s">
        <v>314</v>
      </c>
      <c r="AT146" s="25" t="s">
        <v>174</v>
      </c>
      <c r="AU146" s="25" t="s">
        <v>85</v>
      </c>
      <c r="AY146" s="25" t="s">
        <v>171</v>
      </c>
      <c r="BE146" s="248">
        <f>IF(N146="základní",J146,0)</f>
        <v>0</v>
      </c>
      <c r="BF146" s="248">
        <f>IF(N146="snížená",J146,0)</f>
        <v>0</v>
      </c>
      <c r="BG146" s="248">
        <f>IF(N146="zákl. přenesená",J146,0)</f>
        <v>0</v>
      </c>
      <c r="BH146" s="248">
        <f>IF(N146="sníž. přenesená",J146,0)</f>
        <v>0</v>
      </c>
      <c r="BI146" s="248">
        <f>IF(N146="nulová",J146,0)</f>
        <v>0</v>
      </c>
      <c r="BJ146" s="25" t="s">
        <v>83</v>
      </c>
      <c r="BK146" s="248">
        <f>ROUND(I146*H146,2)</f>
        <v>0</v>
      </c>
      <c r="BL146" s="25" t="s">
        <v>314</v>
      </c>
      <c r="BM146" s="25" t="s">
        <v>3507</v>
      </c>
    </row>
    <row r="147" s="1" customFormat="1" ht="16.5" customHeight="1">
      <c r="B147" s="47"/>
      <c r="C147" s="299" t="s">
        <v>499</v>
      </c>
      <c r="D147" s="299" t="s">
        <v>288</v>
      </c>
      <c r="E147" s="300" t="s">
        <v>3508</v>
      </c>
      <c r="F147" s="301" t="s">
        <v>3509</v>
      </c>
      <c r="G147" s="302" t="s">
        <v>367</v>
      </c>
      <c r="H147" s="303">
        <v>1</v>
      </c>
      <c r="I147" s="304"/>
      <c r="J147" s="305">
        <f>ROUND(I147*H147,2)</f>
        <v>0</v>
      </c>
      <c r="K147" s="301" t="s">
        <v>21</v>
      </c>
      <c r="L147" s="306"/>
      <c r="M147" s="307" t="s">
        <v>21</v>
      </c>
      <c r="N147" s="308" t="s">
        <v>47</v>
      </c>
      <c r="O147" s="48"/>
      <c r="P147" s="246">
        <f>O147*H147</f>
        <v>0</v>
      </c>
      <c r="Q147" s="246">
        <v>0</v>
      </c>
      <c r="R147" s="246">
        <f>Q147*H147</f>
        <v>0</v>
      </c>
      <c r="S147" s="246">
        <v>0</v>
      </c>
      <c r="T147" s="247">
        <f>S147*H147</f>
        <v>0</v>
      </c>
      <c r="AR147" s="25" t="s">
        <v>414</v>
      </c>
      <c r="AT147" s="25" t="s">
        <v>288</v>
      </c>
      <c r="AU147" s="25" t="s">
        <v>85</v>
      </c>
      <c r="AY147" s="25" t="s">
        <v>171</v>
      </c>
      <c r="BE147" s="248">
        <f>IF(N147="základní",J147,0)</f>
        <v>0</v>
      </c>
      <c r="BF147" s="248">
        <f>IF(N147="snížená",J147,0)</f>
        <v>0</v>
      </c>
      <c r="BG147" s="248">
        <f>IF(N147="zákl. přenesená",J147,0)</f>
        <v>0</v>
      </c>
      <c r="BH147" s="248">
        <f>IF(N147="sníž. přenesená",J147,0)</f>
        <v>0</v>
      </c>
      <c r="BI147" s="248">
        <f>IF(N147="nulová",J147,0)</f>
        <v>0</v>
      </c>
      <c r="BJ147" s="25" t="s">
        <v>83</v>
      </c>
      <c r="BK147" s="248">
        <f>ROUND(I147*H147,2)</f>
        <v>0</v>
      </c>
      <c r="BL147" s="25" t="s">
        <v>314</v>
      </c>
      <c r="BM147" s="25" t="s">
        <v>3510</v>
      </c>
    </row>
    <row r="148" s="11" customFormat="1" ht="29.88" customHeight="1">
      <c r="B148" s="221"/>
      <c r="C148" s="222"/>
      <c r="D148" s="223" t="s">
        <v>75</v>
      </c>
      <c r="E148" s="235" t="s">
        <v>3511</v>
      </c>
      <c r="F148" s="235" t="s">
        <v>3512</v>
      </c>
      <c r="G148" s="222"/>
      <c r="H148" s="222"/>
      <c r="I148" s="225"/>
      <c r="J148" s="236">
        <f>BK148</f>
        <v>0</v>
      </c>
      <c r="K148" s="222"/>
      <c r="L148" s="227"/>
      <c r="M148" s="228"/>
      <c r="N148" s="229"/>
      <c r="O148" s="229"/>
      <c r="P148" s="230">
        <f>SUM(P149:P153)</f>
        <v>0</v>
      </c>
      <c r="Q148" s="229"/>
      <c r="R148" s="230">
        <f>SUM(R149:R153)</f>
        <v>0</v>
      </c>
      <c r="S148" s="229"/>
      <c r="T148" s="231">
        <f>SUM(T149:T153)</f>
        <v>0</v>
      </c>
      <c r="AR148" s="232" t="s">
        <v>85</v>
      </c>
      <c r="AT148" s="233" t="s">
        <v>75</v>
      </c>
      <c r="AU148" s="233" t="s">
        <v>83</v>
      </c>
      <c r="AY148" s="232" t="s">
        <v>171</v>
      </c>
      <c r="BK148" s="234">
        <f>SUM(BK149:BK153)</f>
        <v>0</v>
      </c>
    </row>
    <row r="149" s="1" customFormat="1" ht="16.5" customHeight="1">
      <c r="B149" s="47"/>
      <c r="C149" s="237" t="s">
        <v>505</v>
      </c>
      <c r="D149" s="237" t="s">
        <v>174</v>
      </c>
      <c r="E149" s="238" t="s">
        <v>3513</v>
      </c>
      <c r="F149" s="239" t="s">
        <v>3514</v>
      </c>
      <c r="G149" s="240" t="s">
        <v>367</v>
      </c>
      <c r="H149" s="241">
        <v>250</v>
      </c>
      <c r="I149" s="242"/>
      <c r="J149" s="243">
        <f>ROUND(I149*H149,2)</f>
        <v>0</v>
      </c>
      <c r="K149" s="239" t="s">
        <v>21</v>
      </c>
      <c r="L149" s="73"/>
      <c r="M149" s="244" t="s">
        <v>21</v>
      </c>
      <c r="N149" s="245" t="s">
        <v>47</v>
      </c>
      <c r="O149" s="48"/>
      <c r="P149" s="246">
        <f>O149*H149</f>
        <v>0</v>
      </c>
      <c r="Q149" s="246">
        <v>0</v>
      </c>
      <c r="R149" s="246">
        <f>Q149*H149</f>
        <v>0</v>
      </c>
      <c r="S149" s="246">
        <v>0</v>
      </c>
      <c r="T149" s="247">
        <f>S149*H149</f>
        <v>0</v>
      </c>
      <c r="AR149" s="25" t="s">
        <v>314</v>
      </c>
      <c r="AT149" s="25" t="s">
        <v>174</v>
      </c>
      <c r="AU149" s="25" t="s">
        <v>85</v>
      </c>
      <c r="AY149" s="25" t="s">
        <v>171</v>
      </c>
      <c r="BE149" s="248">
        <f>IF(N149="základní",J149,0)</f>
        <v>0</v>
      </c>
      <c r="BF149" s="248">
        <f>IF(N149="snížená",J149,0)</f>
        <v>0</v>
      </c>
      <c r="BG149" s="248">
        <f>IF(N149="zákl. přenesená",J149,0)</f>
        <v>0</v>
      </c>
      <c r="BH149" s="248">
        <f>IF(N149="sníž. přenesená",J149,0)</f>
        <v>0</v>
      </c>
      <c r="BI149" s="248">
        <f>IF(N149="nulová",J149,0)</f>
        <v>0</v>
      </c>
      <c r="BJ149" s="25" t="s">
        <v>83</v>
      </c>
      <c r="BK149" s="248">
        <f>ROUND(I149*H149,2)</f>
        <v>0</v>
      </c>
      <c r="BL149" s="25" t="s">
        <v>314</v>
      </c>
      <c r="BM149" s="25" t="s">
        <v>3515</v>
      </c>
    </row>
    <row r="150" s="1" customFormat="1" ht="16.5" customHeight="1">
      <c r="B150" s="47"/>
      <c r="C150" s="237" t="s">
        <v>510</v>
      </c>
      <c r="D150" s="237" t="s">
        <v>174</v>
      </c>
      <c r="E150" s="238" t="s">
        <v>3516</v>
      </c>
      <c r="F150" s="239" t="s">
        <v>3517</v>
      </c>
      <c r="G150" s="240" t="s">
        <v>367</v>
      </c>
      <c r="H150" s="241">
        <v>50</v>
      </c>
      <c r="I150" s="242"/>
      <c r="J150" s="243">
        <f>ROUND(I150*H150,2)</f>
        <v>0</v>
      </c>
      <c r="K150" s="239" t="s">
        <v>21</v>
      </c>
      <c r="L150" s="73"/>
      <c r="M150" s="244" t="s">
        <v>21</v>
      </c>
      <c r="N150" s="245" t="s">
        <v>47</v>
      </c>
      <c r="O150" s="48"/>
      <c r="P150" s="246">
        <f>O150*H150</f>
        <v>0</v>
      </c>
      <c r="Q150" s="246">
        <v>0</v>
      </c>
      <c r="R150" s="246">
        <f>Q150*H150</f>
        <v>0</v>
      </c>
      <c r="S150" s="246">
        <v>0</v>
      </c>
      <c r="T150" s="247">
        <f>S150*H150</f>
        <v>0</v>
      </c>
      <c r="AR150" s="25" t="s">
        <v>314</v>
      </c>
      <c r="AT150" s="25" t="s">
        <v>174</v>
      </c>
      <c r="AU150" s="25" t="s">
        <v>85</v>
      </c>
      <c r="AY150" s="25" t="s">
        <v>171</v>
      </c>
      <c r="BE150" s="248">
        <f>IF(N150="základní",J150,0)</f>
        <v>0</v>
      </c>
      <c r="BF150" s="248">
        <f>IF(N150="snížená",J150,0)</f>
        <v>0</v>
      </c>
      <c r="BG150" s="248">
        <f>IF(N150="zákl. přenesená",J150,0)</f>
        <v>0</v>
      </c>
      <c r="BH150" s="248">
        <f>IF(N150="sníž. přenesená",J150,0)</f>
        <v>0</v>
      </c>
      <c r="BI150" s="248">
        <f>IF(N150="nulová",J150,0)</f>
        <v>0</v>
      </c>
      <c r="BJ150" s="25" t="s">
        <v>83</v>
      </c>
      <c r="BK150" s="248">
        <f>ROUND(I150*H150,2)</f>
        <v>0</v>
      </c>
      <c r="BL150" s="25" t="s">
        <v>314</v>
      </c>
      <c r="BM150" s="25" t="s">
        <v>3518</v>
      </c>
    </row>
    <row r="151" s="1" customFormat="1" ht="16.5" customHeight="1">
      <c r="B151" s="47"/>
      <c r="C151" s="237" t="s">
        <v>516</v>
      </c>
      <c r="D151" s="237" t="s">
        <v>174</v>
      </c>
      <c r="E151" s="238" t="s">
        <v>3519</v>
      </c>
      <c r="F151" s="239" t="s">
        <v>3520</v>
      </c>
      <c r="G151" s="240" t="s">
        <v>367</v>
      </c>
      <c r="H151" s="241">
        <v>10</v>
      </c>
      <c r="I151" s="242"/>
      <c r="J151" s="243">
        <f>ROUND(I151*H151,2)</f>
        <v>0</v>
      </c>
      <c r="K151" s="239" t="s">
        <v>21</v>
      </c>
      <c r="L151" s="73"/>
      <c r="M151" s="244" t="s">
        <v>21</v>
      </c>
      <c r="N151" s="245" t="s">
        <v>47</v>
      </c>
      <c r="O151" s="48"/>
      <c r="P151" s="246">
        <f>O151*H151</f>
        <v>0</v>
      </c>
      <c r="Q151" s="246">
        <v>0</v>
      </c>
      <c r="R151" s="246">
        <f>Q151*H151</f>
        <v>0</v>
      </c>
      <c r="S151" s="246">
        <v>0</v>
      </c>
      <c r="T151" s="247">
        <f>S151*H151</f>
        <v>0</v>
      </c>
      <c r="AR151" s="25" t="s">
        <v>314</v>
      </c>
      <c r="AT151" s="25" t="s">
        <v>174</v>
      </c>
      <c r="AU151" s="25" t="s">
        <v>85</v>
      </c>
      <c r="AY151" s="25" t="s">
        <v>171</v>
      </c>
      <c r="BE151" s="248">
        <f>IF(N151="základní",J151,0)</f>
        <v>0</v>
      </c>
      <c r="BF151" s="248">
        <f>IF(N151="snížená",J151,0)</f>
        <v>0</v>
      </c>
      <c r="BG151" s="248">
        <f>IF(N151="zákl. přenesená",J151,0)</f>
        <v>0</v>
      </c>
      <c r="BH151" s="248">
        <f>IF(N151="sníž. přenesená",J151,0)</f>
        <v>0</v>
      </c>
      <c r="BI151" s="248">
        <f>IF(N151="nulová",J151,0)</f>
        <v>0</v>
      </c>
      <c r="BJ151" s="25" t="s">
        <v>83</v>
      </c>
      <c r="BK151" s="248">
        <f>ROUND(I151*H151,2)</f>
        <v>0</v>
      </c>
      <c r="BL151" s="25" t="s">
        <v>314</v>
      </c>
      <c r="BM151" s="25" t="s">
        <v>3521</v>
      </c>
    </row>
    <row r="152" s="1" customFormat="1" ht="16.5" customHeight="1">
      <c r="B152" s="47"/>
      <c r="C152" s="237" t="s">
        <v>521</v>
      </c>
      <c r="D152" s="237" t="s">
        <v>174</v>
      </c>
      <c r="E152" s="238" t="s">
        <v>3522</v>
      </c>
      <c r="F152" s="239" t="s">
        <v>3523</v>
      </c>
      <c r="G152" s="240" t="s">
        <v>367</v>
      </c>
      <c r="H152" s="241">
        <v>25</v>
      </c>
      <c r="I152" s="242"/>
      <c r="J152" s="243">
        <f>ROUND(I152*H152,2)</f>
        <v>0</v>
      </c>
      <c r="K152" s="239" t="s">
        <v>21</v>
      </c>
      <c r="L152" s="73"/>
      <c r="M152" s="244" t="s">
        <v>21</v>
      </c>
      <c r="N152" s="245" t="s">
        <v>47</v>
      </c>
      <c r="O152" s="48"/>
      <c r="P152" s="246">
        <f>O152*H152</f>
        <v>0</v>
      </c>
      <c r="Q152" s="246">
        <v>0</v>
      </c>
      <c r="R152" s="246">
        <f>Q152*H152</f>
        <v>0</v>
      </c>
      <c r="S152" s="246">
        <v>0</v>
      </c>
      <c r="T152" s="247">
        <f>S152*H152</f>
        <v>0</v>
      </c>
      <c r="AR152" s="25" t="s">
        <v>314</v>
      </c>
      <c r="AT152" s="25" t="s">
        <v>174</v>
      </c>
      <c r="AU152" s="25" t="s">
        <v>85</v>
      </c>
      <c r="AY152" s="25" t="s">
        <v>171</v>
      </c>
      <c r="BE152" s="248">
        <f>IF(N152="základní",J152,0)</f>
        <v>0</v>
      </c>
      <c r="BF152" s="248">
        <f>IF(N152="snížená",J152,0)</f>
        <v>0</v>
      </c>
      <c r="BG152" s="248">
        <f>IF(N152="zákl. přenesená",J152,0)</f>
        <v>0</v>
      </c>
      <c r="BH152" s="248">
        <f>IF(N152="sníž. přenesená",J152,0)</f>
        <v>0</v>
      </c>
      <c r="BI152" s="248">
        <f>IF(N152="nulová",J152,0)</f>
        <v>0</v>
      </c>
      <c r="BJ152" s="25" t="s">
        <v>83</v>
      </c>
      <c r="BK152" s="248">
        <f>ROUND(I152*H152,2)</f>
        <v>0</v>
      </c>
      <c r="BL152" s="25" t="s">
        <v>314</v>
      </c>
      <c r="BM152" s="25" t="s">
        <v>3524</v>
      </c>
    </row>
    <row r="153" s="1" customFormat="1" ht="16.5" customHeight="1">
      <c r="B153" s="47"/>
      <c r="C153" s="299" t="s">
        <v>526</v>
      </c>
      <c r="D153" s="299" t="s">
        <v>288</v>
      </c>
      <c r="E153" s="300" t="s">
        <v>3525</v>
      </c>
      <c r="F153" s="301" t="s">
        <v>3526</v>
      </c>
      <c r="G153" s="302" t="s">
        <v>367</v>
      </c>
      <c r="H153" s="303">
        <v>25</v>
      </c>
      <c r="I153" s="304"/>
      <c r="J153" s="305">
        <f>ROUND(I153*H153,2)</f>
        <v>0</v>
      </c>
      <c r="K153" s="301" t="s">
        <v>21</v>
      </c>
      <c r="L153" s="306"/>
      <c r="M153" s="307" t="s">
        <v>21</v>
      </c>
      <c r="N153" s="308" t="s">
        <v>47</v>
      </c>
      <c r="O153" s="48"/>
      <c r="P153" s="246">
        <f>O153*H153</f>
        <v>0</v>
      </c>
      <c r="Q153" s="246">
        <v>0</v>
      </c>
      <c r="R153" s="246">
        <f>Q153*H153</f>
        <v>0</v>
      </c>
      <c r="S153" s="246">
        <v>0</v>
      </c>
      <c r="T153" s="247">
        <f>S153*H153</f>
        <v>0</v>
      </c>
      <c r="AR153" s="25" t="s">
        <v>414</v>
      </c>
      <c r="AT153" s="25" t="s">
        <v>288</v>
      </c>
      <c r="AU153" s="25" t="s">
        <v>85</v>
      </c>
      <c r="AY153" s="25" t="s">
        <v>171</v>
      </c>
      <c r="BE153" s="248">
        <f>IF(N153="základní",J153,0)</f>
        <v>0</v>
      </c>
      <c r="BF153" s="248">
        <f>IF(N153="snížená",J153,0)</f>
        <v>0</v>
      </c>
      <c r="BG153" s="248">
        <f>IF(N153="zákl. přenesená",J153,0)</f>
        <v>0</v>
      </c>
      <c r="BH153" s="248">
        <f>IF(N153="sníž. přenesená",J153,0)</f>
        <v>0</v>
      </c>
      <c r="BI153" s="248">
        <f>IF(N153="nulová",J153,0)</f>
        <v>0</v>
      </c>
      <c r="BJ153" s="25" t="s">
        <v>83</v>
      </c>
      <c r="BK153" s="248">
        <f>ROUND(I153*H153,2)</f>
        <v>0</v>
      </c>
      <c r="BL153" s="25" t="s">
        <v>314</v>
      </c>
      <c r="BM153" s="25" t="s">
        <v>3527</v>
      </c>
    </row>
    <row r="154" s="11" customFormat="1" ht="29.88" customHeight="1">
      <c r="B154" s="221"/>
      <c r="C154" s="222"/>
      <c r="D154" s="223" t="s">
        <v>75</v>
      </c>
      <c r="E154" s="235" t="s">
        <v>3528</v>
      </c>
      <c r="F154" s="235" t="s">
        <v>3529</v>
      </c>
      <c r="G154" s="222"/>
      <c r="H154" s="222"/>
      <c r="I154" s="225"/>
      <c r="J154" s="236">
        <f>BK154</f>
        <v>0</v>
      </c>
      <c r="K154" s="222"/>
      <c r="L154" s="227"/>
      <c r="M154" s="228"/>
      <c r="N154" s="229"/>
      <c r="O154" s="229"/>
      <c r="P154" s="230">
        <f>SUM(P155:P194)</f>
        <v>0</v>
      </c>
      <c r="Q154" s="229"/>
      <c r="R154" s="230">
        <f>SUM(R155:R194)</f>
        <v>0</v>
      </c>
      <c r="S154" s="229"/>
      <c r="T154" s="231">
        <f>SUM(T155:T194)</f>
        <v>0</v>
      </c>
      <c r="AR154" s="232" t="s">
        <v>85</v>
      </c>
      <c r="AT154" s="233" t="s">
        <v>75</v>
      </c>
      <c r="AU154" s="233" t="s">
        <v>83</v>
      </c>
      <c r="AY154" s="232" t="s">
        <v>171</v>
      </c>
      <c r="BK154" s="234">
        <f>SUM(BK155:BK194)</f>
        <v>0</v>
      </c>
    </row>
    <row r="155" s="1" customFormat="1" ht="16.5" customHeight="1">
      <c r="B155" s="47"/>
      <c r="C155" s="237" t="s">
        <v>532</v>
      </c>
      <c r="D155" s="237" t="s">
        <v>174</v>
      </c>
      <c r="E155" s="238" t="s">
        <v>3530</v>
      </c>
      <c r="F155" s="239" t="s">
        <v>3531</v>
      </c>
      <c r="G155" s="240" t="s">
        <v>367</v>
      </c>
      <c r="H155" s="241">
        <v>10</v>
      </c>
      <c r="I155" s="242"/>
      <c r="J155" s="243">
        <f>ROUND(I155*H155,2)</f>
        <v>0</v>
      </c>
      <c r="K155" s="239" t="s">
        <v>21</v>
      </c>
      <c r="L155" s="73"/>
      <c r="M155" s="244" t="s">
        <v>21</v>
      </c>
      <c r="N155" s="245" t="s">
        <v>47</v>
      </c>
      <c r="O155" s="48"/>
      <c r="P155" s="246">
        <f>O155*H155</f>
        <v>0</v>
      </c>
      <c r="Q155" s="246">
        <v>0</v>
      </c>
      <c r="R155" s="246">
        <f>Q155*H155</f>
        <v>0</v>
      </c>
      <c r="S155" s="246">
        <v>0</v>
      </c>
      <c r="T155" s="247">
        <f>S155*H155</f>
        <v>0</v>
      </c>
      <c r="AR155" s="25" t="s">
        <v>314</v>
      </c>
      <c r="AT155" s="25" t="s">
        <v>174</v>
      </c>
      <c r="AU155" s="25" t="s">
        <v>85</v>
      </c>
      <c r="AY155" s="25" t="s">
        <v>171</v>
      </c>
      <c r="BE155" s="248">
        <f>IF(N155="základní",J155,0)</f>
        <v>0</v>
      </c>
      <c r="BF155" s="248">
        <f>IF(N155="snížená",J155,0)</f>
        <v>0</v>
      </c>
      <c r="BG155" s="248">
        <f>IF(N155="zákl. přenesená",J155,0)</f>
        <v>0</v>
      </c>
      <c r="BH155" s="248">
        <f>IF(N155="sníž. přenesená",J155,0)</f>
        <v>0</v>
      </c>
      <c r="BI155" s="248">
        <f>IF(N155="nulová",J155,0)</f>
        <v>0</v>
      </c>
      <c r="BJ155" s="25" t="s">
        <v>83</v>
      </c>
      <c r="BK155" s="248">
        <f>ROUND(I155*H155,2)</f>
        <v>0</v>
      </c>
      <c r="BL155" s="25" t="s">
        <v>314</v>
      </c>
      <c r="BM155" s="25" t="s">
        <v>3532</v>
      </c>
    </row>
    <row r="156" s="1" customFormat="1" ht="16.5" customHeight="1">
      <c r="B156" s="47"/>
      <c r="C156" s="299" t="s">
        <v>539</v>
      </c>
      <c r="D156" s="299" t="s">
        <v>288</v>
      </c>
      <c r="E156" s="300" t="s">
        <v>3533</v>
      </c>
      <c r="F156" s="301" t="s">
        <v>3534</v>
      </c>
      <c r="G156" s="302" t="s">
        <v>367</v>
      </c>
      <c r="H156" s="303">
        <v>10</v>
      </c>
      <c r="I156" s="304"/>
      <c r="J156" s="305">
        <f>ROUND(I156*H156,2)</f>
        <v>0</v>
      </c>
      <c r="K156" s="301" t="s">
        <v>21</v>
      </c>
      <c r="L156" s="306"/>
      <c r="M156" s="307" t="s">
        <v>21</v>
      </c>
      <c r="N156" s="308" t="s">
        <v>47</v>
      </c>
      <c r="O156" s="48"/>
      <c r="P156" s="246">
        <f>O156*H156</f>
        <v>0</v>
      </c>
      <c r="Q156" s="246">
        <v>0</v>
      </c>
      <c r="R156" s="246">
        <f>Q156*H156</f>
        <v>0</v>
      </c>
      <c r="S156" s="246">
        <v>0</v>
      </c>
      <c r="T156" s="247">
        <f>S156*H156</f>
        <v>0</v>
      </c>
      <c r="AR156" s="25" t="s">
        <v>414</v>
      </c>
      <c r="AT156" s="25" t="s">
        <v>288</v>
      </c>
      <c r="AU156" s="25" t="s">
        <v>85</v>
      </c>
      <c r="AY156" s="25" t="s">
        <v>171</v>
      </c>
      <c r="BE156" s="248">
        <f>IF(N156="základní",J156,0)</f>
        <v>0</v>
      </c>
      <c r="BF156" s="248">
        <f>IF(N156="snížená",J156,0)</f>
        <v>0</v>
      </c>
      <c r="BG156" s="248">
        <f>IF(N156="zákl. přenesená",J156,0)</f>
        <v>0</v>
      </c>
      <c r="BH156" s="248">
        <f>IF(N156="sníž. přenesená",J156,0)</f>
        <v>0</v>
      </c>
      <c r="BI156" s="248">
        <f>IF(N156="nulová",J156,0)</f>
        <v>0</v>
      </c>
      <c r="BJ156" s="25" t="s">
        <v>83</v>
      </c>
      <c r="BK156" s="248">
        <f>ROUND(I156*H156,2)</f>
        <v>0</v>
      </c>
      <c r="BL156" s="25" t="s">
        <v>314</v>
      </c>
      <c r="BM156" s="25" t="s">
        <v>3535</v>
      </c>
    </row>
    <row r="157" s="1" customFormat="1" ht="16.5" customHeight="1">
      <c r="B157" s="47"/>
      <c r="C157" s="237" t="s">
        <v>544</v>
      </c>
      <c r="D157" s="237" t="s">
        <v>174</v>
      </c>
      <c r="E157" s="238" t="s">
        <v>3536</v>
      </c>
      <c r="F157" s="239" t="s">
        <v>3537</v>
      </c>
      <c r="G157" s="240" t="s">
        <v>367</v>
      </c>
      <c r="H157" s="241">
        <v>10</v>
      </c>
      <c r="I157" s="242"/>
      <c r="J157" s="243">
        <f>ROUND(I157*H157,2)</f>
        <v>0</v>
      </c>
      <c r="K157" s="239" t="s">
        <v>21</v>
      </c>
      <c r="L157" s="73"/>
      <c r="M157" s="244" t="s">
        <v>21</v>
      </c>
      <c r="N157" s="245" t="s">
        <v>47</v>
      </c>
      <c r="O157" s="48"/>
      <c r="P157" s="246">
        <f>O157*H157</f>
        <v>0</v>
      </c>
      <c r="Q157" s="246">
        <v>0</v>
      </c>
      <c r="R157" s="246">
        <f>Q157*H157</f>
        <v>0</v>
      </c>
      <c r="S157" s="246">
        <v>0</v>
      </c>
      <c r="T157" s="247">
        <f>S157*H157</f>
        <v>0</v>
      </c>
      <c r="AR157" s="25" t="s">
        <v>314</v>
      </c>
      <c r="AT157" s="25" t="s">
        <v>174</v>
      </c>
      <c r="AU157" s="25" t="s">
        <v>85</v>
      </c>
      <c r="AY157" s="25" t="s">
        <v>171</v>
      </c>
      <c r="BE157" s="248">
        <f>IF(N157="základní",J157,0)</f>
        <v>0</v>
      </c>
      <c r="BF157" s="248">
        <f>IF(N157="snížená",J157,0)</f>
        <v>0</v>
      </c>
      <c r="BG157" s="248">
        <f>IF(N157="zákl. přenesená",J157,0)</f>
        <v>0</v>
      </c>
      <c r="BH157" s="248">
        <f>IF(N157="sníž. přenesená",J157,0)</f>
        <v>0</v>
      </c>
      <c r="BI157" s="248">
        <f>IF(N157="nulová",J157,0)</f>
        <v>0</v>
      </c>
      <c r="BJ157" s="25" t="s">
        <v>83</v>
      </c>
      <c r="BK157" s="248">
        <f>ROUND(I157*H157,2)</f>
        <v>0</v>
      </c>
      <c r="BL157" s="25" t="s">
        <v>314</v>
      </c>
      <c r="BM157" s="25" t="s">
        <v>3538</v>
      </c>
    </row>
    <row r="158" s="1" customFormat="1" ht="16.5" customHeight="1">
      <c r="B158" s="47"/>
      <c r="C158" s="299" t="s">
        <v>551</v>
      </c>
      <c r="D158" s="299" t="s">
        <v>288</v>
      </c>
      <c r="E158" s="300" t="s">
        <v>3539</v>
      </c>
      <c r="F158" s="301" t="s">
        <v>3540</v>
      </c>
      <c r="G158" s="302" t="s">
        <v>367</v>
      </c>
      <c r="H158" s="303">
        <v>10</v>
      </c>
      <c r="I158" s="304"/>
      <c r="J158" s="305">
        <f>ROUND(I158*H158,2)</f>
        <v>0</v>
      </c>
      <c r="K158" s="301" t="s">
        <v>21</v>
      </c>
      <c r="L158" s="306"/>
      <c r="M158" s="307" t="s">
        <v>21</v>
      </c>
      <c r="N158" s="308" t="s">
        <v>47</v>
      </c>
      <c r="O158" s="48"/>
      <c r="P158" s="246">
        <f>O158*H158</f>
        <v>0</v>
      </c>
      <c r="Q158" s="246">
        <v>0</v>
      </c>
      <c r="R158" s="246">
        <f>Q158*H158</f>
        <v>0</v>
      </c>
      <c r="S158" s="246">
        <v>0</v>
      </c>
      <c r="T158" s="247">
        <f>S158*H158</f>
        <v>0</v>
      </c>
      <c r="AR158" s="25" t="s">
        <v>414</v>
      </c>
      <c r="AT158" s="25" t="s">
        <v>288</v>
      </c>
      <c r="AU158" s="25" t="s">
        <v>85</v>
      </c>
      <c r="AY158" s="25" t="s">
        <v>171</v>
      </c>
      <c r="BE158" s="248">
        <f>IF(N158="základní",J158,0)</f>
        <v>0</v>
      </c>
      <c r="BF158" s="248">
        <f>IF(N158="snížená",J158,0)</f>
        <v>0</v>
      </c>
      <c r="BG158" s="248">
        <f>IF(N158="zákl. přenesená",J158,0)</f>
        <v>0</v>
      </c>
      <c r="BH158" s="248">
        <f>IF(N158="sníž. přenesená",J158,0)</f>
        <v>0</v>
      </c>
      <c r="BI158" s="248">
        <f>IF(N158="nulová",J158,0)</f>
        <v>0</v>
      </c>
      <c r="BJ158" s="25" t="s">
        <v>83</v>
      </c>
      <c r="BK158" s="248">
        <f>ROUND(I158*H158,2)</f>
        <v>0</v>
      </c>
      <c r="BL158" s="25" t="s">
        <v>314</v>
      </c>
      <c r="BM158" s="25" t="s">
        <v>3541</v>
      </c>
    </row>
    <row r="159" s="1" customFormat="1" ht="16.5" customHeight="1">
      <c r="B159" s="47"/>
      <c r="C159" s="237" t="s">
        <v>562</v>
      </c>
      <c r="D159" s="237" t="s">
        <v>174</v>
      </c>
      <c r="E159" s="238" t="s">
        <v>3542</v>
      </c>
      <c r="F159" s="239" t="s">
        <v>3543</v>
      </c>
      <c r="G159" s="240" t="s">
        <v>367</v>
      </c>
      <c r="H159" s="241">
        <v>10</v>
      </c>
      <c r="I159" s="242"/>
      <c r="J159" s="243">
        <f>ROUND(I159*H159,2)</f>
        <v>0</v>
      </c>
      <c r="K159" s="239" t="s">
        <v>21</v>
      </c>
      <c r="L159" s="73"/>
      <c r="M159" s="244" t="s">
        <v>21</v>
      </c>
      <c r="N159" s="245" t="s">
        <v>47</v>
      </c>
      <c r="O159" s="48"/>
      <c r="P159" s="246">
        <f>O159*H159</f>
        <v>0</v>
      </c>
      <c r="Q159" s="246">
        <v>0</v>
      </c>
      <c r="R159" s="246">
        <f>Q159*H159</f>
        <v>0</v>
      </c>
      <c r="S159" s="246">
        <v>0</v>
      </c>
      <c r="T159" s="247">
        <f>S159*H159</f>
        <v>0</v>
      </c>
      <c r="AR159" s="25" t="s">
        <v>314</v>
      </c>
      <c r="AT159" s="25" t="s">
        <v>174</v>
      </c>
      <c r="AU159" s="25" t="s">
        <v>85</v>
      </c>
      <c r="AY159" s="25" t="s">
        <v>171</v>
      </c>
      <c r="BE159" s="248">
        <f>IF(N159="základní",J159,0)</f>
        <v>0</v>
      </c>
      <c r="BF159" s="248">
        <f>IF(N159="snížená",J159,0)</f>
        <v>0</v>
      </c>
      <c r="BG159" s="248">
        <f>IF(N159="zákl. přenesená",J159,0)</f>
        <v>0</v>
      </c>
      <c r="BH159" s="248">
        <f>IF(N159="sníž. přenesená",J159,0)</f>
        <v>0</v>
      </c>
      <c r="BI159" s="248">
        <f>IF(N159="nulová",J159,0)</f>
        <v>0</v>
      </c>
      <c r="BJ159" s="25" t="s">
        <v>83</v>
      </c>
      <c r="BK159" s="248">
        <f>ROUND(I159*H159,2)</f>
        <v>0</v>
      </c>
      <c r="BL159" s="25" t="s">
        <v>314</v>
      </c>
      <c r="BM159" s="25" t="s">
        <v>3544</v>
      </c>
    </row>
    <row r="160" s="1" customFormat="1" ht="16.5" customHeight="1">
      <c r="B160" s="47"/>
      <c r="C160" s="299" t="s">
        <v>583</v>
      </c>
      <c r="D160" s="299" t="s">
        <v>288</v>
      </c>
      <c r="E160" s="300" t="s">
        <v>3545</v>
      </c>
      <c r="F160" s="301" t="s">
        <v>3546</v>
      </c>
      <c r="G160" s="302" t="s">
        <v>367</v>
      </c>
      <c r="H160" s="303">
        <v>10</v>
      </c>
      <c r="I160" s="304"/>
      <c r="J160" s="305">
        <f>ROUND(I160*H160,2)</f>
        <v>0</v>
      </c>
      <c r="K160" s="301" t="s">
        <v>21</v>
      </c>
      <c r="L160" s="306"/>
      <c r="M160" s="307" t="s">
        <v>21</v>
      </c>
      <c r="N160" s="308" t="s">
        <v>47</v>
      </c>
      <c r="O160" s="48"/>
      <c r="P160" s="246">
        <f>O160*H160</f>
        <v>0</v>
      </c>
      <c r="Q160" s="246">
        <v>0</v>
      </c>
      <c r="R160" s="246">
        <f>Q160*H160</f>
        <v>0</v>
      </c>
      <c r="S160" s="246">
        <v>0</v>
      </c>
      <c r="T160" s="247">
        <f>S160*H160</f>
        <v>0</v>
      </c>
      <c r="AR160" s="25" t="s">
        <v>414</v>
      </c>
      <c r="AT160" s="25" t="s">
        <v>288</v>
      </c>
      <c r="AU160" s="25" t="s">
        <v>85</v>
      </c>
      <c r="AY160" s="25" t="s">
        <v>171</v>
      </c>
      <c r="BE160" s="248">
        <f>IF(N160="základní",J160,0)</f>
        <v>0</v>
      </c>
      <c r="BF160" s="248">
        <f>IF(N160="snížená",J160,0)</f>
        <v>0</v>
      </c>
      <c r="BG160" s="248">
        <f>IF(N160="zákl. přenesená",J160,0)</f>
        <v>0</v>
      </c>
      <c r="BH160" s="248">
        <f>IF(N160="sníž. přenesená",J160,0)</f>
        <v>0</v>
      </c>
      <c r="BI160" s="248">
        <f>IF(N160="nulová",J160,0)</f>
        <v>0</v>
      </c>
      <c r="BJ160" s="25" t="s">
        <v>83</v>
      </c>
      <c r="BK160" s="248">
        <f>ROUND(I160*H160,2)</f>
        <v>0</v>
      </c>
      <c r="BL160" s="25" t="s">
        <v>314</v>
      </c>
      <c r="BM160" s="25" t="s">
        <v>3547</v>
      </c>
    </row>
    <row r="161" s="1" customFormat="1" ht="16.5" customHeight="1">
      <c r="B161" s="47"/>
      <c r="C161" s="237" t="s">
        <v>591</v>
      </c>
      <c r="D161" s="237" t="s">
        <v>174</v>
      </c>
      <c r="E161" s="238" t="s">
        <v>3548</v>
      </c>
      <c r="F161" s="239" t="s">
        <v>3549</v>
      </c>
      <c r="G161" s="240" t="s">
        <v>367</v>
      </c>
      <c r="H161" s="241">
        <v>4</v>
      </c>
      <c r="I161" s="242"/>
      <c r="J161" s="243">
        <f>ROUND(I161*H161,2)</f>
        <v>0</v>
      </c>
      <c r="K161" s="239" t="s">
        <v>21</v>
      </c>
      <c r="L161" s="73"/>
      <c r="M161" s="244" t="s">
        <v>21</v>
      </c>
      <c r="N161" s="245" t="s">
        <v>47</v>
      </c>
      <c r="O161" s="48"/>
      <c r="P161" s="246">
        <f>O161*H161</f>
        <v>0</v>
      </c>
      <c r="Q161" s="246">
        <v>0</v>
      </c>
      <c r="R161" s="246">
        <f>Q161*H161</f>
        <v>0</v>
      </c>
      <c r="S161" s="246">
        <v>0</v>
      </c>
      <c r="T161" s="247">
        <f>S161*H161</f>
        <v>0</v>
      </c>
      <c r="AR161" s="25" t="s">
        <v>314</v>
      </c>
      <c r="AT161" s="25" t="s">
        <v>174</v>
      </c>
      <c r="AU161" s="25" t="s">
        <v>85</v>
      </c>
      <c r="AY161" s="25" t="s">
        <v>171</v>
      </c>
      <c r="BE161" s="248">
        <f>IF(N161="základní",J161,0)</f>
        <v>0</v>
      </c>
      <c r="BF161" s="248">
        <f>IF(N161="snížená",J161,0)</f>
        <v>0</v>
      </c>
      <c r="BG161" s="248">
        <f>IF(N161="zákl. přenesená",J161,0)</f>
        <v>0</v>
      </c>
      <c r="BH161" s="248">
        <f>IF(N161="sníž. přenesená",J161,0)</f>
        <v>0</v>
      </c>
      <c r="BI161" s="248">
        <f>IF(N161="nulová",J161,0)</f>
        <v>0</v>
      </c>
      <c r="BJ161" s="25" t="s">
        <v>83</v>
      </c>
      <c r="BK161" s="248">
        <f>ROUND(I161*H161,2)</f>
        <v>0</v>
      </c>
      <c r="BL161" s="25" t="s">
        <v>314</v>
      </c>
      <c r="BM161" s="25" t="s">
        <v>3550</v>
      </c>
    </row>
    <row r="162" s="1" customFormat="1" ht="16.5" customHeight="1">
      <c r="B162" s="47"/>
      <c r="C162" s="299" t="s">
        <v>596</v>
      </c>
      <c r="D162" s="299" t="s">
        <v>288</v>
      </c>
      <c r="E162" s="300" t="s">
        <v>3551</v>
      </c>
      <c r="F162" s="301" t="s">
        <v>3552</v>
      </c>
      <c r="G162" s="302" t="s">
        <v>367</v>
      </c>
      <c r="H162" s="303">
        <v>4</v>
      </c>
      <c r="I162" s="304"/>
      <c r="J162" s="305">
        <f>ROUND(I162*H162,2)</f>
        <v>0</v>
      </c>
      <c r="K162" s="301" t="s">
        <v>21</v>
      </c>
      <c r="L162" s="306"/>
      <c r="M162" s="307" t="s">
        <v>21</v>
      </c>
      <c r="N162" s="308" t="s">
        <v>47</v>
      </c>
      <c r="O162" s="48"/>
      <c r="P162" s="246">
        <f>O162*H162</f>
        <v>0</v>
      </c>
      <c r="Q162" s="246">
        <v>0</v>
      </c>
      <c r="R162" s="246">
        <f>Q162*H162</f>
        <v>0</v>
      </c>
      <c r="S162" s="246">
        <v>0</v>
      </c>
      <c r="T162" s="247">
        <f>S162*H162</f>
        <v>0</v>
      </c>
      <c r="AR162" s="25" t="s">
        <v>414</v>
      </c>
      <c r="AT162" s="25" t="s">
        <v>288</v>
      </c>
      <c r="AU162" s="25" t="s">
        <v>85</v>
      </c>
      <c r="AY162" s="25" t="s">
        <v>171</v>
      </c>
      <c r="BE162" s="248">
        <f>IF(N162="základní",J162,0)</f>
        <v>0</v>
      </c>
      <c r="BF162" s="248">
        <f>IF(N162="snížená",J162,0)</f>
        <v>0</v>
      </c>
      <c r="BG162" s="248">
        <f>IF(N162="zákl. přenesená",J162,0)</f>
        <v>0</v>
      </c>
      <c r="BH162" s="248">
        <f>IF(N162="sníž. přenesená",J162,0)</f>
        <v>0</v>
      </c>
      <c r="BI162" s="248">
        <f>IF(N162="nulová",J162,0)</f>
        <v>0</v>
      </c>
      <c r="BJ162" s="25" t="s">
        <v>83</v>
      </c>
      <c r="BK162" s="248">
        <f>ROUND(I162*H162,2)</f>
        <v>0</v>
      </c>
      <c r="BL162" s="25" t="s">
        <v>314</v>
      </c>
      <c r="BM162" s="25" t="s">
        <v>3553</v>
      </c>
    </row>
    <row r="163" s="1" customFormat="1" ht="16.5" customHeight="1">
      <c r="B163" s="47"/>
      <c r="C163" s="237" t="s">
        <v>600</v>
      </c>
      <c r="D163" s="237" t="s">
        <v>174</v>
      </c>
      <c r="E163" s="238" t="s">
        <v>3554</v>
      </c>
      <c r="F163" s="239" t="s">
        <v>3555</v>
      </c>
      <c r="G163" s="240" t="s">
        <v>367</v>
      </c>
      <c r="H163" s="241">
        <v>4</v>
      </c>
      <c r="I163" s="242"/>
      <c r="J163" s="243">
        <f>ROUND(I163*H163,2)</f>
        <v>0</v>
      </c>
      <c r="K163" s="239" t="s">
        <v>21</v>
      </c>
      <c r="L163" s="73"/>
      <c r="M163" s="244" t="s">
        <v>21</v>
      </c>
      <c r="N163" s="245" t="s">
        <v>47</v>
      </c>
      <c r="O163" s="48"/>
      <c r="P163" s="246">
        <f>O163*H163</f>
        <v>0</v>
      </c>
      <c r="Q163" s="246">
        <v>0</v>
      </c>
      <c r="R163" s="246">
        <f>Q163*H163</f>
        <v>0</v>
      </c>
      <c r="S163" s="246">
        <v>0</v>
      </c>
      <c r="T163" s="247">
        <f>S163*H163</f>
        <v>0</v>
      </c>
      <c r="AR163" s="25" t="s">
        <v>314</v>
      </c>
      <c r="AT163" s="25" t="s">
        <v>174</v>
      </c>
      <c r="AU163" s="25" t="s">
        <v>85</v>
      </c>
      <c r="AY163" s="25" t="s">
        <v>171</v>
      </c>
      <c r="BE163" s="248">
        <f>IF(N163="základní",J163,0)</f>
        <v>0</v>
      </c>
      <c r="BF163" s="248">
        <f>IF(N163="snížená",J163,0)</f>
        <v>0</v>
      </c>
      <c r="BG163" s="248">
        <f>IF(N163="zákl. přenesená",J163,0)</f>
        <v>0</v>
      </c>
      <c r="BH163" s="248">
        <f>IF(N163="sníž. přenesená",J163,0)</f>
        <v>0</v>
      </c>
      <c r="BI163" s="248">
        <f>IF(N163="nulová",J163,0)</f>
        <v>0</v>
      </c>
      <c r="BJ163" s="25" t="s">
        <v>83</v>
      </c>
      <c r="BK163" s="248">
        <f>ROUND(I163*H163,2)</f>
        <v>0</v>
      </c>
      <c r="BL163" s="25" t="s">
        <v>314</v>
      </c>
      <c r="BM163" s="25" t="s">
        <v>3556</v>
      </c>
    </row>
    <row r="164" s="1" customFormat="1" ht="16.5" customHeight="1">
      <c r="B164" s="47"/>
      <c r="C164" s="299" t="s">
        <v>605</v>
      </c>
      <c r="D164" s="299" t="s">
        <v>288</v>
      </c>
      <c r="E164" s="300" t="s">
        <v>3557</v>
      </c>
      <c r="F164" s="301" t="s">
        <v>3558</v>
      </c>
      <c r="G164" s="302" t="s">
        <v>367</v>
      </c>
      <c r="H164" s="303">
        <v>4</v>
      </c>
      <c r="I164" s="304"/>
      <c r="J164" s="305">
        <f>ROUND(I164*H164,2)</f>
        <v>0</v>
      </c>
      <c r="K164" s="301" t="s">
        <v>21</v>
      </c>
      <c r="L164" s="306"/>
      <c r="M164" s="307" t="s">
        <v>21</v>
      </c>
      <c r="N164" s="308" t="s">
        <v>47</v>
      </c>
      <c r="O164" s="48"/>
      <c r="P164" s="246">
        <f>O164*H164</f>
        <v>0</v>
      </c>
      <c r="Q164" s="246">
        <v>0</v>
      </c>
      <c r="R164" s="246">
        <f>Q164*H164</f>
        <v>0</v>
      </c>
      <c r="S164" s="246">
        <v>0</v>
      </c>
      <c r="T164" s="247">
        <f>S164*H164</f>
        <v>0</v>
      </c>
      <c r="AR164" s="25" t="s">
        <v>414</v>
      </c>
      <c r="AT164" s="25" t="s">
        <v>288</v>
      </c>
      <c r="AU164" s="25" t="s">
        <v>85</v>
      </c>
      <c r="AY164" s="25" t="s">
        <v>171</v>
      </c>
      <c r="BE164" s="248">
        <f>IF(N164="základní",J164,0)</f>
        <v>0</v>
      </c>
      <c r="BF164" s="248">
        <f>IF(N164="snížená",J164,0)</f>
        <v>0</v>
      </c>
      <c r="BG164" s="248">
        <f>IF(N164="zákl. přenesená",J164,0)</f>
        <v>0</v>
      </c>
      <c r="BH164" s="248">
        <f>IF(N164="sníž. přenesená",J164,0)</f>
        <v>0</v>
      </c>
      <c r="BI164" s="248">
        <f>IF(N164="nulová",J164,0)</f>
        <v>0</v>
      </c>
      <c r="BJ164" s="25" t="s">
        <v>83</v>
      </c>
      <c r="BK164" s="248">
        <f>ROUND(I164*H164,2)</f>
        <v>0</v>
      </c>
      <c r="BL164" s="25" t="s">
        <v>314</v>
      </c>
      <c r="BM164" s="25" t="s">
        <v>3559</v>
      </c>
    </row>
    <row r="165" s="1" customFormat="1" ht="16.5" customHeight="1">
      <c r="B165" s="47"/>
      <c r="C165" s="237" t="s">
        <v>609</v>
      </c>
      <c r="D165" s="237" t="s">
        <v>174</v>
      </c>
      <c r="E165" s="238" t="s">
        <v>3560</v>
      </c>
      <c r="F165" s="239" t="s">
        <v>3543</v>
      </c>
      <c r="G165" s="240" t="s">
        <v>367</v>
      </c>
      <c r="H165" s="241">
        <v>4</v>
      </c>
      <c r="I165" s="242"/>
      <c r="J165" s="243">
        <f>ROUND(I165*H165,2)</f>
        <v>0</v>
      </c>
      <c r="K165" s="239" t="s">
        <v>21</v>
      </c>
      <c r="L165" s="73"/>
      <c r="M165" s="244" t="s">
        <v>21</v>
      </c>
      <c r="N165" s="245" t="s">
        <v>47</v>
      </c>
      <c r="O165" s="48"/>
      <c r="P165" s="246">
        <f>O165*H165</f>
        <v>0</v>
      </c>
      <c r="Q165" s="246">
        <v>0</v>
      </c>
      <c r="R165" s="246">
        <f>Q165*H165</f>
        <v>0</v>
      </c>
      <c r="S165" s="246">
        <v>0</v>
      </c>
      <c r="T165" s="247">
        <f>S165*H165</f>
        <v>0</v>
      </c>
      <c r="AR165" s="25" t="s">
        <v>314</v>
      </c>
      <c r="AT165" s="25" t="s">
        <v>174</v>
      </c>
      <c r="AU165" s="25" t="s">
        <v>85</v>
      </c>
      <c r="AY165" s="25" t="s">
        <v>171</v>
      </c>
      <c r="BE165" s="248">
        <f>IF(N165="základní",J165,0)</f>
        <v>0</v>
      </c>
      <c r="BF165" s="248">
        <f>IF(N165="snížená",J165,0)</f>
        <v>0</v>
      </c>
      <c r="BG165" s="248">
        <f>IF(N165="zákl. přenesená",J165,0)</f>
        <v>0</v>
      </c>
      <c r="BH165" s="248">
        <f>IF(N165="sníž. přenesená",J165,0)</f>
        <v>0</v>
      </c>
      <c r="BI165" s="248">
        <f>IF(N165="nulová",J165,0)</f>
        <v>0</v>
      </c>
      <c r="BJ165" s="25" t="s">
        <v>83</v>
      </c>
      <c r="BK165" s="248">
        <f>ROUND(I165*H165,2)</f>
        <v>0</v>
      </c>
      <c r="BL165" s="25" t="s">
        <v>314</v>
      </c>
      <c r="BM165" s="25" t="s">
        <v>3561</v>
      </c>
    </row>
    <row r="166" s="1" customFormat="1" ht="16.5" customHeight="1">
      <c r="B166" s="47"/>
      <c r="C166" s="299" t="s">
        <v>615</v>
      </c>
      <c r="D166" s="299" t="s">
        <v>288</v>
      </c>
      <c r="E166" s="300" t="s">
        <v>3562</v>
      </c>
      <c r="F166" s="301" t="s">
        <v>3546</v>
      </c>
      <c r="G166" s="302" t="s">
        <v>367</v>
      </c>
      <c r="H166" s="303">
        <v>4</v>
      </c>
      <c r="I166" s="304"/>
      <c r="J166" s="305">
        <f>ROUND(I166*H166,2)</f>
        <v>0</v>
      </c>
      <c r="K166" s="301" t="s">
        <v>21</v>
      </c>
      <c r="L166" s="306"/>
      <c r="M166" s="307" t="s">
        <v>21</v>
      </c>
      <c r="N166" s="308" t="s">
        <v>47</v>
      </c>
      <c r="O166" s="48"/>
      <c r="P166" s="246">
        <f>O166*H166</f>
        <v>0</v>
      </c>
      <c r="Q166" s="246">
        <v>0</v>
      </c>
      <c r="R166" s="246">
        <f>Q166*H166</f>
        <v>0</v>
      </c>
      <c r="S166" s="246">
        <v>0</v>
      </c>
      <c r="T166" s="247">
        <f>S166*H166</f>
        <v>0</v>
      </c>
      <c r="AR166" s="25" t="s">
        <v>414</v>
      </c>
      <c r="AT166" s="25" t="s">
        <v>288</v>
      </c>
      <c r="AU166" s="25" t="s">
        <v>85</v>
      </c>
      <c r="AY166" s="25" t="s">
        <v>171</v>
      </c>
      <c r="BE166" s="248">
        <f>IF(N166="základní",J166,0)</f>
        <v>0</v>
      </c>
      <c r="BF166" s="248">
        <f>IF(N166="snížená",J166,0)</f>
        <v>0</v>
      </c>
      <c r="BG166" s="248">
        <f>IF(N166="zákl. přenesená",J166,0)</f>
        <v>0</v>
      </c>
      <c r="BH166" s="248">
        <f>IF(N166="sníž. přenesená",J166,0)</f>
        <v>0</v>
      </c>
      <c r="BI166" s="248">
        <f>IF(N166="nulová",J166,0)</f>
        <v>0</v>
      </c>
      <c r="BJ166" s="25" t="s">
        <v>83</v>
      </c>
      <c r="BK166" s="248">
        <f>ROUND(I166*H166,2)</f>
        <v>0</v>
      </c>
      <c r="BL166" s="25" t="s">
        <v>314</v>
      </c>
      <c r="BM166" s="25" t="s">
        <v>3563</v>
      </c>
    </row>
    <row r="167" s="1" customFormat="1" ht="16.5" customHeight="1">
      <c r="B167" s="47"/>
      <c r="C167" s="237" t="s">
        <v>619</v>
      </c>
      <c r="D167" s="237" t="s">
        <v>174</v>
      </c>
      <c r="E167" s="238" t="s">
        <v>3564</v>
      </c>
      <c r="F167" s="239" t="s">
        <v>3565</v>
      </c>
      <c r="G167" s="240" t="s">
        <v>367</v>
      </c>
      <c r="H167" s="241">
        <v>3</v>
      </c>
      <c r="I167" s="242"/>
      <c r="J167" s="243">
        <f>ROUND(I167*H167,2)</f>
        <v>0</v>
      </c>
      <c r="K167" s="239" t="s">
        <v>21</v>
      </c>
      <c r="L167" s="73"/>
      <c r="M167" s="244" t="s">
        <v>21</v>
      </c>
      <c r="N167" s="245" t="s">
        <v>47</v>
      </c>
      <c r="O167" s="48"/>
      <c r="P167" s="246">
        <f>O167*H167</f>
        <v>0</v>
      </c>
      <c r="Q167" s="246">
        <v>0</v>
      </c>
      <c r="R167" s="246">
        <f>Q167*H167</f>
        <v>0</v>
      </c>
      <c r="S167" s="246">
        <v>0</v>
      </c>
      <c r="T167" s="247">
        <f>S167*H167</f>
        <v>0</v>
      </c>
      <c r="AR167" s="25" t="s">
        <v>314</v>
      </c>
      <c r="AT167" s="25" t="s">
        <v>174</v>
      </c>
      <c r="AU167" s="25" t="s">
        <v>85</v>
      </c>
      <c r="AY167" s="25" t="s">
        <v>171</v>
      </c>
      <c r="BE167" s="248">
        <f>IF(N167="základní",J167,0)</f>
        <v>0</v>
      </c>
      <c r="BF167" s="248">
        <f>IF(N167="snížená",J167,0)</f>
        <v>0</v>
      </c>
      <c r="BG167" s="248">
        <f>IF(N167="zákl. přenesená",J167,0)</f>
        <v>0</v>
      </c>
      <c r="BH167" s="248">
        <f>IF(N167="sníž. přenesená",J167,0)</f>
        <v>0</v>
      </c>
      <c r="BI167" s="248">
        <f>IF(N167="nulová",J167,0)</f>
        <v>0</v>
      </c>
      <c r="BJ167" s="25" t="s">
        <v>83</v>
      </c>
      <c r="BK167" s="248">
        <f>ROUND(I167*H167,2)</f>
        <v>0</v>
      </c>
      <c r="BL167" s="25" t="s">
        <v>314</v>
      </c>
      <c r="BM167" s="25" t="s">
        <v>3566</v>
      </c>
    </row>
    <row r="168" s="1" customFormat="1" ht="16.5" customHeight="1">
      <c r="B168" s="47"/>
      <c r="C168" s="299" t="s">
        <v>623</v>
      </c>
      <c r="D168" s="299" t="s">
        <v>288</v>
      </c>
      <c r="E168" s="300" t="s">
        <v>3567</v>
      </c>
      <c r="F168" s="301" t="s">
        <v>3568</v>
      </c>
      <c r="G168" s="302" t="s">
        <v>367</v>
      </c>
      <c r="H168" s="303">
        <v>3</v>
      </c>
      <c r="I168" s="304"/>
      <c r="J168" s="305">
        <f>ROUND(I168*H168,2)</f>
        <v>0</v>
      </c>
      <c r="K168" s="301" t="s">
        <v>21</v>
      </c>
      <c r="L168" s="306"/>
      <c r="M168" s="307" t="s">
        <v>21</v>
      </c>
      <c r="N168" s="308" t="s">
        <v>47</v>
      </c>
      <c r="O168" s="48"/>
      <c r="P168" s="246">
        <f>O168*H168</f>
        <v>0</v>
      </c>
      <c r="Q168" s="246">
        <v>0</v>
      </c>
      <c r="R168" s="246">
        <f>Q168*H168</f>
        <v>0</v>
      </c>
      <c r="S168" s="246">
        <v>0</v>
      </c>
      <c r="T168" s="247">
        <f>S168*H168</f>
        <v>0</v>
      </c>
      <c r="AR168" s="25" t="s">
        <v>414</v>
      </c>
      <c r="AT168" s="25" t="s">
        <v>288</v>
      </c>
      <c r="AU168" s="25" t="s">
        <v>85</v>
      </c>
      <c r="AY168" s="25" t="s">
        <v>171</v>
      </c>
      <c r="BE168" s="248">
        <f>IF(N168="základní",J168,0)</f>
        <v>0</v>
      </c>
      <c r="BF168" s="248">
        <f>IF(N168="snížená",J168,0)</f>
        <v>0</v>
      </c>
      <c r="BG168" s="248">
        <f>IF(N168="zákl. přenesená",J168,0)</f>
        <v>0</v>
      </c>
      <c r="BH168" s="248">
        <f>IF(N168="sníž. přenesená",J168,0)</f>
        <v>0</v>
      </c>
      <c r="BI168" s="248">
        <f>IF(N168="nulová",J168,0)</f>
        <v>0</v>
      </c>
      <c r="BJ168" s="25" t="s">
        <v>83</v>
      </c>
      <c r="BK168" s="248">
        <f>ROUND(I168*H168,2)</f>
        <v>0</v>
      </c>
      <c r="BL168" s="25" t="s">
        <v>314</v>
      </c>
      <c r="BM168" s="25" t="s">
        <v>3569</v>
      </c>
    </row>
    <row r="169" s="1" customFormat="1" ht="16.5" customHeight="1">
      <c r="B169" s="47"/>
      <c r="C169" s="237" t="s">
        <v>627</v>
      </c>
      <c r="D169" s="237" t="s">
        <v>174</v>
      </c>
      <c r="E169" s="238" t="s">
        <v>3570</v>
      </c>
      <c r="F169" s="239" t="s">
        <v>3571</v>
      </c>
      <c r="G169" s="240" t="s">
        <v>367</v>
      </c>
      <c r="H169" s="241">
        <v>3</v>
      </c>
      <c r="I169" s="242"/>
      <c r="J169" s="243">
        <f>ROUND(I169*H169,2)</f>
        <v>0</v>
      </c>
      <c r="K169" s="239" t="s">
        <v>21</v>
      </c>
      <c r="L169" s="73"/>
      <c r="M169" s="244" t="s">
        <v>21</v>
      </c>
      <c r="N169" s="245" t="s">
        <v>47</v>
      </c>
      <c r="O169" s="48"/>
      <c r="P169" s="246">
        <f>O169*H169</f>
        <v>0</v>
      </c>
      <c r="Q169" s="246">
        <v>0</v>
      </c>
      <c r="R169" s="246">
        <f>Q169*H169</f>
        <v>0</v>
      </c>
      <c r="S169" s="246">
        <v>0</v>
      </c>
      <c r="T169" s="247">
        <f>S169*H169</f>
        <v>0</v>
      </c>
      <c r="AR169" s="25" t="s">
        <v>314</v>
      </c>
      <c r="AT169" s="25" t="s">
        <v>174</v>
      </c>
      <c r="AU169" s="25" t="s">
        <v>85</v>
      </c>
      <c r="AY169" s="25" t="s">
        <v>171</v>
      </c>
      <c r="BE169" s="248">
        <f>IF(N169="základní",J169,0)</f>
        <v>0</v>
      </c>
      <c r="BF169" s="248">
        <f>IF(N169="snížená",J169,0)</f>
        <v>0</v>
      </c>
      <c r="BG169" s="248">
        <f>IF(N169="zákl. přenesená",J169,0)</f>
        <v>0</v>
      </c>
      <c r="BH169" s="248">
        <f>IF(N169="sníž. přenesená",J169,0)</f>
        <v>0</v>
      </c>
      <c r="BI169" s="248">
        <f>IF(N169="nulová",J169,0)</f>
        <v>0</v>
      </c>
      <c r="BJ169" s="25" t="s">
        <v>83</v>
      </c>
      <c r="BK169" s="248">
        <f>ROUND(I169*H169,2)</f>
        <v>0</v>
      </c>
      <c r="BL169" s="25" t="s">
        <v>314</v>
      </c>
      <c r="BM169" s="25" t="s">
        <v>3572</v>
      </c>
    </row>
    <row r="170" s="1" customFormat="1" ht="16.5" customHeight="1">
      <c r="B170" s="47"/>
      <c r="C170" s="299" t="s">
        <v>632</v>
      </c>
      <c r="D170" s="299" t="s">
        <v>288</v>
      </c>
      <c r="E170" s="300" t="s">
        <v>3573</v>
      </c>
      <c r="F170" s="301" t="s">
        <v>3574</v>
      </c>
      <c r="G170" s="302" t="s">
        <v>367</v>
      </c>
      <c r="H170" s="303">
        <v>3</v>
      </c>
      <c r="I170" s="304"/>
      <c r="J170" s="305">
        <f>ROUND(I170*H170,2)</f>
        <v>0</v>
      </c>
      <c r="K170" s="301" t="s">
        <v>21</v>
      </c>
      <c r="L170" s="306"/>
      <c r="M170" s="307" t="s">
        <v>21</v>
      </c>
      <c r="N170" s="308" t="s">
        <v>47</v>
      </c>
      <c r="O170" s="48"/>
      <c r="P170" s="246">
        <f>O170*H170</f>
        <v>0</v>
      </c>
      <c r="Q170" s="246">
        <v>0</v>
      </c>
      <c r="R170" s="246">
        <f>Q170*H170</f>
        <v>0</v>
      </c>
      <c r="S170" s="246">
        <v>0</v>
      </c>
      <c r="T170" s="247">
        <f>S170*H170</f>
        <v>0</v>
      </c>
      <c r="AR170" s="25" t="s">
        <v>414</v>
      </c>
      <c r="AT170" s="25" t="s">
        <v>288</v>
      </c>
      <c r="AU170" s="25" t="s">
        <v>85</v>
      </c>
      <c r="AY170" s="25" t="s">
        <v>171</v>
      </c>
      <c r="BE170" s="248">
        <f>IF(N170="základní",J170,0)</f>
        <v>0</v>
      </c>
      <c r="BF170" s="248">
        <f>IF(N170="snížená",J170,0)</f>
        <v>0</v>
      </c>
      <c r="BG170" s="248">
        <f>IF(N170="zákl. přenesená",J170,0)</f>
        <v>0</v>
      </c>
      <c r="BH170" s="248">
        <f>IF(N170="sníž. přenesená",J170,0)</f>
        <v>0</v>
      </c>
      <c r="BI170" s="248">
        <f>IF(N170="nulová",J170,0)</f>
        <v>0</v>
      </c>
      <c r="BJ170" s="25" t="s">
        <v>83</v>
      </c>
      <c r="BK170" s="248">
        <f>ROUND(I170*H170,2)</f>
        <v>0</v>
      </c>
      <c r="BL170" s="25" t="s">
        <v>314</v>
      </c>
      <c r="BM170" s="25" t="s">
        <v>3575</v>
      </c>
    </row>
    <row r="171" s="1" customFormat="1" ht="16.5" customHeight="1">
      <c r="B171" s="47"/>
      <c r="C171" s="237" t="s">
        <v>638</v>
      </c>
      <c r="D171" s="237" t="s">
        <v>174</v>
      </c>
      <c r="E171" s="238" t="s">
        <v>3576</v>
      </c>
      <c r="F171" s="239" t="s">
        <v>3543</v>
      </c>
      <c r="G171" s="240" t="s">
        <v>367</v>
      </c>
      <c r="H171" s="241">
        <v>3</v>
      </c>
      <c r="I171" s="242"/>
      <c r="J171" s="243">
        <f>ROUND(I171*H171,2)</f>
        <v>0</v>
      </c>
      <c r="K171" s="239" t="s">
        <v>21</v>
      </c>
      <c r="L171" s="73"/>
      <c r="M171" s="244" t="s">
        <v>21</v>
      </c>
      <c r="N171" s="245" t="s">
        <v>47</v>
      </c>
      <c r="O171" s="48"/>
      <c r="P171" s="246">
        <f>O171*H171</f>
        <v>0</v>
      </c>
      <c r="Q171" s="246">
        <v>0</v>
      </c>
      <c r="R171" s="246">
        <f>Q171*H171</f>
        <v>0</v>
      </c>
      <c r="S171" s="246">
        <v>0</v>
      </c>
      <c r="T171" s="247">
        <f>S171*H171</f>
        <v>0</v>
      </c>
      <c r="AR171" s="25" t="s">
        <v>314</v>
      </c>
      <c r="AT171" s="25" t="s">
        <v>174</v>
      </c>
      <c r="AU171" s="25" t="s">
        <v>85</v>
      </c>
      <c r="AY171" s="25" t="s">
        <v>171</v>
      </c>
      <c r="BE171" s="248">
        <f>IF(N171="základní",J171,0)</f>
        <v>0</v>
      </c>
      <c r="BF171" s="248">
        <f>IF(N171="snížená",J171,0)</f>
        <v>0</v>
      </c>
      <c r="BG171" s="248">
        <f>IF(N171="zákl. přenesená",J171,0)</f>
        <v>0</v>
      </c>
      <c r="BH171" s="248">
        <f>IF(N171="sníž. přenesená",J171,0)</f>
        <v>0</v>
      </c>
      <c r="BI171" s="248">
        <f>IF(N171="nulová",J171,0)</f>
        <v>0</v>
      </c>
      <c r="BJ171" s="25" t="s">
        <v>83</v>
      </c>
      <c r="BK171" s="248">
        <f>ROUND(I171*H171,2)</f>
        <v>0</v>
      </c>
      <c r="BL171" s="25" t="s">
        <v>314</v>
      </c>
      <c r="BM171" s="25" t="s">
        <v>3577</v>
      </c>
    </row>
    <row r="172" s="1" customFormat="1" ht="16.5" customHeight="1">
      <c r="B172" s="47"/>
      <c r="C172" s="299" t="s">
        <v>642</v>
      </c>
      <c r="D172" s="299" t="s">
        <v>288</v>
      </c>
      <c r="E172" s="300" t="s">
        <v>3578</v>
      </c>
      <c r="F172" s="301" t="s">
        <v>3546</v>
      </c>
      <c r="G172" s="302" t="s">
        <v>367</v>
      </c>
      <c r="H172" s="303">
        <v>3</v>
      </c>
      <c r="I172" s="304"/>
      <c r="J172" s="305">
        <f>ROUND(I172*H172,2)</f>
        <v>0</v>
      </c>
      <c r="K172" s="301" t="s">
        <v>21</v>
      </c>
      <c r="L172" s="306"/>
      <c r="M172" s="307" t="s">
        <v>21</v>
      </c>
      <c r="N172" s="308" t="s">
        <v>47</v>
      </c>
      <c r="O172" s="48"/>
      <c r="P172" s="246">
        <f>O172*H172</f>
        <v>0</v>
      </c>
      <c r="Q172" s="246">
        <v>0</v>
      </c>
      <c r="R172" s="246">
        <f>Q172*H172</f>
        <v>0</v>
      </c>
      <c r="S172" s="246">
        <v>0</v>
      </c>
      <c r="T172" s="247">
        <f>S172*H172</f>
        <v>0</v>
      </c>
      <c r="AR172" s="25" t="s">
        <v>414</v>
      </c>
      <c r="AT172" s="25" t="s">
        <v>288</v>
      </c>
      <c r="AU172" s="25" t="s">
        <v>85</v>
      </c>
      <c r="AY172" s="25" t="s">
        <v>171</v>
      </c>
      <c r="BE172" s="248">
        <f>IF(N172="základní",J172,0)</f>
        <v>0</v>
      </c>
      <c r="BF172" s="248">
        <f>IF(N172="snížená",J172,0)</f>
        <v>0</v>
      </c>
      <c r="BG172" s="248">
        <f>IF(N172="zákl. přenesená",J172,0)</f>
        <v>0</v>
      </c>
      <c r="BH172" s="248">
        <f>IF(N172="sníž. přenesená",J172,0)</f>
        <v>0</v>
      </c>
      <c r="BI172" s="248">
        <f>IF(N172="nulová",J172,0)</f>
        <v>0</v>
      </c>
      <c r="BJ172" s="25" t="s">
        <v>83</v>
      </c>
      <c r="BK172" s="248">
        <f>ROUND(I172*H172,2)</f>
        <v>0</v>
      </c>
      <c r="BL172" s="25" t="s">
        <v>314</v>
      </c>
      <c r="BM172" s="25" t="s">
        <v>3579</v>
      </c>
    </row>
    <row r="173" s="1" customFormat="1" ht="16.5" customHeight="1">
      <c r="B173" s="47"/>
      <c r="C173" s="237" t="s">
        <v>650</v>
      </c>
      <c r="D173" s="237" t="s">
        <v>174</v>
      </c>
      <c r="E173" s="238" t="s">
        <v>3580</v>
      </c>
      <c r="F173" s="239" t="s">
        <v>3581</v>
      </c>
      <c r="G173" s="240" t="s">
        <v>367</v>
      </c>
      <c r="H173" s="241">
        <v>15</v>
      </c>
      <c r="I173" s="242"/>
      <c r="J173" s="243">
        <f>ROUND(I173*H173,2)</f>
        <v>0</v>
      </c>
      <c r="K173" s="239" t="s">
        <v>21</v>
      </c>
      <c r="L173" s="73"/>
      <c r="M173" s="244" t="s">
        <v>21</v>
      </c>
      <c r="N173" s="245" t="s">
        <v>47</v>
      </c>
      <c r="O173" s="48"/>
      <c r="P173" s="246">
        <f>O173*H173</f>
        <v>0</v>
      </c>
      <c r="Q173" s="246">
        <v>0</v>
      </c>
      <c r="R173" s="246">
        <f>Q173*H173</f>
        <v>0</v>
      </c>
      <c r="S173" s="246">
        <v>0</v>
      </c>
      <c r="T173" s="247">
        <f>S173*H173</f>
        <v>0</v>
      </c>
      <c r="AR173" s="25" t="s">
        <v>314</v>
      </c>
      <c r="AT173" s="25" t="s">
        <v>174</v>
      </c>
      <c r="AU173" s="25" t="s">
        <v>85</v>
      </c>
      <c r="AY173" s="25" t="s">
        <v>171</v>
      </c>
      <c r="BE173" s="248">
        <f>IF(N173="základní",J173,0)</f>
        <v>0</v>
      </c>
      <c r="BF173" s="248">
        <f>IF(N173="snížená",J173,0)</f>
        <v>0</v>
      </c>
      <c r="BG173" s="248">
        <f>IF(N173="zákl. přenesená",J173,0)</f>
        <v>0</v>
      </c>
      <c r="BH173" s="248">
        <f>IF(N173="sníž. přenesená",J173,0)</f>
        <v>0</v>
      </c>
      <c r="BI173" s="248">
        <f>IF(N173="nulová",J173,0)</f>
        <v>0</v>
      </c>
      <c r="BJ173" s="25" t="s">
        <v>83</v>
      </c>
      <c r="BK173" s="248">
        <f>ROUND(I173*H173,2)</f>
        <v>0</v>
      </c>
      <c r="BL173" s="25" t="s">
        <v>314</v>
      </c>
      <c r="BM173" s="25" t="s">
        <v>3582</v>
      </c>
    </row>
    <row r="174" s="1" customFormat="1" ht="16.5" customHeight="1">
      <c r="B174" s="47"/>
      <c r="C174" s="299" t="s">
        <v>657</v>
      </c>
      <c r="D174" s="299" t="s">
        <v>288</v>
      </c>
      <c r="E174" s="300" t="s">
        <v>3583</v>
      </c>
      <c r="F174" s="301" t="s">
        <v>3584</v>
      </c>
      <c r="G174" s="302" t="s">
        <v>367</v>
      </c>
      <c r="H174" s="303">
        <v>15</v>
      </c>
      <c r="I174" s="304"/>
      <c r="J174" s="305">
        <f>ROUND(I174*H174,2)</f>
        <v>0</v>
      </c>
      <c r="K174" s="301" t="s">
        <v>21</v>
      </c>
      <c r="L174" s="306"/>
      <c r="M174" s="307" t="s">
        <v>21</v>
      </c>
      <c r="N174" s="308" t="s">
        <v>47</v>
      </c>
      <c r="O174" s="48"/>
      <c r="P174" s="246">
        <f>O174*H174</f>
        <v>0</v>
      </c>
      <c r="Q174" s="246">
        <v>0</v>
      </c>
      <c r="R174" s="246">
        <f>Q174*H174</f>
        <v>0</v>
      </c>
      <c r="S174" s="246">
        <v>0</v>
      </c>
      <c r="T174" s="247">
        <f>S174*H174</f>
        <v>0</v>
      </c>
      <c r="AR174" s="25" t="s">
        <v>414</v>
      </c>
      <c r="AT174" s="25" t="s">
        <v>288</v>
      </c>
      <c r="AU174" s="25" t="s">
        <v>85</v>
      </c>
      <c r="AY174" s="25" t="s">
        <v>171</v>
      </c>
      <c r="BE174" s="248">
        <f>IF(N174="základní",J174,0)</f>
        <v>0</v>
      </c>
      <c r="BF174" s="248">
        <f>IF(N174="snížená",J174,0)</f>
        <v>0</v>
      </c>
      <c r="BG174" s="248">
        <f>IF(N174="zákl. přenesená",J174,0)</f>
        <v>0</v>
      </c>
      <c r="BH174" s="248">
        <f>IF(N174="sníž. přenesená",J174,0)</f>
        <v>0</v>
      </c>
      <c r="BI174" s="248">
        <f>IF(N174="nulová",J174,0)</f>
        <v>0</v>
      </c>
      <c r="BJ174" s="25" t="s">
        <v>83</v>
      </c>
      <c r="BK174" s="248">
        <f>ROUND(I174*H174,2)</f>
        <v>0</v>
      </c>
      <c r="BL174" s="25" t="s">
        <v>314</v>
      </c>
      <c r="BM174" s="25" t="s">
        <v>3585</v>
      </c>
    </row>
    <row r="175" s="1" customFormat="1" ht="16.5" customHeight="1">
      <c r="B175" s="47"/>
      <c r="C175" s="237" t="s">
        <v>663</v>
      </c>
      <c r="D175" s="237" t="s">
        <v>174</v>
      </c>
      <c r="E175" s="238" t="s">
        <v>3586</v>
      </c>
      <c r="F175" s="239" t="s">
        <v>3571</v>
      </c>
      <c r="G175" s="240" t="s">
        <v>367</v>
      </c>
      <c r="H175" s="241">
        <v>15</v>
      </c>
      <c r="I175" s="242"/>
      <c r="J175" s="243">
        <f>ROUND(I175*H175,2)</f>
        <v>0</v>
      </c>
      <c r="K175" s="239" t="s">
        <v>21</v>
      </c>
      <c r="L175" s="73"/>
      <c r="M175" s="244" t="s">
        <v>21</v>
      </c>
      <c r="N175" s="245" t="s">
        <v>47</v>
      </c>
      <c r="O175" s="48"/>
      <c r="P175" s="246">
        <f>O175*H175</f>
        <v>0</v>
      </c>
      <c r="Q175" s="246">
        <v>0</v>
      </c>
      <c r="R175" s="246">
        <f>Q175*H175</f>
        <v>0</v>
      </c>
      <c r="S175" s="246">
        <v>0</v>
      </c>
      <c r="T175" s="247">
        <f>S175*H175</f>
        <v>0</v>
      </c>
      <c r="AR175" s="25" t="s">
        <v>314</v>
      </c>
      <c r="AT175" s="25" t="s">
        <v>174</v>
      </c>
      <c r="AU175" s="25" t="s">
        <v>85</v>
      </c>
      <c r="AY175" s="25" t="s">
        <v>171</v>
      </c>
      <c r="BE175" s="248">
        <f>IF(N175="základní",J175,0)</f>
        <v>0</v>
      </c>
      <c r="BF175" s="248">
        <f>IF(N175="snížená",J175,0)</f>
        <v>0</v>
      </c>
      <c r="BG175" s="248">
        <f>IF(N175="zákl. přenesená",J175,0)</f>
        <v>0</v>
      </c>
      <c r="BH175" s="248">
        <f>IF(N175="sníž. přenesená",J175,0)</f>
        <v>0</v>
      </c>
      <c r="BI175" s="248">
        <f>IF(N175="nulová",J175,0)</f>
        <v>0</v>
      </c>
      <c r="BJ175" s="25" t="s">
        <v>83</v>
      </c>
      <c r="BK175" s="248">
        <f>ROUND(I175*H175,2)</f>
        <v>0</v>
      </c>
      <c r="BL175" s="25" t="s">
        <v>314</v>
      </c>
      <c r="BM175" s="25" t="s">
        <v>3587</v>
      </c>
    </row>
    <row r="176" s="1" customFormat="1" ht="16.5" customHeight="1">
      <c r="B176" s="47"/>
      <c r="C176" s="299" t="s">
        <v>668</v>
      </c>
      <c r="D176" s="299" t="s">
        <v>288</v>
      </c>
      <c r="E176" s="300" t="s">
        <v>3588</v>
      </c>
      <c r="F176" s="301" t="s">
        <v>3574</v>
      </c>
      <c r="G176" s="302" t="s">
        <v>367</v>
      </c>
      <c r="H176" s="303">
        <v>15</v>
      </c>
      <c r="I176" s="304"/>
      <c r="J176" s="305">
        <f>ROUND(I176*H176,2)</f>
        <v>0</v>
      </c>
      <c r="K176" s="301" t="s">
        <v>21</v>
      </c>
      <c r="L176" s="306"/>
      <c r="M176" s="307" t="s">
        <v>21</v>
      </c>
      <c r="N176" s="308" t="s">
        <v>47</v>
      </c>
      <c r="O176" s="48"/>
      <c r="P176" s="246">
        <f>O176*H176</f>
        <v>0</v>
      </c>
      <c r="Q176" s="246">
        <v>0</v>
      </c>
      <c r="R176" s="246">
        <f>Q176*H176</f>
        <v>0</v>
      </c>
      <c r="S176" s="246">
        <v>0</v>
      </c>
      <c r="T176" s="247">
        <f>S176*H176</f>
        <v>0</v>
      </c>
      <c r="AR176" s="25" t="s">
        <v>414</v>
      </c>
      <c r="AT176" s="25" t="s">
        <v>288</v>
      </c>
      <c r="AU176" s="25" t="s">
        <v>85</v>
      </c>
      <c r="AY176" s="25" t="s">
        <v>171</v>
      </c>
      <c r="BE176" s="248">
        <f>IF(N176="základní",J176,0)</f>
        <v>0</v>
      </c>
      <c r="BF176" s="248">
        <f>IF(N176="snížená",J176,0)</f>
        <v>0</v>
      </c>
      <c r="BG176" s="248">
        <f>IF(N176="zákl. přenesená",J176,0)</f>
        <v>0</v>
      </c>
      <c r="BH176" s="248">
        <f>IF(N176="sníž. přenesená",J176,0)</f>
        <v>0</v>
      </c>
      <c r="BI176" s="248">
        <f>IF(N176="nulová",J176,0)</f>
        <v>0</v>
      </c>
      <c r="BJ176" s="25" t="s">
        <v>83</v>
      </c>
      <c r="BK176" s="248">
        <f>ROUND(I176*H176,2)</f>
        <v>0</v>
      </c>
      <c r="BL176" s="25" t="s">
        <v>314</v>
      </c>
      <c r="BM176" s="25" t="s">
        <v>3589</v>
      </c>
    </row>
    <row r="177" s="1" customFormat="1" ht="16.5" customHeight="1">
      <c r="B177" s="47"/>
      <c r="C177" s="237" t="s">
        <v>673</v>
      </c>
      <c r="D177" s="237" t="s">
        <v>174</v>
      </c>
      <c r="E177" s="238" t="s">
        <v>3590</v>
      </c>
      <c r="F177" s="239" t="s">
        <v>3543</v>
      </c>
      <c r="G177" s="240" t="s">
        <v>367</v>
      </c>
      <c r="H177" s="241">
        <v>15</v>
      </c>
      <c r="I177" s="242"/>
      <c r="J177" s="243">
        <f>ROUND(I177*H177,2)</f>
        <v>0</v>
      </c>
      <c r="K177" s="239" t="s">
        <v>21</v>
      </c>
      <c r="L177" s="73"/>
      <c r="M177" s="244" t="s">
        <v>21</v>
      </c>
      <c r="N177" s="245" t="s">
        <v>47</v>
      </c>
      <c r="O177" s="48"/>
      <c r="P177" s="246">
        <f>O177*H177</f>
        <v>0</v>
      </c>
      <c r="Q177" s="246">
        <v>0</v>
      </c>
      <c r="R177" s="246">
        <f>Q177*H177</f>
        <v>0</v>
      </c>
      <c r="S177" s="246">
        <v>0</v>
      </c>
      <c r="T177" s="247">
        <f>S177*H177</f>
        <v>0</v>
      </c>
      <c r="AR177" s="25" t="s">
        <v>314</v>
      </c>
      <c r="AT177" s="25" t="s">
        <v>174</v>
      </c>
      <c r="AU177" s="25" t="s">
        <v>85</v>
      </c>
      <c r="AY177" s="25" t="s">
        <v>171</v>
      </c>
      <c r="BE177" s="248">
        <f>IF(N177="základní",J177,0)</f>
        <v>0</v>
      </c>
      <c r="BF177" s="248">
        <f>IF(N177="snížená",J177,0)</f>
        <v>0</v>
      </c>
      <c r="BG177" s="248">
        <f>IF(N177="zákl. přenesená",J177,0)</f>
        <v>0</v>
      </c>
      <c r="BH177" s="248">
        <f>IF(N177="sníž. přenesená",J177,0)</f>
        <v>0</v>
      </c>
      <c r="BI177" s="248">
        <f>IF(N177="nulová",J177,0)</f>
        <v>0</v>
      </c>
      <c r="BJ177" s="25" t="s">
        <v>83</v>
      </c>
      <c r="BK177" s="248">
        <f>ROUND(I177*H177,2)</f>
        <v>0</v>
      </c>
      <c r="BL177" s="25" t="s">
        <v>314</v>
      </c>
      <c r="BM177" s="25" t="s">
        <v>3591</v>
      </c>
    </row>
    <row r="178" s="1" customFormat="1" ht="16.5" customHeight="1">
      <c r="B178" s="47"/>
      <c r="C178" s="299" t="s">
        <v>677</v>
      </c>
      <c r="D178" s="299" t="s">
        <v>288</v>
      </c>
      <c r="E178" s="300" t="s">
        <v>3592</v>
      </c>
      <c r="F178" s="301" t="s">
        <v>3546</v>
      </c>
      <c r="G178" s="302" t="s">
        <v>367</v>
      </c>
      <c r="H178" s="303">
        <v>15</v>
      </c>
      <c r="I178" s="304"/>
      <c r="J178" s="305">
        <f>ROUND(I178*H178,2)</f>
        <v>0</v>
      </c>
      <c r="K178" s="301" t="s">
        <v>21</v>
      </c>
      <c r="L178" s="306"/>
      <c r="M178" s="307" t="s">
        <v>21</v>
      </c>
      <c r="N178" s="308" t="s">
        <v>47</v>
      </c>
      <c r="O178" s="48"/>
      <c r="P178" s="246">
        <f>O178*H178</f>
        <v>0</v>
      </c>
      <c r="Q178" s="246">
        <v>0</v>
      </c>
      <c r="R178" s="246">
        <f>Q178*H178</f>
        <v>0</v>
      </c>
      <c r="S178" s="246">
        <v>0</v>
      </c>
      <c r="T178" s="247">
        <f>S178*H178</f>
        <v>0</v>
      </c>
      <c r="AR178" s="25" t="s">
        <v>414</v>
      </c>
      <c r="AT178" s="25" t="s">
        <v>288</v>
      </c>
      <c r="AU178" s="25" t="s">
        <v>85</v>
      </c>
      <c r="AY178" s="25" t="s">
        <v>171</v>
      </c>
      <c r="BE178" s="248">
        <f>IF(N178="základní",J178,0)</f>
        <v>0</v>
      </c>
      <c r="BF178" s="248">
        <f>IF(N178="snížená",J178,0)</f>
        <v>0</v>
      </c>
      <c r="BG178" s="248">
        <f>IF(N178="zákl. přenesená",J178,0)</f>
        <v>0</v>
      </c>
      <c r="BH178" s="248">
        <f>IF(N178="sníž. přenesená",J178,0)</f>
        <v>0</v>
      </c>
      <c r="BI178" s="248">
        <f>IF(N178="nulová",J178,0)</f>
        <v>0</v>
      </c>
      <c r="BJ178" s="25" t="s">
        <v>83</v>
      </c>
      <c r="BK178" s="248">
        <f>ROUND(I178*H178,2)</f>
        <v>0</v>
      </c>
      <c r="BL178" s="25" t="s">
        <v>314</v>
      </c>
      <c r="BM178" s="25" t="s">
        <v>3593</v>
      </c>
    </row>
    <row r="179" s="1" customFormat="1" ht="16.5" customHeight="1">
      <c r="B179" s="47"/>
      <c r="C179" s="237" t="s">
        <v>681</v>
      </c>
      <c r="D179" s="237" t="s">
        <v>174</v>
      </c>
      <c r="E179" s="238" t="s">
        <v>3594</v>
      </c>
      <c r="F179" s="239" t="s">
        <v>3595</v>
      </c>
      <c r="G179" s="240" t="s">
        <v>367</v>
      </c>
      <c r="H179" s="241">
        <v>1</v>
      </c>
      <c r="I179" s="242"/>
      <c r="J179" s="243">
        <f>ROUND(I179*H179,2)</f>
        <v>0</v>
      </c>
      <c r="K179" s="239" t="s">
        <v>21</v>
      </c>
      <c r="L179" s="73"/>
      <c r="M179" s="244" t="s">
        <v>21</v>
      </c>
      <c r="N179" s="245" t="s">
        <v>47</v>
      </c>
      <c r="O179" s="48"/>
      <c r="P179" s="246">
        <f>O179*H179</f>
        <v>0</v>
      </c>
      <c r="Q179" s="246">
        <v>0</v>
      </c>
      <c r="R179" s="246">
        <f>Q179*H179</f>
        <v>0</v>
      </c>
      <c r="S179" s="246">
        <v>0</v>
      </c>
      <c r="T179" s="247">
        <f>S179*H179</f>
        <v>0</v>
      </c>
      <c r="AR179" s="25" t="s">
        <v>314</v>
      </c>
      <c r="AT179" s="25" t="s">
        <v>174</v>
      </c>
      <c r="AU179" s="25" t="s">
        <v>85</v>
      </c>
      <c r="AY179" s="25" t="s">
        <v>171</v>
      </c>
      <c r="BE179" s="248">
        <f>IF(N179="základní",J179,0)</f>
        <v>0</v>
      </c>
      <c r="BF179" s="248">
        <f>IF(N179="snížená",J179,0)</f>
        <v>0</v>
      </c>
      <c r="BG179" s="248">
        <f>IF(N179="zákl. přenesená",J179,0)</f>
        <v>0</v>
      </c>
      <c r="BH179" s="248">
        <f>IF(N179="sníž. přenesená",J179,0)</f>
        <v>0</v>
      </c>
      <c r="BI179" s="248">
        <f>IF(N179="nulová",J179,0)</f>
        <v>0</v>
      </c>
      <c r="BJ179" s="25" t="s">
        <v>83</v>
      </c>
      <c r="BK179" s="248">
        <f>ROUND(I179*H179,2)</f>
        <v>0</v>
      </c>
      <c r="BL179" s="25" t="s">
        <v>314</v>
      </c>
      <c r="BM179" s="25" t="s">
        <v>3596</v>
      </c>
    </row>
    <row r="180" s="1" customFormat="1" ht="16.5" customHeight="1">
      <c r="B180" s="47"/>
      <c r="C180" s="299" t="s">
        <v>685</v>
      </c>
      <c r="D180" s="299" t="s">
        <v>288</v>
      </c>
      <c r="E180" s="300" t="s">
        <v>3597</v>
      </c>
      <c r="F180" s="301" t="s">
        <v>3598</v>
      </c>
      <c r="G180" s="302" t="s">
        <v>367</v>
      </c>
      <c r="H180" s="303">
        <v>1</v>
      </c>
      <c r="I180" s="304"/>
      <c r="J180" s="305">
        <f>ROUND(I180*H180,2)</f>
        <v>0</v>
      </c>
      <c r="K180" s="301" t="s">
        <v>21</v>
      </c>
      <c r="L180" s="306"/>
      <c r="M180" s="307" t="s">
        <v>21</v>
      </c>
      <c r="N180" s="308" t="s">
        <v>47</v>
      </c>
      <c r="O180" s="48"/>
      <c r="P180" s="246">
        <f>O180*H180</f>
        <v>0</v>
      </c>
      <c r="Q180" s="246">
        <v>0</v>
      </c>
      <c r="R180" s="246">
        <f>Q180*H180</f>
        <v>0</v>
      </c>
      <c r="S180" s="246">
        <v>0</v>
      </c>
      <c r="T180" s="247">
        <f>S180*H180</f>
        <v>0</v>
      </c>
      <c r="AR180" s="25" t="s">
        <v>414</v>
      </c>
      <c r="AT180" s="25" t="s">
        <v>288</v>
      </c>
      <c r="AU180" s="25" t="s">
        <v>85</v>
      </c>
      <c r="AY180" s="25" t="s">
        <v>171</v>
      </c>
      <c r="BE180" s="248">
        <f>IF(N180="základní",J180,0)</f>
        <v>0</v>
      </c>
      <c r="BF180" s="248">
        <f>IF(N180="snížená",J180,0)</f>
        <v>0</v>
      </c>
      <c r="BG180" s="248">
        <f>IF(N180="zákl. přenesená",J180,0)</f>
        <v>0</v>
      </c>
      <c r="BH180" s="248">
        <f>IF(N180="sníž. přenesená",J180,0)</f>
        <v>0</v>
      </c>
      <c r="BI180" s="248">
        <f>IF(N180="nulová",J180,0)</f>
        <v>0</v>
      </c>
      <c r="BJ180" s="25" t="s">
        <v>83</v>
      </c>
      <c r="BK180" s="248">
        <f>ROUND(I180*H180,2)</f>
        <v>0</v>
      </c>
      <c r="BL180" s="25" t="s">
        <v>314</v>
      </c>
      <c r="BM180" s="25" t="s">
        <v>3599</v>
      </c>
    </row>
    <row r="181" s="1" customFormat="1" ht="16.5" customHeight="1">
      <c r="B181" s="47"/>
      <c r="C181" s="237" t="s">
        <v>691</v>
      </c>
      <c r="D181" s="237" t="s">
        <v>174</v>
      </c>
      <c r="E181" s="238" t="s">
        <v>3600</v>
      </c>
      <c r="F181" s="239" t="s">
        <v>3571</v>
      </c>
      <c r="G181" s="240" t="s">
        <v>367</v>
      </c>
      <c r="H181" s="241">
        <v>1</v>
      </c>
      <c r="I181" s="242"/>
      <c r="J181" s="243">
        <f>ROUND(I181*H181,2)</f>
        <v>0</v>
      </c>
      <c r="K181" s="239" t="s">
        <v>21</v>
      </c>
      <c r="L181" s="73"/>
      <c r="M181" s="244" t="s">
        <v>21</v>
      </c>
      <c r="N181" s="245" t="s">
        <v>47</v>
      </c>
      <c r="O181" s="48"/>
      <c r="P181" s="246">
        <f>O181*H181</f>
        <v>0</v>
      </c>
      <c r="Q181" s="246">
        <v>0</v>
      </c>
      <c r="R181" s="246">
        <f>Q181*H181</f>
        <v>0</v>
      </c>
      <c r="S181" s="246">
        <v>0</v>
      </c>
      <c r="T181" s="247">
        <f>S181*H181</f>
        <v>0</v>
      </c>
      <c r="AR181" s="25" t="s">
        <v>314</v>
      </c>
      <c r="AT181" s="25" t="s">
        <v>174</v>
      </c>
      <c r="AU181" s="25" t="s">
        <v>85</v>
      </c>
      <c r="AY181" s="25" t="s">
        <v>171</v>
      </c>
      <c r="BE181" s="248">
        <f>IF(N181="základní",J181,0)</f>
        <v>0</v>
      </c>
      <c r="BF181" s="248">
        <f>IF(N181="snížená",J181,0)</f>
        <v>0</v>
      </c>
      <c r="BG181" s="248">
        <f>IF(N181="zákl. přenesená",J181,0)</f>
        <v>0</v>
      </c>
      <c r="BH181" s="248">
        <f>IF(N181="sníž. přenesená",J181,0)</f>
        <v>0</v>
      </c>
      <c r="BI181" s="248">
        <f>IF(N181="nulová",J181,0)</f>
        <v>0</v>
      </c>
      <c r="BJ181" s="25" t="s">
        <v>83</v>
      </c>
      <c r="BK181" s="248">
        <f>ROUND(I181*H181,2)</f>
        <v>0</v>
      </c>
      <c r="BL181" s="25" t="s">
        <v>314</v>
      </c>
      <c r="BM181" s="25" t="s">
        <v>3601</v>
      </c>
    </row>
    <row r="182" s="1" customFormat="1" ht="16.5" customHeight="1">
      <c r="B182" s="47"/>
      <c r="C182" s="299" t="s">
        <v>698</v>
      </c>
      <c r="D182" s="299" t="s">
        <v>288</v>
      </c>
      <c r="E182" s="300" t="s">
        <v>3602</v>
      </c>
      <c r="F182" s="301" t="s">
        <v>3574</v>
      </c>
      <c r="G182" s="302" t="s">
        <v>367</v>
      </c>
      <c r="H182" s="303">
        <v>1</v>
      </c>
      <c r="I182" s="304"/>
      <c r="J182" s="305">
        <f>ROUND(I182*H182,2)</f>
        <v>0</v>
      </c>
      <c r="K182" s="301" t="s">
        <v>21</v>
      </c>
      <c r="L182" s="306"/>
      <c r="M182" s="307" t="s">
        <v>21</v>
      </c>
      <c r="N182" s="308" t="s">
        <v>47</v>
      </c>
      <c r="O182" s="48"/>
      <c r="P182" s="246">
        <f>O182*H182</f>
        <v>0</v>
      </c>
      <c r="Q182" s="246">
        <v>0</v>
      </c>
      <c r="R182" s="246">
        <f>Q182*H182</f>
        <v>0</v>
      </c>
      <c r="S182" s="246">
        <v>0</v>
      </c>
      <c r="T182" s="247">
        <f>S182*H182</f>
        <v>0</v>
      </c>
      <c r="AR182" s="25" t="s">
        <v>414</v>
      </c>
      <c r="AT182" s="25" t="s">
        <v>288</v>
      </c>
      <c r="AU182" s="25" t="s">
        <v>85</v>
      </c>
      <c r="AY182" s="25" t="s">
        <v>171</v>
      </c>
      <c r="BE182" s="248">
        <f>IF(N182="základní",J182,0)</f>
        <v>0</v>
      </c>
      <c r="BF182" s="248">
        <f>IF(N182="snížená",J182,0)</f>
        <v>0</v>
      </c>
      <c r="BG182" s="248">
        <f>IF(N182="zákl. přenesená",J182,0)</f>
        <v>0</v>
      </c>
      <c r="BH182" s="248">
        <f>IF(N182="sníž. přenesená",J182,0)</f>
        <v>0</v>
      </c>
      <c r="BI182" s="248">
        <f>IF(N182="nulová",J182,0)</f>
        <v>0</v>
      </c>
      <c r="BJ182" s="25" t="s">
        <v>83</v>
      </c>
      <c r="BK182" s="248">
        <f>ROUND(I182*H182,2)</f>
        <v>0</v>
      </c>
      <c r="BL182" s="25" t="s">
        <v>314</v>
      </c>
      <c r="BM182" s="25" t="s">
        <v>3603</v>
      </c>
    </row>
    <row r="183" s="1" customFormat="1" ht="16.5" customHeight="1">
      <c r="B183" s="47"/>
      <c r="C183" s="237" t="s">
        <v>703</v>
      </c>
      <c r="D183" s="237" t="s">
        <v>174</v>
      </c>
      <c r="E183" s="238" t="s">
        <v>3604</v>
      </c>
      <c r="F183" s="239" t="s">
        <v>3543</v>
      </c>
      <c r="G183" s="240" t="s">
        <v>367</v>
      </c>
      <c r="H183" s="241">
        <v>1</v>
      </c>
      <c r="I183" s="242"/>
      <c r="J183" s="243">
        <f>ROUND(I183*H183,2)</f>
        <v>0</v>
      </c>
      <c r="K183" s="239" t="s">
        <v>21</v>
      </c>
      <c r="L183" s="73"/>
      <c r="M183" s="244" t="s">
        <v>21</v>
      </c>
      <c r="N183" s="245" t="s">
        <v>47</v>
      </c>
      <c r="O183" s="48"/>
      <c r="P183" s="246">
        <f>O183*H183</f>
        <v>0</v>
      </c>
      <c r="Q183" s="246">
        <v>0</v>
      </c>
      <c r="R183" s="246">
        <f>Q183*H183</f>
        <v>0</v>
      </c>
      <c r="S183" s="246">
        <v>0</v>
      </c>
      <c r="T183" s="247">
        <f>S183*H183</f>
        <v>0</v>
      </c>
      <c r="AR183" s="25" t="s">
        <v>314</v>
      </c>
      <c r="AT183" s="25" t="s">
        <v>174</v>
      </c>
      <c r="AU183" s="25" t="s">
        <v>85</v>
      </c>
      <c r="AY183" s="25" t="s">
        <v>171</v>
      </c>
      <c r="BE183" s="248">
        <f>IF(N183="základní",J183,0)</f>
        <v>0</v>
      </c>
      <c r="BF183" s="248">
        <f>IF(N183="snížená",J183,0)</f>
        <v>0</v>
      </c>
      <c r="BG183" s="248">
        <f>IF(N183="zákl. přenesená",J183,0)</f>
        <v>0</v>
      </c>
      <c r="BH183" s="248">
        <f>IF(N183="sníž. přenesená",J183,0)</f>
        <v>0</v>
      </c>
      <c r="BI183" s="248">
        <f>IF(N183="nulová",J183,0)</f>
        <v>0</v>
      </c>
      <c r="BJ183" s="25" t="s">
        <v>83</v>
      </c>
      <c r="BK183" s="248">
        <f>ROUND(I183*H183,2)</f>
        <v>0</v>
      </c>
      <c r="BL183" s="25" t="s">
        <v>314</v>
      </c>
      <c r="BM183" s="25" t="s">
        <v>3605</v>
      </c>
    </row>
    <row r="184" s="1" customFormat="1" ht="16.5" customHeight="1">
      <c r="B184" s="47"/>
      <c r="C184" s="299" t="s">
        <v>711</v>
      </c>
      <c r="D184" s="299" t="s">
        <v>288</v>
      </c>
      <c r="E184" s="300" t="s">
        <v>3606</v>
      </c>
      <c r="F184" s="301" t="s">
        <v>3546</v>
      </c>
      <c r="G184" s="302" t="s">
        <v>367</v>
      </c>
      <c r="H184" s="303">
        <v>1</v>
      </c>
      <c r="I184" s="304"/>
      <c r="J184" s="305">
        <f>ROUND(I184*H184,2)</f>
        <v>0</v>
      </c>
      <c r="K184" s="301" t="s">
        <v>21</v>
      </c>
      <c r="L184" s="306"/>
      <c r="M184" s="307" t="s">
        <v>21</v>
      </c>
      <c r="N184" s="308" t="s">
        <v>47</v>
      </c>
      <c r="O184" s="48"/>
      <c r="P184" s="246">
        <f>O184*H184</f>
        <v>0</v>
      </c>
      <c r="Q184" s="246">
        <v>0</v>
      </c>
      <c r="R184" s="246">
        <f>Q184*H184</f>
        <v>0</v>
      </c>
      <c r="S184" s="246">
        <v>0</v>
      </c>
      <c r="T184" s="247">
        <f>S184*H184</f>
        <v>0</v>
      </c>
      <c r="AR184" s="25" t="s">
        <v>414</v>
      </c>
      <c r="AT184" s="25" t="s">
        <v>288</v>
      </c>
      <c r="AU184" s="25" t="s">
        <v>85</v>
      </c>
      <c r="AY184" s="25" t="s">
        <v>171</v>
      </c>
      <c r="BE184" s="248">
        <f>IF(N184="základní",J184,0)</f>
        <v>0</v>
      </c>
      <c r="BF184" s="248">
        <f>IF(N184="snížená",J184,0)</f>
        <v>0</v>
      </c>
      <c r="BG184" s="248">
        <f>IF(N184="zákl. přenesená",J184,0)</f>
        <v>0</v>
      </c>
      <c r="BH184" s="248">
        <f>IF(N184="sníž. přenesená",J184,0)</f>
        <v>0</v>
      </c>
      <c r="BI184" s="248">
        <f>IF(N184="nulová",J184,0)</f>
        <v>0</v>
      </c>
      <c r="BJ184" s="25" t="s">
        <v>83</v>
      </c>
      <c r="BK184" s="248">
        <f>ROUND(I184*H184,2)</f>
        <v>0</v>
      </c>
      <c r="BL184" s="25" t="s">
        <v>314</v>
      </c>
      <c r="BM184" s="25" t="s">
        <v>3607</v>
      </c>
    </row>
    <row r="185" s="1" customFormat="1" ht="16.5" customHeight="1">
      <c r="B185" s="47"/>
      <c r="C185" s="237" t="s">
        <v>719</v>
      </c>
      <c r="D185" s="237" t="s">
        <v>174</v>
      </c>
      <c r="E185" s="238" t="s">
        <v>3608</v>
      </c>
      <c r="F185" s="239" t="s">
        <v>3609</v>
      </c>
      <c r="G185" s="240" t="s">
        <v>367</v>
      </c>
      <c r="H185" s="241">
        <v>3</v>
      </c>
      <c r="I185" s="242"/>
      <c r="J185" s="243">
        <f>ROUND(I185*H185,2)</f>
        <v>0</v>
      </c>
      <c r="K185" s="239" t="s">
        <v>21</v>
      </c>
      <c r="L185" s="73"/>
      <c r="M185" s="244" t="s">
        <v>21</v>
      </c>
      <c r="N185" s="245" t="s">
        <v>47</v>
      </c>
      <c r="O185" s="48"/>
      <c r="P185" s="246">
        <f>O185*H185</f>
        <v>0</v>
      </c>
      <c r="Q185" s="246">
        <v>0</v>
      </c>
      <c r="R185" s="246">
        <f>Q185*H185</f>
        <v>0</v>
      </c>
      <c r="S185" s="246">
        <v>0</v>
      </c>
      <c r="T185" s="247">
        <f>S185*H185</f>
        <v>0</v>
      </c>
      <c r="AR185" s="25" t="s">
        <v>314</v>
      </c>
      <c r="AT185" s="25" t="s">
        <v>174</v>
      </c>
      <c r="AU185" s="25" t="s">
        <v>85</v>
      </c>
      <c r="AY185" s="25" t="s">
        <v>171</v>
      </c>
      <c r="BE185" s="248">
        <f>IF(N185="základní",J185,0)</f>
        <v>0</v>
      </c>
      <c r="BF185" s="248">
        <f>IF(N185="snížená",J185,0)</f>
        <v>0</v>
      </c>
      <c r="BG185" s="248">
        <f>IF(N185="zákl. přenesená",J185,0)</f>
        <v>0</v>
      </c>
      <c r="BH185" s="248">
        <f>IF(N185="sníž. přenesená",J185,0)</f>
        <v>0</v>
      </c>
      <c r="BI185" s="248">
        <f>IF(N185="nulová",J185,0)</f>
        <v>0</v>
      </c>
      <c r="BJ185" s="25" t="s">
        <v>83</v>
      </c>
      <c r="BK185" s="248">
        <f>ROUND(I185*H185,2)</f>
        <v>0</v>
      </c>
      <c r="BL185" s="25" t="s">
        <v>314</v>
      </c>
      <c r="BM185" s="25" t="s">
        <v>3610</v>
      </c>
    </row>
    <row r="186" s="1" customFormat="1" ht="16.5" customHeight="1">
      <c r="B186" s="47"/>
      <c r="C186" s="299" t="s">
        <v>725</v>
      </c>
      <c r="D186" s="299" t="s">
        <v>288</v>
      </c>
      <c r="E186" s="300" t="s">
        <v>3611</v>
      </c>
      <c r="F186" s="301" t="s">
        <v>3612</v>
      </c>
      <c r="G186" s="302" t="s">
        <v>367</v>
      </c>
      <c r="H186" s="303">
        <v>3</v>
      </c>
      <c r="I186" s="304"/>
      <c r="J186" s="305">
        <f>ROUND(I186*H186,2)</f>
        <v>0</v>
      </c>
      <c r="K186" s="301" t="s">
        <v>21</v>
      </c>
      <c r="L186" s="306"/>
      <c r="M186" s="307" t="s">
        <v>21</v>
      </c>
      <c r="N186" s="308" t="s">
        <v>47</v>
      </c>
      <c r="O186" s="48"/>
      <c r="P186" s="246">
        <f>O186*H186</f>
        <v>0</v>
      </c>
      <c r="Q186" s="246">
        <v>0</v>
      </c>
      <c r="R186" s="246">
        <f>Q186*H186</f>
        <v>0</v>
      </c>
      <c r="S186" s="246">
        <v>0</v>
      </c>
      <c r="T186" s="247">
        <f>S186*H186</f>
        <v>0</v>
      </c>
      <c r="AR186" s="25" t="s">
        <v>414</v>
      </c>
      <c r="AT186" s="25" t="s">
        <v>288</v>
      </c>
      <c r="AU186" s="25" t="s">
        <v>85</v>
      </c>
      <c r="AY186" s="25" t="s">
        <v>171</v>
      </c>
      <c r="BE186" s="248">
        <f>IF(N186="základní",J186,0)</f>
        <v>0</v>
      </c>
      <c r="BF186" s="248">
        <f>IF(N186="snížená",J186,0)</f>
        <v>0</v>
      </c>
      <c r="BG186" s="248">
        <f>IF(N186="zákl. přenesená",J186,0)</f>
        <v>0</v>
      </c>
      <c r="BH186" s="248">
        <f>IF(N186="sníž. přenesená",J186,0)</f>
        <v>0</v>
      </c>
      <c r="BI186" s="248">
        <f>IF(N186="nulová",J186,0)</f>
        <v>0</v>
      </c>
      <c r="BJ186" s="25" t="s">
        <v>83</v>
      </c>
      <c r="BK186" s="248">
        <f>ROUND(I186*H186,2)</f>
        <v>0</v>
      </c>
      <c r="BL186" s="25" t="s">
        <v>314</v>
      </c>
      <c r="BM186" s="25" t="s">
        <v>3613</v>
      </c>
    </row>
    <row r="187" s="1" customFormat="1" ht="16.5" customHeight="1">
      <c r="B187" s="47"/>
      <c r="C187" s="237" t="s">
        <v>732</v>
      </c>
      <c r="D187" s="237" t="s">
        <v>174</v>
      </c>
      <c r="E187" s="238" t="s">
        <v>3614</v>
      </c>
      <c r="F187" s="239" t="s">
        <v>3537</v>
      </c>
      <c r="G187" s="240" t="s">
        <v>367</v>
      </c>
      <c r="H187" s="241">
        <v>3</v>
      </c>
      <c r="I187" s="242"/>
      <c r="J187" s="243">
        <f>ROUND(I187*H187,2)</f>
        <v>0</v>
      </c>
      <c r="K187" s="239" t="s">
        <v>21</v>
      </c>
      <c r="L187" s="73"/>
      <c r="M187" s="244" t="s">
        <v>21</v>
      </c>
      <c r="N187" s="245" t="s">
        <v>47</v>
      </c>
      <c r="O187" s="48"/>
      <c r="P187" s="246">
        <f>O187*H187</f>
        <v>0</v>
      </c>
      <c r="Q187" s="246">
        <v>0</v>
      </c>
      <c r="R187" s="246">
        <f>Q187*H187</f>
        <v>0</v>
      </c>
      <c r="S187" s="246">
        <v>0</v>
      </c>
      <c r="T187" s="247">
        <f>S187*H187</f>
        <v>0</v>
      </c>
      <c r="AR187" s="25" t="s">
        <v>314</v>
      </c>
      <c r="AT187" s="25" t="s">
        <v>174</v>
      </c>
      <c r="AU187" s="25" t="s">
        <v>85</v>
      </c>
      <c r="AY187" s="25" t="s">
        <v>171</v>
      </c>
      <c r="BE187" s="248">
        <f>IF(N187="základní",J187,0)</f>
        <v>0</v>
      </c>
      <c r="BF187" s="248">
        <f>IF(N187="snížená",J187,0)</f>
        <v>0</v>
      </c>
      <c r="BG187" s="248">
        <f>IF(N187="zákl. přenesená",J187,0)</f>
        <v>0</v>
      </c>
      <c r="BH187" s="248">
        <f>IF(N187="sníž. přenesená",J187,0)</f>
        <v>0</v>
      </c>
      <c r="BI187" s="248">
        <f>IF(N187="nulová",J187,0)</f>
        <v>0</v>
      </c>
      <c r="BJ187" s="25" t="s">
        <v>83</v>
      </c>
      <c r="BK187" s="248">
        <f>ROUND(I187*H187,2)</f>
        <v>0</v>
      </c>
      <c r="BL187" s="25" t="s">
        <v>314</v>
      </c>
      <c r="BM187" s="25" t="s">
        <v>3615</v>
      </c>
    </row>
    <row r="188" s="1" customFormat="1" ht="16.5" customHeight="1">
      <c r="B188" s="47"/>
      <c r="C188" s="299" t="s">
        <v>739</v>
      </c>
      <c r="D188" s="299" t="s">
        <v>288</v>
      </c>
      <c r="E188" s="300" t="s">
        <v>3616</v>
      </c>
      <c r="F188" s="301" t="s">
        <v>3540</v>
      </c>
      <c r="G188" s="302" t="s">
        <v>367</v>
      </c>
      <c r="H188" s="303">
        <v>3</v>
      </c>
      <c r="I188" s="304"/>
      <c r="J188" s="305">
        <f>ROUND(I188*H188,2)</f>
        <v>0</v>
      </c>
      <c r="K188" s="301" t="s">
        <v>21</v>
      </c>
      <c r="L188" s="306"/>
      <c r="M188" s="307" t="s">
        <v>21</v>
      </c>
      <c r="N188" s="308" t="s">
        <v>47</v>
      </c>
      <c r="O188" s="48"/>
      <c r="P188" s="246">
        <f>O188*H188</f>
        <v>0</v>
      </c>
      <c r="Q188" s="246">
        <v>0</v>
      </c>
      <c r="R188" s="246">
        <f>Q188*H188</f>
        <v>0</v>
      </c>
      <c r="S188" s="246">
        <v>0</v>
      </c>
      <c r="T188" s="247">
        <f>S188*H188</f>
        <v>0</v>
      </c>
      <c r="AR188" s="25" t="s">
        <v>414</v>
      </c>
      <c r="AT188" s="25" t="s">
        <v>288</v>
      </c>
      <c r="AU188" s="25" t="s">
        <v>85</v>
      </c>
      <c r="AY188" s="25" t="s">
        <v>171</v>
      </c>
      <c r="BE188" s="248">
        <f>IF(N188="základní",J188,0)</f>
        <v>0</v>
      </c>
      <c r="BF188" s="248">
        <f>IF(N188="snížená",J188,0)</f>
        <v>0</v>
      </c>
      <c r="BG188" s="248">
        <f>IF(N188="zákl. přenesená",J188,0)</f>
        <v>0</v>
      </c>
      <c r="BH188" s="248">
        <f>IF(N188="sníž. přenesená",J188,0)</f>
        <v>0</v>
      </c>
      <c r="BI188" s="248">
        <f>IF(N188="nulová",J188,0)</f>
        <v>0</v>
      </c>
      <c r="BJ188" s="25" t="s">
        <v>83</v>
      </c>
      <c r="BK188" s="248">
        <f>ROUND(I188*H188,2)</f>
        <v>0</v>
      </c>
      <c r="BL188" s="25" t="s">
        <v>314</v>
      </c>
      <c r="BM188" s="25" t="s">
        <v>3617</v>
      </c>
    </row>
    <row r="189" s="1" customFormat="1" ht="16.5" customHeight="1">
      <c r="B189" s="47"/>
      <c r="C189" s="237" t="s">
        <v>748</v>
      </c>
      <c r="D189" s="237" t="s">
        <v>174</v>
      </c>
      <c r="E189" s="238" t="s">
        <v>3618</v>
      </c>
      <c r="F189" s="239" t="s">
        <v>3543</v>
      </c>
      <c r="G189" s="240" t="s">
        <v>367</v>
      </c>
      <c r="H189" s="241">
        <v>3</v>
      </c>
      <c r="I189" s="242"/>
      <c r="J189" s="243">
        <f>ROUND(I189*H189,2)</f>
        <v>0</v>
      </c>
      <c r="K189" s="239" t="s">
        <v>21</v>
      </c>
      <c r="L189" s="73"/>
      <c r="M189" s="244" t="s">
        <v>21</v>
      </c>
      <c r="N189" s="245" t="s">
        <v>47</v>
      </c>
      <c r="O189" s="48"/>
      <c r="P189" s="246">
        <f>O189*H189</f>
        <v>0</v>
      </c>
      <c r="Q189" s="246">
        <v>0</v>
      </c>
      <c r="R189" s="246">
        <f>Q189*H189</f>
        <v>0</v>
      </c>
      <c r="S189" s="246">
        <v>0</v>
      </c>
      <c r="T189" s="247">
        <f>S189*H189</f>
        <v>0</v>
      </c>
      <c r="AR189" s="25" t="s">
        <v>314</v>
      </c>
      <c r="AT189" s="25" t="s">
        <v>174</v>
      </c>
      <c r="AU189" s="25" t="s">
        <v>85</v>
      </c>
      <c r="AY189" s="25" t="s">
        <v>171</v>
      </c>
      <c r="BE189" s="248">
        <f>IF(N189="základní",J189,0)</f>
        <v>0</v>
      </c>
      <c r="BF189" s="248">
        <f>IF(N189="snížená",J189,0)</f>
        <v>0</v>
      </c>
      <c r="BG189" s="248">
        <f>IF(N189="zákl. přenesená",J189,0)</f>
        <v>0</v>
      </c>
      <c r="BH189" s="248">
        <f>IF(N189="sníž. přenesená",J189,0)</f>
        <v>0</v>
      </c>
      <c r="BI189" s="248">
        <f>IF(N189="nulová",J189,0)</f>
        <v>0</v>
      </c>
      <c r="BJ189" s="25" t="s">
        <v>83</v>
      </c>
      <c r="BK189" s="248">
        <f>ROUND(I189*H189,2)</f>
        <v>0</v>
      </c>
      <c r="BL189" s="25" t="s">
        <v>314</v>
      </c>
      <c r="BM189" s="25" t="s">
        <v>3619</v>
      </c>
    </row>
    <row r="190" s="1" customFormat="1" ht="16.5" customHeight="1">
      <c r="B190" s="47"/>
      <c r="C190" s="299" t="s">
        <v>761</v>
      </c>
      <c r="D190" s="299" t="s">
        <v>288</v>
      </c>
      <c r="E190" s="300" t="s">
        <v>3620</v>
      </c>
      <c r="F190" s="301" t="s">
        <v>3546</v>
      </c>
      <c r="G190" s="302" t="s">
        <v>367</v>
      </c>
      <c r="H190" s="303">
        <v>3</v>
      </c>
      <c r="I190" s="304"/>
      <c r="J190" s="305">
        <f>ROUND(I190*H190,2)</f>
        <v>0</v>
      </c>
      <c r="K190" s="301" t="s">
        <v>21</v>
      </c>
      <c r="L190" s="306"/>
      <c r="M190" s="307" t="s">
        <v>21</v>
      </c>
      <c r="N190" s="308" t="s">
        <v>47</v>
      </c>
      <c r="O190" s="48"/>
      <c r="P190" s="246">
        <f>O190*H190</f>
        <v>0</v>
      </c>
      <c r="Q190" s="246">
        <v>0</v>
      </c>
      <c r="R190" s="246">
        <f>Q190*H190</f>
        <v>0</v>
      </c>
      <c r="S190" s="246">
        <v>0</v>
      </c>
      <c r="T190" s="247">
        <f>S190*H190</f>
        <v>0</v>
      </c>
      <c r="AR190" s="25" t="s">
        <v>414</v>
      </c>
      <c r="AT190" s="25" t="s">
        <v>288</v>
      </c>
      <c r="AU190" s="25" t="s">
        <v>85</v>
      </c>
      <c r="AY190" s="25" t="s">
        <v>171</v>
      </c>
      <c r="BE190" s="248">
        <f>IF(N190="základní",J190,0)</f>
        <v>0</v>
      </c>
      <c r="BF190" s="248">
        <f>IF(N190="snížená",J190,0)</f>
        <v>0</v>
      </c>
      <c r="BG190" s="248">
        <f>IF(N190="zákl. přenesená",J190,0)</f>
        <v>0</v>
      </c>
      <c r="BH190" s="248">
        <f>IF(N190="sníž. přenesená",J190,0)</f>
        <v>0</v>
      </c>
      <c r="BI190" s="248">
        <f>IF(N190="nulová",J190,0)</f>
        <v>0</v>
      </c>
      <c r="BJ190" s="25" t="s">
        <v>83</v>
      </c>
      <c r="BK190" s="248">
        <f>ROUND(I190*H190,2)</f>
        <v>0</v>
      </c>
      <c r="BL190" s="25" t="s">
        <v>314</v>
      </c>
      <c r="BM190" s="25" t="s">
        <v>3621</v>
      </c>
    </row>
    <row r="191" s="1" customFormat="1" ht="16.5" customHeight="1">
      <c r="B191" s="47"/>
      <c r="C191" s="237" t="s">
        <v>767</v>
      </c>
      <c r="D191" s="237" t="s">
        <v>174</v>
      </c>
      <c r="E191" s="238" t="s">
        <v>3622</v>
      </c>
      <c r="F191" s="239" t="s">
        <v>3623</v>
      </c>
      <c r="G191" s="240" t="s">
        <v>367</v>
      </c>
      <c r="H191" s="241">
        <v>2</v>
      </c>
      <c r="I191" s="242"/>
      <c r="J191" s="243">
        <f>ROUND(I191*H191,2)</f>
        <v>0</v>
      </c>
      <c r="K191" s="239" t="s">
        <v>21</v>
      </c>
      <c r="L191" s="73"/>
      <c r="M191" s="244" t="s">
        <v>21</v>
      </c>
      <c r="N191" s="245" t="s">
        <v>47</v>
      </c>
      <c r="O191" s="48"/>
      <c r="P191" s="246">
        <f>O191*H191</f>
        <v>0</v>
      </c>
      <c r="Q191" s="246">
        <v>0</v>
      </c>
      <c r="R191" s="246">
        <f>Q191*H191</f>
        <v>0</v>
      </c>
      <c r="S191" s="246">
        <v>0</v>
      </c>
      <c r="T191" s="247">
        <f>S191*H191</f>
        <v>0</v>
      </c>
      <c r="AR191" s="25" t="s">
        <v>314</v>
      </c>
      <c r="AT191" s="25" t="s">
        <v>174</v>
      </c>
      <c r="AU191" s="25" t="s">
        <v>85</v>
      </c>
      <c r="AY191" s="25" t="s">
        <v>171</v>
      </c>
      <c r="BE191" s="248">
        <f>IF(N191="základní",J191,0)</f>
        <v>0</v>
      </c>
      <c r="BF191" s="248">
        <f>IF(N191="snížená",J191,0)</f>
        <v>0</v>
      </c>
      <c r="BG191" s="248">
        <f>IF(N191="zákl. přenesená",J191,0)</f>
        <v>0</v>
      </c>
      <c r="BH191" s="248">
        <f>IF(N191="sníž. přenesená",J191,0)</f>
        <v>0</v>
      </c>
      <c r="BI191" s="248">
        <f>IF(N191="nulová",J191,0)</f>
        <v>0</v>
      </c>
      <c r="BJ191" s="25" t="s">
        <v>83</v>
      </c>
      <c r="BK191" s="248">
        <f>ROUND(I191*H191,2)</f>
        <v>0</v>
      </c>
      <c r="BL191" s="25" t="s">
        <v>314</v>
      </c>
      <c r="BM191" s="25" t="s">
        <v>3624</v>
      </c>
    </row>
    <row r="192" s="1" customFormat="1" ht="16.5" customHeight="1">
      <c r="B192" s="47"/>
      <c r="C192" s="299" t="s">
        <v>773</v>
      </c>
      <c r="D192" s="299" t="s">
        <v>288</v>
      </c>
      <c r="E192" s="300" t="s">
        <v>3625</v>
      </c>
      <c r="F192" s="301" t="s">
        <v>3626</v>
      </c>
      <c r="G192" s="302" t="s">
        <v>367</v>
      </c>
      <c r="H192" s="303">
        <v>2</v>
      </c>
      <c r="I192" s="304"/>
      <c r="J192" s="305">
        <f>ROUND(I192*H192,2)</f>
        <v>0</v>
      </c>
      <c r="K192" s="301" t="s">
        <v>21</v>
      </c>
      <c r="L192" s="306"/>
      <c r="M192" s="307" t="s">
        <v>21</v>
      </c>
      <c r="N192" s="308" t="s">
        <v>47</v>
      </c>
      <c r="O192" s="48"/>
      <c r="P192" s="246">
        <f>O192*H192</f>
        <v>0</v>
      </c>
      <c r="Q192" s="246">
        <v>0</v>
      </c>
      <c r="R192" s="246">
        <f>Q192*H192</f>
        <v>0</v>
      </c>
      <c r="S192" s="246">
        <v>0</v>
      </c>
      <c r="T192" s="247">
        <f>S192*H192</f>
        <v>0</v>
      </c>
      <c r="AR192" s="25" t="s">
        <v>414</v>
      </c>
      <c r="AT192" s="25" t="s">
        <v>288</v>
      </c>
      <c r="AU192" s="25" t="s">
        <v>85</v>
      </c>
      <c r="AY192" s="25" t="s">
        <v>171</v>
      </c>
      <c r="BE192" s="248">
        <f>IF(N192="základní",J192,0)</f>
        <v>0</v>
      </c>
      <c r="BF192" s="248">
        <f>IF(N192="snížená",J192,0)</f>
        <v>0</v>
      </c>
      <c r="BG192" s="248">
        <f>IF(N192="zákl. přenesená",J192,0)</f>
        <v>0</v>
      </c>
      <c r="BH192" s="248">
        <f>IF(N192="sníž. přenesená",J192,0)</f>
        <v>0</v>
      </c>
      <c r="BI192" s="248">
        <f>IF(N192="nulová",J192,0)</f>
        <v>0</v>
      </c>
      <c r="BJ192" s="25" t="s">
        <v>83</v>
      </c>
      <c r="BK192" s="248">
        <f>ROUND(I192*H192,2)</f>
        <v>0</v>
      </c>
      <c r="BL192" s="25" t="s">
        <v>314</v>
      </c>
      <c r="BM192" s="25" t="s">
        <v>3627</v>
      </c>
    </row>
    <row r="193" s="1" customFormat="1" ht="16.5" customHeight="1">
      <c r="B193" s="47"/>
      <c r="C193" s="237" t="s">
        <v>1276</v>
      </c>
      <c r="D193" s="237" t="s">
        <v>174</v>
      </c>
      <c r="E193" s="238" t="s">
        <v>3628</v>
      </c>
      <c r="F193" s="239" t="s">
        <v>3629</v>
      </c>
      <c r="G193" s="240" t="s">
        <v>367</v>
      </c>
      <c r="H193" s="241">
        <v>2</v>
      </c>
      <c r="I193" s="242"/>
      <c r="J193" s="243">
        <f>ROUND(I193*H193,2)</f>
        <v>0</v>
      </c>
      <c r="K193" s="239" t="s">
        <v>21</v>
      </c>
      <c r="L193" s="73"/>
      <c r="M193" s="244" t="s">
        <v>21</v>
      </c>
      <c r="N193" s="245" t="s">
        <v>47</v>
      </c>
      <c r="O193" s="48"/>
      <c r="P193" s="246">
        <f>O193*H193</f>
        <v>0</v>
      </c>
      <c r="Q193" s="246">
        <v>0</v>
      </c>
      <c r="R193" s="246">
        <f>Q193*H193</f>
        <v>0</v>
      </c>
      <c r="S193" s="246">
        <v>0</v>
      </c>
      <c r="T193" s="247">
        <f>S193*H193</f>
        <v>0</v>
      </c>
      <c r="AR193" s="25" t="s">
        <v>314</v>
      </c>
      <c r="AT193" s="25" t="s">
        <v>174</v>
      </c>
      <c r="AU193" s="25" t="s">
        <v>85</v>
      </c>
      <c r="AY193" s="25" t="s">
        <v>171</v>
      </c>
      <c r="BE193" s="248">
        <f>IF(N193="základní",J193,0)</f>
        <v>0</v>
      </c>
      <c r="BF193" s="248">
        <f>IF(N193="snížená",J193,0)</f>
        <v>0</v>
      </c>
      <c r="BG193" s="248">
        <f>IF(N193="zákl. přenesená",J193,0)</f>
        <v>0</v>
      </c>
      <c r="BH193" s="248">
        <f>IF(N193="sníž. přenesená",J193,0)</f>
        <v>0</v>
      </c>
      <c r="BI193" s="248">
        <f>IF(N193="nulová",J193,0)</f>
        <v>0</v>
      </c>
      <c r="BJ193" s="25" t="s">
        <v>83</v>
      </c>
      <c r="BK193" s="248">
        <f>ROUND(I193*H193,2)</f>
        <v>0</v>
      </c>
      <c r="BL193" s="25" t="s">
        <v>314</v>
      </c>
      <c r="BM193" s="25" t="s">
        <v>3630</v>
      </c>
    </row>
    <row r="194" s="1" customFormat="1" ht="16.5" customHeight="1">
      <c r="B194" s="47"/>
      <c r="C194" s="299" t="s">
        <v>1282</v>
      </c>
      <c r="D194" s="299" t="s">
        <v>288</v>
      </c>
      <c r="E194" s="300" t="s">
        <v>3631</v>
      </c>
      <c r="F194" s="301" t="s">
        <v>3632</v>
      </c>
      <c r="G194" s="302" t="s">
        <v>367</v>
      </c>
      <c r="H194" s="303">
        <v>2</v>
      </c>
      <c r="I194" s="304"/>
      <c r="J194" s="305">
        <f>ROUND(I194*H194,2)</f>
        <v>0</v>
      </c>
      <c r="K194" s="301" t="s">
        <v>21</v>
      </c>
      <c r="L194" s="306"/>
      <c r="M194" s="307" t="s">
        <v>21</v>
      </c>
      <c r="N194" s="308" t="s">
        <v>47</v>
      </c>
      <c r="O194" s="48"/>
      <c r="P194" s="246">
        <f>O194*H194</f>
        <v>0</v>
      </c>
      <c r="Q194" s="246">
        <v>0</v>
      </c>
      <c r="R194" s="246">
        <f>Q194*H194</f>
        <v>0</v>
      </c>
      <c r="S194" s="246">
        <v>0</v>
      </c>
      <c r="T194" s="247">
        <f>S194*H194</f>
        <v>0</v>
      </c>
      <c r="AR194" s="25" t="s">
        <v>414</v>
      </c>
      <c r="AT194" s="25" t="s">
        <v>288</v>
      </c>
      <c r="AU194" s="25" t="s">
        <v>85</v>
      </c>
      <c r="AY194" s="25" t="s">
        <v>171</v>
      </c>
      <c r="BE194" s="248">
        <f>IF(N194="základní",J194,0)</f>
        <v>0</v>
      </c>
      <c r="BF194" s="248">
        <f>IF(N194="snížená",J194,0)</f>
        <v>0</v>
      </c>
      <c r="BG194" s="248">
        <f>IF(N194="zákl. přenesená",J194,0)</f>
        <v>0</v>
      </c>
      <c r="BH194" s="248">
        <f>IF(N194="sníž. přenesená",J194,0)</f>
        <v>0</v>
      </c>
      <c r="BI194" s="248">
        <f>IF(N194="nulová",J194,0)</f>
        <v>0</v>
      </c>
      <c r="BJ194" s="25" t="s">
        <v>83</v>
      </c>
      <c r="BK194" s="248">
        <f>ROUND(I194*H194,2)</f>
        <v>0</v>
      </c>
      <c r="BL194" s="25" t="s">
        <v>314</v>
      </c>
      <c r="BM194" s="25" t="s">
        <v>3633</v>
      </c>
    </row>
    <row r="195" s="11" customFormat="1" ht="29.88" customHeight="1">
      <c r="B195" s="221"/>
      <c r="C195" s="222"/>
      <c r="D195" s="223" t="s">
        <v>75</v>
      </c>
      <c r="E195" s="235" t="s">
        <v>3634</v>
      </c>
      <c r="F195" s="235" t="s">
        <v>3635</v>
      </c>
      <c r="G195" s="222"/>
      <c r="H195" s="222"/>
      <c r="I195" s="225"/>
      <c r="J195" s="236">
        <f>BK195</f>
        <v>0</v>
      </c>
      <c r="K195" s="222"/>
      <c r="L195" s="227"/>
      <c r="M195" s="228"/>
      <c r="N195" s="229"/>
      <c r="O195" s="229"/>
      <c r="P195" s="230">
        <f>SUM(P196:P221)</f>
        <v>0</v>
      </c>
      <c r="Q195" s="229"/>
      <c r="R195" s="230">
        <f>SUM(R196:R221)</f>
        <v>0</v>
      </c>
      <c r="S195" s="229"/>
      <c r="T195" s="231">
        <f>SUM(T196:T221)</f>
        <v>0</v>
      </c>
      <c r="AR195" s="232" t="s">
        <v>85</v>
      </c>
      <c r="AT195" s="233" t="s">
        <v>75</v>
      </c>
      <c r="AU195" s="233" t="s">
        <v>83</v>
      </c>
      <c r="AY195" s="232" t="s">
        <v>171</v>
      </c>
      <c r="BK195" s="234">
        <f>SUM(BK196:BK221)</f>
        <v>0</v>
      </c>
    </row>
    <row r="196" s="1" customFormat="1" ht="25.5" customHeight="1">
      <c r="B196" s="47"/>
      <c r="C196" s="237" t="s">
        <v>1294</v>
      </c>
      <c r="D196" s="237" t="s">
        <v>174</v>
      </c>
      <c r="E196" s="238" t="s">
        <v>3636</v>
      </c>
      <c r="F196" s="239" t="s">
        <v>3637</v>
      </c>
      <c r="G196" s="240" t="s">
        <v>367</v>
      </c>
      <c r="H196" s="241">
        <v>42</v>
      </c>
      <c r="I196" s="242"/>
      <c r="J196" s="243">
        <f>ROUND(I196*H196,2)</f>
        <v>0</v>
      </c>
      <c r="K196" s="239" t="s">
        <v>21</v>
      </c>
      <c r="L196" s="73"/>
      <c r="M196" s="244" t="s">
        <v>21</v>
      </c>
      <c r="N196" s="245" t="s">
        <v>47</v>
      </c>
      <c r="O196" s="48"/>
      <c r="P196" s="246">
        <f>O196*H196</f>
        <v>0</v>
      </c>
      <c r="Q196" s="246">
        <v>0</v>
      </c>
      <c r="R196" s="246">
        <f>Q196*H196</f>
        <v>0</v>
      </c>
      <c r="S196" s="246">
        <v>0</v>
      </c>
      <c r="T196" s="247">
        <f>S196*H196</f>
        <v>0</v>
      </c>
      <c r="AR196" s="25" t="s">
        <v>314</v>
      </c>
      <c r="AT196" s="25" t="s">
        <v>174</v>
      </c>
      <c r="AU196" s="25" t="s">
        <v>85</v>
      </c>
      <c r="AY196" s="25" t="s">
        <v>171</v>
      </c>
      <c r="BE196" s="248">
        <f>IF(N196="základní",J196,0)</f>
        <v>0</v>
      </c>
      <c r="BF196" s="248">
        <f>IF(N196="snížená",J196,0)</f>
        <v>0</v>
      </c>
      <c r="BG196" s="248">
        <f>IF(N196="zákl. přenesená",J196,0)</f>
        <v>0</v>
      </c>
      <c r="BH196" s="248">
        <f>IF(N196="sníž. přenesená",J196,0)</f>
        <v>0</v>
      </c>
      <c r="BI196" s="248">
        <f>IF(N196="nulová",J196,0)</f>
        <v>0</v>
      </c>
      <c r="BJ196" s="25" t="s">
        <v>83</v>
      </c>
      <c r="BK196" s="248">
        <f>ROUND(I196*H196,2)</f>
        <v>0</v>
      </c>
      <c r="BL196" s="25" t="s">
        <v>314</v>
      </c>
      <c r="BM196" s="25" t="s">
        <v>3638</v>
      </c>
    </row>
    <row r="197" s="1" customFormat="1" ht="25.5" customHeight="1">
      <c r="B197" s="47"/>
      <c r="C197" s="299" t="s">
        <v>1299</v>
      </c>
      <c r="D197" s="299" t="s">
        <v>288</v>
      </c>
      <c r="E197" s="300" t="s">
        <v>3639</v>
      </c>
      <c r="F197" s="301" t="s">
        <v>3640</v>
      </c>
      <c r="G197" s="302" t="s">
        <v>367</v>
      </c>
      <c r="H197" s="303">
        <v>42</v>
      </c>
      <c r="I197" s="304"/>
      <c r="J197" s="305">
        <f>ROUND(I197*H197,2)</f>
        <v>0</v>
      </c>
      <c r="K197" s="301" t="s">
        <v>21</v>
      </c>
      <c r="L197" s="306"/>
      <c r="M197" s="307" t="s">
        <v>21</v>
      </c>
      <c r="N197" s="308" t="s">
        <v>47</v>
      </c>
      <c r="O197" s="48"/>
      <c r="P197" s="246">
        <f>O197*H197</f>
        <v>0</v>
      </c>
      <c r="Q197" s="246">
        <v>0</v>
      </c>
      <c r="R197" s="246">
        <f>Q197*H197</f>
        <v>0</v>
      </c>
      <c r="S197" s="246">
        <v>0</v>
      </c>
      <c r="T197" s="247">
        <f>S197*H197</f>
        <v>0</v>
      </c>
      <c r="AR197" s="25" t="s">
        <v>414</v>
      </c>
      <c r="AT197" s="25" t="s">
        <v>288</v>
      </c>
      <c r="AU197" s="25" t="s">
        <v>85</v>
      </c>
      <c r="AY197" s="25" t="s">
        <v>171</v>
      </c>
      <c r="BE197" s="248">
        <f>IF(N197="základní",J197,0)</f>
        <v>0</v>
      </c>
      <c r="BF197" s="248">
        <f>IF(N197="snížená",J197,0)</f>
        <v>0</v>
      </c>
      <c r="BG197" s="248">
        <f>IF(N197="zákl. přenesená",J197,0)</f>
        <v>0</v>
      </c>
      <c r="BH197" s="248">
        <f>IF(N197="sníž. přenesená",J197,0)</f>
        <v>0</v>
      </c>
      <c r="BI197" s="248">
        <f>IF(N197="nulová",J197,0)</f>
        <v>0</v>
      </c>
      <c r="BJ197" s="25" t="s">
        <v>83</v>
      </c>
      <c r="BK197" s="248">
        <f>ROUND(I197*H197,2)</f>
        <v>0</v>
      </c>
      <c r="BL197" s="25" t="s">
        <v>314</v>
      </c>
      <c r="BM197" s="25" t="s">
        <v>3641</v>
      </c>
    </row>
    <row r="198" s="1" customFormat="1" ht="25.5" customHeight="1">
      <c r="B198" s="47"/>
      <c r="C198" s="237" t="s">
        <v>1305</v>
      </c>
      <c r="D198" s="237" t="s">
        <v>174</v>
      </c>
      <c r="E198" s="238" t="s">
        <v>3642</v>
      </c>
      <c r="F198" s="239" t="s">
        <v>3643</v>
      </c>
      <c r="G198" s="240" t="s">
        <v>367</v>
      </c>
      <c r="H198" s="241">
        <v>5</v>
      </c>
      <c r="I198" s="242"/>
      <c r="J198" s="243">
        <f>ROUND(I198*H198,2)</f>
        <v>0</v>
      </c>
      <c r="K198" s="239" t="s">
        <v>21</v>
      </c>
      <c r="L198" s="73"/>
      <c r="M198" s="244" t="s">
        <v>21</v>
      </c>
      <c r="N198" s="245" t="s">
        <v>47</v>
      </c>
      <c r="O198" s="48"/>
      <c r="P198" s="246">
        <f>O198*H198</f>
        <v>0</v>
      </c>
      <c r="Q198" s="246">
        <v>0</v>
      </c>
      <c r="R198" s="246">
        <f>Q198*H198</f>
        <v>0</v>
      </c>
      <c r="S198" s="246">
        <v>0</v>
      </c>
      <c r="T198" s="247">
        <f>S198*H198</f>
        <v>0</v>
      </c>
      <c r="AR198" s="25" t="s">
        <v>314</v>
      </c>
      <c r="AT198" s="25" t="s">
        <v>174</v>
      </c>
      <c r="AU198" s="25" t="s">
        <v>85</v>
      </c>
      <c r="AY198" s="25" t="s">
        <v>171</v>
      </c>
      <c r="BE198" s="248">
        <f>IF(N198="základní",J198,0)</f>
        <v>0</v>
      </c>
      <c r="BF198" s="248">
        <f>IF(N198="snížená",J198,0)</f>
        <v>0</v>
      </c>
      <c r="BG198" s="248">
        <f>IF(N198="zákl. přenesená",J198,0)</f>
        <v>0</v>
      </c>
      <c r="BH198" s="248">
        <f>IF(N198="sníž. přenesená",J198,0)</f>
        <v>0</v>
      </c>
      <c r="BI198" s="248">
        <f>IF(N198="nulová",J198,0)</f>
        <v>0</v>
      </c>
      <c r="BJ198" s="25" t="s">
        <v>83</v>
      </c>
      <c r="BK198" s="248">
        <f>ROUND(I198*H198,2)</f>
        <v>0</v>
      </c>
      <c r="BL198" s="25" t="s">
        <v>314</v>
      </c>
      <c r="BM198" s="25" t="s">
        <v>3644</v>
      </c>
    </row>
    <row r="199" s="1" customFormat="1" ht="25.5" customHeight="1">
      <c r="B199" s="47"/>
      <c r="C199" s="299" t="s">
        <v>1310</v>
      </c>
      <c r="D199" s="299" t="s">
        <v>288</v>
      </c>
      <c r="E199" s="300" t="s">
        <v>3645</v>
      </c>
      <c r="F199" s="301" t="s">
        <v>3646</v>
      </c>
      <c r="G199" s="302" t="s">
        <v>367</v>
      </c>
      <c r="H199" s="303">
        <v>5</v>
      </c>
      <c r="I199" s="304"/>
      <c r="J199" s="305">
        <f>ROUND(I199*H199,2)</f>
        <v>0</v>
      </c>
      <c r="K199" s="301" t="s">
        <v>21</v>
      </c>
      <c r="L199" s="306"/>
      <c r="M199" s="307" t="s">
        <v>21</v>
      </c>
      <c r="N199" s="308" t="s">
        <v>47</v>
      </c>
      <c r="O199" s="48"/>
      <c r="P199" s="246">
        <f>O199*H199</f>
        <v>0</v>
      </c>
      <c r="Q199" s="246">
        <v>0</v>
      </c>
      <c r="R199" s="246">
        <f>Q199*H199</f>
        <v>0</v>
      </c>
      <c r="S199" s="246">
        <v>0</v>
      </c>
      <c r="T199" s="247">
        <f>S199*H199</f>
        <v>0</v>
      </c>
      <c r="AR199" s="25" t="s">
        <v>414</v>
      </c>
      <c r="AT199" s="25" t="s">
        <v>288</v>
      </c>
      <c r="AU199" s="25" t="s">
        <v>85</v>
      </c>
      <c r="AY199" s="25" t="s">
        <v>171</v>
      </c>
      <c r="BE199" s="248">
        <f>IF(N199="základní",J199,0)</f>
        <v>0</v>
      </c>
      <c r="BF199" s="248">
        <f>IF(N199="snížená",J199,0)</f>
        <v>0</v>
      </c>
      <c r="BG199" s="248">
        <f>IF(N199="zákl. přenesená",J199,0)</f>
        <v>0</v>
      </c>
      <c r="BH199" s="248">
        <f>IF(N199="sníž. přenesená",J199,0)</f>
        <v>0</v>
      </c>
      <c r="BI199" s="248">
        <f>IF(N199="nulová",J199,0)</f>
        <v>0</v>
      </c>
      <c r="BJ199" s="25" t="s">
        <v>83</v>
      </c>
      <c r="BK199" s="248">
        <f>ROUND(I199*H199,2)</f>
        <v>0</v>
      </c>
      <c r="BL199" s="25" t="s">
        <v>314</v>
      </c>
      <c r="BM199" s="25" t="s">
        <v>3647</v>
      </c>
    </row>
    <row r="200" s="1" customFormat="1" ht="25.5" customHeight="1">
      <c r="B200" s="47"/>
      <c r="C200" s="237" t="s">
        <v>1314</v>
      </c>
      <c r="D200" s="237" t="s">
        <v>174</v>
      </c>
      <c r="E200" s="238" t="s">
        <v>3648</v>
      </c>
      <c r="F200" s="239" t="s">
        <v>3649</v>
      </c>
      <c r="G200" s="240" t="s">
        <v>367</v>
      </c>
      <c r="H200" s="241">
        <v>6</v>
      </c>
      <c r="I200" s="242"/>
      <c r="J200" s="243">
        <f>ROUND(I200*H200,2)</f>
        <v>0</v>
      </c>
      <c r="K200" s="239" t="s">
        <v>21</v>
      </c>
      <c r="L200" s="73"/>
      <c r="M200" s="244" t="s">
        <v>21</v>
      </c>
      <c r="N200" s="245" t="s">
        <v>47</v>
      </c>
      <c r="O200" s="48"/>
      <c r="P200" s="246">
        <f>O200*H200</f>
        <v>0</v>
      </c>
      <c r="Q200" s="246">
        <v>0</v>
      </c>
      <c r="R200" s="246">
        <f>Q200*H200</f>
        <v>0</v>
      </c>
      <c r="S200" s="246">
        <v>0</v>
      </c>
      <c r="T200" s="247">
        <f>S200*H200</f>
        <v>0</v>
      </c>
      <c r="AR200" s="25" t="s">
        <v>314</v>
      </c>
      <c r="AT200" s="25" t="s">
        <v>174</v>
      </c>
      <c r="AU200" s="25" t="s">
        <v>85</v>
      </c>
      <c r="AY200" s="25" t="s">
        <v>171</v>
      </c>
      <c r="BE200" s="248">
        <f>IF(N200="základní",J200,0)</f>
        <v>0</v>
      </c>
      <c r="BF200" s="248">
        <f>IF(N200="snížená",J200,0)</f>
        <v>0</v>
      </c>
      <c r="BG200" s="248">
        <f>IF(N200="zákl. přenesená",J200,0)</f>
        <v>0</v>
      </c>
      <c r="BH200" s="248">
        <f>IF(N200="sníž. přenesená",J200,0)</f>
        <v>0</v>
      </c>
      <c r="BI200" s="248">
        <f>IF(N200="nulová",J200,0)</f>
        <v>0</v>
      </c>
      <c r="BJ200" s="25" t="s">
        <v>83</v>
      </c>
      <c r="BK200" s="248">
        <f>ROUND(I200*H200,2)</f>
        <v>0</v>
      </c>
      <c r="BL200" s="25" t="s">
        <v>314</v>
      </c>
      <c r="BM200" s="25" t="s">
        <v>3650</v>
      </c>
    </row>
    <row r="201" s="1" customFormat="1" ht="25.5" customHeight="1">
      <c r="B201" s="47"/>
      <c r="C201" s="299" t="s">
        <v>1321</v>
      </c>
      <c r="D201" s="299" t="s">
        <v>288</v>
      </c>
      <c r="E201" s="300" t="s">
        <v>3651</v>
      </c>
      <c r="F201" s="301" t="s">
        <v>3652</v>
      </c>
      <c r="G201" s="302" t="s">
        <v>367</v>
      </c>
      <c r="H201" s="303">
        <v>6</v>
      </c>
      <c r="I201" s="304"/>
      <c r="J201" s="305">
        <f>ROUND(I201*H201,2)</f>
        <v>0</v>
      </c>
      <c r="K201" s="301" t="s">
        <v>21</v>
      </c>
      <c r="L201" s="306"/>
      <c r="M201" s="307" t="s">
        <v>21</v>
      </c>
      <c r="N201" s="308" t="s">
        <v>47</v>
      </c>
      <c r="O201" s="48"/>
      <c r="P201" s="246">
        <f>O201*H201</f>
        <v>0</v>
      </c>
      <c r="Q201" s="246">
        <v>0</v>
      </c>
      <c r="R201" s="246">
        <f>Q201*H201</f>
        <v>0</v>
      </c>
      <c r="S201" s="246">
        <v>0</v>
      </c>
      <c r="T201" s="247">
        <f>S201*H201</f>
        <v>0</v>
      </c>
      <c r="AR201" s="25" t="s">
        <v>414</v>
      </c>
      <c r="AT201" s="25" t="s">
        <v>288</v>
      </c>
      <c r="AU201" s="25" t="s">
        <v>85</v>
      </c>
      <c r="AY201" s="25" t="s">
        <v>171</v>
      </c>
      <c r="BE201" s="248">
        <f>IF(N201="základní",J201,0)</f>
        <v>0</v>
      </c>
      <c r="BF201" s="248">
        <f>IF(N201="snížená",J201,0)</f>
        <v>0</v>
      </c>
      <c r="BG201" s="248">
        <f>IF(N201="zákl. přenesená",J201,0)</f>
        <v>0</v>
      </c>
      <c r="BH201" s="248">
        <f>IF(N201="sníž. přenesená",J201,0)</f>
        <v>0</v>
      </c>
      <c r="BI201" s="248">
        <f>IF(N201="nulová",J201,0)</f>
        <v>0</v>
      </c>
      <c r="BJ201" s="25" t="s">
        <v>83</v>
      </c>
      <c r="BK201" s="248">
        <f>ROUND(I201*H201,2)</f>
        <v>0</v>
      </c>
      <c r="BL201" s="25" t="s">
        <v>314</v>
      </c>
      <c r="BM201" s="25" t="s">
        <v>3653</v>
      </c>
    </row>
    <row r="202" s="1" customFormat="1" ht="25.5" customHeight="1">
      <c r="B202" s="47"/>
      <c r="C202" s="237" t="s">
        <v>1327</v>
      </c>
      <c r="D202" s="237" t="s">
        <v>174</v>
      </c>
      <c r="E202" s="238" t="s">
        <v>3654</v>
      </c>
      <c r="F202" s="239" t="s">
        <v>3655</v>
      </c>
      <c r="G202" s="240" t="s">
        <v>367</v>
      </c>
      <c r="H202" s="241">
        <v>12</v>
      </c>
      <c r="I202" s="242"/>
      <c r="J202" s="243">
        <f>ROUND(I202*H202,2)</f>
        <v>0</v>
      </c>
      <c r="K202" s="239" t="s">
        <v>21</v>
      </c>
      <c r="L202" s="73"/>
      <c r="M202" s="244" t="s">
        <v>21</v>
      </c>
      <c r="N202" s="245" t="s">
        <v>47</v>
      </c>
      <c r="O202" s="48"/>
      <c r="P202" s="246">
        <f>O202*H202</f>
        <v>0</v>
      </c>
      <c r="Q202" s="246">
        <v>0</v>
      </c>
      <c r="R202" s="246">
        <f>Q202*H202</f>
        <v>0</v>
      </c>
      <c r="S202" s="246">
        <v>0</v>
      </c>
      <c r="T202" s="247">
        <f>S202*H202</f>
        <v>0</v>
      </c>
      <c r="AR202" s="25" t="s">
        <v>314</v>
      </c>
      <c r="AT202" s="25" t="s">
        <v>174</v>
      </c>
      <c r="AU202" s="25" t="s">
        <v>85</v>
      </c>
      <c r="AY202" s="25" t="s">
        <v>171</v>
      </c>
      <c r="BE202" s="248">
        <f>IF(N202="základní",J202,0)</f>
        <v>0</v>
      </c>
      <c r="BF202" s="248">
        <f>IF(N202="snížená",J202,0)</f>
        <v>0</v>
      </c>
      <c r="BG202" s="248">
        <f>IF(N202="zákl. přenesená",J202,0)</f>
        <v>0</v>
      </c>
      <c r="BH202" s="248">
        <f>IF(N202="sníž. přenesená",J202,0)</f>
        <v>0</v>
      </c>
      <c r="BI202" s="248">
        <f>IF(N202="nulová",J202,0)</f>
        <v>0</v>
      </c>
      <c r="BJ202" s="25" t="s">
        <v>83</v>
      </c>
      <c r="BK202" s="248">
        <f>ROUND(I202*H202,2)</f>
        <v>0</v>
      </c>
      <c r="BL202" s="25" t="s">
        <v>314</v>
      </c>
      <c r="BM202" s="25" t="s">
        <v>3656</v>
      </c>
    </row>
    <row r="203" s="1" customFormat="1" ht="25.5" customHeight="1">
      <c r="B203" s="47"/>
      <c r="C203" s="299" t="s">
        <v>87</v>
      </c>
      <c r="D203" s="299" t="s">
        <v>288</v>
      </c>
      <c r="E203" s="300" t="s">
        <v>3657</v>
      </c>
      <c r="F203" s="301" t="s">
        <v>3658</v>
      </c>
      <c r="G203" s="302" t="s">
        <v>367</v>
      </c>
      <c r="H203" s="303">
        <v>12</v>
      </c>
      <c r="I203" s="304"/>
      <c r="J203" s="305">
        <f>ROUND(I203*H203,2)</f>
        <v>0</v>
      </c>
      <c r="K203" s="301" t="s">
        <v>21</v>
      </c>
      <c r="L203" s="306"/>
      <c r="M203" s="307" t="s">
        <v>21</v>
      </c>
      <c r="N203" s="308" t="s">
        <v>47</v>
      </c>
      <c r="O203" s="48"/>
      <c r="P203" s="246">
        <f>O203*H203</f>
        <v>0</v>
      </c>
      <c r="Q203" s="246">
        <v>0</v>
      </c>
      <c r="R203" s="246">
        <f>Q203*H203</f>
        <v>0</v>
      </c>
      <c r="S203" s="246">
        <v>0</v>
      </c>
      <c r="T203" s="247">
        <f>S203*H203</f>
        <v>0</v>
      </c>
      <c r="AR203" s="25" t="s">
        <v>414</v>
      </c>
      <c r="AT203" s="25" t="s">
        <v>288</v>
      </c>
      <c r="AU203" s="25" t="s">
        <v>85</v>
      </c>
      <c r="AY203" s="25" t="s">
        <v>171</v>
      </c>
      <c r="BE203" s="248">
        <f>IF(N203="základní",J203,0)</f>
        <v>0</v>
      </c>
      <c r="BF203" s="248">
        <f>IF(N203="snížená",J203,0)</f>
        <v>0</v>
      </c>
      <c r="BG203" s="248">
        <f>IF(N203="zákl. přenesená",J203,0)</f>
        <v>0</v>
      </c>
      <c r="BH203" s="248">
        <f>IF(N203="sníž. přenesená",J203,0)</f>
        <v>0</v>
      </c>
      <c r="BI203" s="248">
        <f>IF(N203="nulová",J203,0)</f>
        <v>0</v>
      </c>
      <c r="BJ203" s="25" t="s">
        <v>83</v>
      </c>
      <c r="BK203" s="248">
        <f>ROUND(I203*H203,2)</f>
        <v>0</v>
      </c>
      <c r="BL203" s="25" t="s">
        <v>314</v>
      </c>
      <c r="BM203" s="25" t="s">
        <v>3659</v>
      </c>
    </row>
    <row r="204" s="1" customFormat="1" ht="25.5" customHeight="1">
      <c r="B204" s="47"/>
      <c r="C204" s="237" t="s">
        <v>1339</v>
      </c>
      <c r="D204" s="237" t="s">
        <v>174</v>
      </c>
      <c r="E204" s="238" t="s">
        <v>3660</v>
      </c>
      <c r="F204" s="239" t="s">
        <v>3661</v>
      </c>
      <c r="G204" s="240" t="s">
        <v>367</v>
      </c>
      <c r="H204" s="241">
        <v>12</v>
      </c>
      <c r="I204" s="242"/>
      <c r="J204" s="243">
        <f>ROUND(I204*H204,2)</f>
        <v>0</v>
      </c>
      <c r="K204" s="239" t="s">
        <v>21</v>
      </c>
      <c r="L204" s="73"/>
      <c r="M204" s="244" t="s">
        <v>21</v>
      </c>
      <c r="N204" s="245" t="s">
        <v>47</v>
      </c>
      <c r="O204" s="48"/>
      <c r="P204" s="246">
        <f>O204*H204</f>
        <v>0</v>
      </c>
      <c r="Q204" s="246">
        <v>0</v>
      </c>
      <c r="R204" s="246">
        <f>Q204*H204</f>
        <v>0</v>
      </c>
      <c r="S204" s="246">
        <v>0</v>
      </c>
      <c r="T204" s="247">
        <f>S204*H204</f>
        <v>0</v>
      </c>
      <c r="AR204" s="25" t="s">
        <v>314</v>
      </c>
      <c r="AT204" s="25" t="s">
        <v>174</v>
      </c>
      <c r="AU204" s="25" t="s">
        <v>85</v>
      </c>
      <c r="AY204" s="25" t="s">
        <v>171</v>
      </c>
      <c r="BE204" s="248">
        <f>IF(N204="základní",J204,0)</f>
        <v>0</v>
      </c>
      <c r="BF204" s="248">
        <f>IF(N204="snížená",J204,0)</f>
        <v>0</v>
      </c>
      <c r="BG204" s="248">
        <f>IF(N204="zákl. přenesená",J204,0)</f>
        <v>0</v>
      </c>
      <c r="BH204" s="248">
        <f>IF(N204="sníž. přenesená",J204,0)</f>
        <v>0</v>
      </c>
      <c r="BI204" s="248">
        <f>IF(N204="nulová",J204,0)</f>
        <v>0</v>
      </c>
      <c r="BJ204" s="25" t="s">
        <v>83</v>
      </c>
      <c r="BK204" s="248">
        <f>ROUND(I204*H204,2)</f>
        <v>0</v>
      </c>
      <c r="BL204" s="25" t="s">
        <v>314</v>
      </c>
      <c r="BM204" s="25" t="s">
        <v>3662</v>
      </c>
    </row>
    <row r="205" s="1" customFormat="1" ht="25.5" customHeight="1">
      <c r="B205" s="47"/>
      <c r="C205" s="299" t="s">
        <v>1346</v>
      </c>
      <c r="D205" s="299" t="s">
        <v>288</v>
      </c>
      <c r="E205" s="300" t="s">
        <v>3663</v>
      </c>
      <c r="F205" s="301" t="s">
        <v>3664</v>
      </c>
      <c r="G205" s="302" t="s">
        <v>367</v>
      </c>
      <c r="H205" s="303">
        <v>12</v>
      </c>
      <c r="I205" s="304"/>
      <c r="J205" s="305">
        <f>ROUND(I205*H205,2)</f>
        <v>0</v>
      </c>
      <c r="K205" s="301" t="s">
        <v>21</v>
      </c>
      <c r="L205" s="306"/>
      <c r="M205" s="307" t="s">
        <v>21</v>
      </c>
      <c r="N205" s="308" t="s">
        <v>47</v>
      </c>
      <c r="O205" s="48"/>
      <c r="P205" s="246">
        <f>O205*H205</f>
        <v>0</v>
      </c>
      <c r="Q205" s="246">
        <v>0</v>
      </c>
      <c r="R205" s="246">
        <f>Q205*H205</f>
        <v>0</v>
      </c>
      <c r="S205" s="246">
        <v>0</v>
      </c>
      <c r="T205" s="247">
        <f>S205*H205</f>
        <v>0</v>
      </c>
      <c r="AR205" s="25" t="s">
        <v>414</v>
      </c>
      <c r="AT205" s="25" t="s">
        <v>288</v>
      </c>
      <c r="AU205" s="25" t="s">
        <v>85</v>
      </c>
      <c r="AY205" s="25" t="s">
        <v>171</v>
      </c>
      <c r="BE205" s="248">
        <f>IF(N205="základní",J205,0)</f>
        <v>0</v>
      </c>
      <c r="BF205" s="248">
        <f>IF(N205="snížená",J205,0)</f>
        <v>0</v>
      </c>
      <c r="BG205" s="248">
        <f>IF(N205="zákl. přenesená",J205,0)</f>
        <v>0</v>
      </c>
      <c r="BH205" s="248">
        <f>IF(N205="sníž. přenesená",J205,0)</f>
        <v>0</v>
      </c>
      <c r="BI205" s="248">
        <f>IF(N205="nulová",J205,0)</f>
        <v>0</v>
      </c>
      <c r="BJ205" s="25" t="s">
        <v>83</v>
      </c>
      <c r="BK205" s="248">
        <f>ROUND(I205*H205,2)</f>
        <v>0</v>
      </c>
      <c r="BL205" s="25" t="s">
        <v>314</v>
      </c>
      <c r="BM205" s="25" t="s">
        <v>3665</v>
      </c>
    </row>
    <row r="206" s="1" customFormat="1" ht="16.5" customHeight="1">
      <c r="B206" s="47"/>
      <c r="C206" s="237" t="s">
        <v>1351</v>
      </c>
      <c r="D206" s="237" t="s">
        <v>174</v>
      </c>
      <c r="E206" s="238" t="s">
        <v>3666</v>
      </c>
      <c r="F206" s="239" t="s">
        <v>3543</v>
      </c>
      <c r="G206" s="240" t="s">
        <v>367</v>
      </c>
      <c r="H206" s="241">
        <v>39</v>
      </c>
      <c r="I206" s="242"/>
      <c r="J206" s="243">
        <f>ROUND(I206*H206,2)</f>
        <v>0</v>
      </c>
      <c r="K206" s="239" t="s">
        <v>21</v>
      </c>
      <c r="L206" s="73"/>
      <c r="M206" s="244" t="s">
        <v>21</v>
      </c>
      <c r="N206" s="245" t="s">
        <v>47</v>
      </c>
      <c r="O206" s="48"/>
      <c r="P206" s="246">
        <f>O206*H206</f>
        <v>0</v>
      </c>
      <c r="Q206" s="246">
        <v>0</v>
      </c>
      <c r="R206" s="246">
        <f>Q206*H206</f>
        <v>0</v>
      </c>
      <c r="S206" s="246">
        <v>0</v>
      </c>
      <c r="T206" s="247">
        <f>S206*H206</f>
        <v>0</v>
      </c>
      <c r="AR206" s="25" t="s">
        <v>314</v>
      </c>
      <c r="AT206" s="25" t="s">
        <v>174</v>
      </c>
      <c r="AU206" s="25" t="s">
        <v>85</v>
      </c>
      <c r="AY206" s="25" t="s">
        <v>171</v>
      </c>
      <c r="BE206" s="248">
        <f>IF(N206="základní",J206,0)</f>
        <v>0</v>
      </c>
      <c r="BF206" s="248">
        <f>IF(N206="snížená",J206,0)</f>
        <v>0</v>
      </c>
      <c r="BG206" s="248">
        <f>IF(N206="zákl. přenesená",J206,0)</f>
        <v>0</v>
      </c>
      <c r="BH206" s="248">
        <f>IF(N206="sníž. přenesená",J206,0)</f>
        <v>0</v>
      </c>
      <c r="BI206" s="248">
        <f>IF(N206="nulová",J206,0)</f>
        <v>0</v>
      </c>
      <c r="BJ206" s="25" t="s">
        <v>83</v>
      </c>
      <c r="BK206" s="248">
        <f>ROUND(I206*H206,2)</f>
        <v>0</v>
      </c>
      <c r="BL206" s="25" t="s">
        <v>314</v>
      </c>
      <c r="BM206" s="25" t="s">
        <v>3667</v>
      </c>
    </row>
    <row r="207" s="1" customFormat="1" ht="16.5" customHeight="1">
      <c r="B207" s="47"/>
      <c r="C207" s="299" t="s">
        <v>1356</v>
      </c>
      <c r="D207" s="299" t="s">
        <v>288</v>
      </c>
      <c r="E207" s="300" t="s">
        <v>3668</v>
      </c>
      <c r="F207" s="301" t="s">
        <v>3546</v>
      </c>
      <c r="G207" s="302" t="s">
        <v>367</v>
      </c>
      <c r="H207" s="303">
        <v>39</v>
      </c>
      <c r="I207" s="304"/>
      <c r="J207" s="305">
        <f>ROUND(I207*H207,2)</f>
        <v>0</v>
      </c>
      <c r="K207" s="301" t="s">
        <v>21</v>
      </c>
      <c r="L207" s="306"/>
      <c r="M207" s="307" t="s">
        <v>21</v>
      </c>
      <c r="N207" s="308" t="s">
        <v>47</v>
      </c>
      <c r="O207" s="48"/>
      <c r="P207" s="246">
        <f>O207*H207</f>
        <v>0</v>
      </c>
      <c r="Q207" s="246">
        <v>0</v>
      </c>
      <c r="R207" s="246">
        <f>Q207*H207</f>
        <v>0</v>
      </c>
      <c r="S207" s="246">
        <v>0</v>
      </c>
      <c r="T207" s="247">
        <f>S207*H207</f>
        <v>0</v>
      </c>
      <c r="AR207" s="25" t="s">
        <v>414</v>
      </c>
      <c r="AT207" s="25" t="s">
        <v>288</v>
      </c>
      <c r="AU207" s="25" t="s">
        <v>85</v>
      </c>
      <c r="AY207" s="25" t="s">
        <v>171</v>
      </c>
      <c r="BE207" s="248">
        <f>IF(N207="základní",J207,0)</f>
        <v>0</v>
      </c>
      <c r="BF207" s="248">
        <f>IF(N207="snížená",J207,0)</f>
        <v>0</v>
      </c>
      <c r="BG207" s="248">
        <f>IF(N207="zákl. přenesená",J207,0)</f>
        <v>0</v>
      </c>
      <c r="BH207" s="248">
        <f>IF(N207="sníž. přenesená",J207,0)</f>
        <v>0</v>
      </c>
      <c r="BI207" s="248">
        <f>IF(N207="nulová",J207,0)</f>
        <v>0</v>
      </c>
      <c r="BJ207" s="25" t="s">
        <v>83</v>
      </c>
      <c r="BK207" s="248">
        <f>ROUND(I207*H207,2)</f>
        <v>0</v>
      </c>
      <c r="BL207" s="25" t="s">
        <v>314</v>
      </c>
      <c r="BM207" s="25" t="s">
        <v>3669</v>
      </c>
    </row>
    <row r="208" s="1" customFormat="1" ht="16.5" customHeight="1">
      <c r="B208" s="47"/>
      <c r="C208" s="237" t="s">
        <v>1360</v>
      </c>
      <c r="D208" s="237" t="s">
        <v>174</v>
      </c>
      <c r="E208" s="238" t="s">
        <v>3670</v>
      </c>
      <c r="F208" s="239" t="s">
        <v>3671</v>
      </c>
      <c r="G208" s="240" t="s">
        <v>367</v>
      </c>
      <c r="H208" s="241">
        <v>12</v>
      </c>
      <c r="I208" s="242"/>
      <c r="J208" s="243">
        <f>ROUND(I208*H208,2)</f>
        <v>0</v>
      </c>
      <c r="K208" s="239" t="s">
        <v>21</v>
      </c>
      <c r="L208" s="73"/>
      <c r="M208" s="244" t="s">
        <v>21</v>
      </c>
      <c r="N208" s="245" t="s">
        <v>47</v>
      </c>
      <c r="O208" s="48"/>
      <c r="P208" s="246">
        <f>O208*H208</f>
        <v>0</v>
      </c>
      <c r="Q208" s="246">
        <v>0</v>
      </c>
      <c r="R208" s="246">
        <f>Q208*H208</f>
        <v>0</v>
      </c>
      <c r="S208" s="246">
        <v>0</v>
      </c>
      <c r="T208" s="247">
        <f>S208*H208</f>
        <v>0</v>
      </c>
      <c r="AR208" s="25" t="s">
        <v>314</v>
      </c>
      <c r="AT208" s="25" t="s">
        <v>174</v>
      </c>
      <c r="AU208" s="25" t="s">
        <v>85</v>
      </c>
      <c r="AY208" s="25" t="s">
        <v>171</v>
      </c>
      <c r="BE208" s="248">
        <f>IF(N208="základní",J208,0)</f>
        <v>0</v>
      </c>
      <c r="BF208" s="248">
        <f>IF(N208="snížená",J208,0)</f>
        <v>0</v>
      </c>
      <c r="BG208" s="248">
        <f>IF(N208="zákl. přenesená",J208,0)</f>
        <v>0</v>
      </c>
      <c r="BH208" s="248">
        <f>IF(N208="sníž. přenesená",J208,0)</f>
        <v>0</v>
      </c>
      <c r="BI208" s="248">
        <f>IF(N208="nulová",J208,0)</f>
        <v>0</v>
      </c>
      <c r="BJ208" s="25" t="s">
        <v>83</v>
      </c>
      <c r="BK208" s="248">
        <f>ROUND(I208*H208,2)</f>
        <v>0</v>
      </c>
      <c r="BL208" s="25" t="s">
        <v>314</v>
      </c>
      <c r="BM208" s="25" t="s">
        <v>3672</v>
      </c>
    </row>
    <row r="209" s="1" customFormat="1" ht="16.5" customHeight="1">
      <c r="B209" s="47"/>
      <c r="C209" s="299" t="s">
        <v>1367</v>
      </c>
      <c r="D209" s="299" t="s">
        <v>288</v>
      </c>
      <c r="E209" s="300" t="s">
        <v>3673</v>
      </c>
      <c r="F209" s="301" t="s">
        <v>3674</v>
      </c>
      <c r="G209" s="302" t="s">
        <v>367</v>
      </c>
      <c r="H209" s="303">
        <v>39</v>
      </c>
      <c r="I209" s="304"/>
      <c r="J209" s="305">
        <f>ROUND(I209*H209,2)</f>
        <v>0</v>
      </c>
      <c r="K209" s="301" t="s">
        <v>21</v>
      </c>
      <c r="L209" s="306"/>
      <c r="M209" s="307" t="s">
        <v>21</v>
      </c>
      <c r="N209" s="308" t="s">
        <v>47</v>
      </c>
      <c r="O209" s="48"/>
      <c r="P209" s="246">
        <f>O209*H209</f>
        <v>0</v>
      </c>
      <c r="Q209" s="246">
        <v>0</v>
      </c>
      <c r="R209" s="246">
        <f>Q209*H209</f>
        <v>0</v>
      </c>
      <c r="S209" s="246">
        <v>0</v>
      </c>
      <c r="T209" s="247">
        <f>S209*H209</f>
        <v>0</v>
      </c>
      <c r="AR209" s="25" t="s">
        <v>414</v>
      </c>
      <c r="AT209" s="25" t="s">
        <v>288</v>
      </c>
      <c r="AU209" s="25" t="s">
        <v>85</v>
      </c>
      <c r="AY209" s="25" t="s">
        <v>171</v>
      </c>
      <c r="BE209" s="248">
        <f>IF(N209="základní",J209,0)</f>
        <v>0</v>
      </c>
      <c r="BF209" s="248">
        <f>IF(N209="snížená",J209,0)</f>
        <v>0</v>
      </c>
      <c r="BG209" s="248">
        <f>IF(N209="zákl. přenesená",J209,0)</f>
        <v>0</v>
      </c>
      <c r="BH209" s="248">
        <f>IF(N209="sníž. přenesená",J209,0)</f>
        <v>0</v>
      </c>
      <c r="BI209" s="248">
        <f>IF(N209="nulová",J209,0)</f>
        <v>0</v>
      </c>
      <c r="BJ209" s="25" t="s">
        <v>83</v>
      </c>
      <c r="BK209" s="248">
        <f>ROUND(I209*H209,2)</f>
        <v>0</v>
      </c>
      <c r="BL209" s="25" t="s">
        <v>314</v>
      </c>
      <c r="BM209" s="25" t="s">
        <v>3675</v>
      </c>
    </row>
    <row r="210" s="1" customFormat="1" ht="16.5" customHeight="1">
      <c r="B210" s="47"/>
      <c r="C210" s="237" t="s">
        <v>1372</v>
      </c>
      <c r="D210" s="237" t="s">
        <v>174</v>
      </c>
      <c r="E210" s="238" t="s">
        <v>3676</v>
      </c>
      <c r="F210" s="239" t="s">
        <v>3677</v>
      </c>
      <c r="G210" s="240" t="s">
        <v>367</v>
      </c>
      <c r="H210" s="241">
        <v>1</v>
      </c>
      <c r="I210" s="242"/>
      <c r="J210" s="243">
        <f>ROUND(I210*H210,2)</f>
        <v>0</v>
      </c>
      <c r="K210" s="239" t="s">
        <v>21</v>
      </c>
      <c r="L210" s="73"/>
      <c r="M210" s="244" t="s">
        <v>21</v>
      </c>
      <c r="N210" s="245" t="s">
        <v>47</v>
      </c>
      <c r="O210" s="48"/>
      <c r="P210" s="246">
        <f>O210*H210</f>
        <v>0</v>
      </c>
      <c r="Q210" s="246">
        <v>0</v>
      </c>
      <c r="R210" s="246">
        <f>Q210*H210</f>
        <v>0</v>
      </c>
      <c r="S210" s="246">
        <v>0</v>
      </c>
      <c r="T210" s="247">
        <f>S210*H210</f>
        <v>0</v>
      </c>
      <c r="AR210" s="25" t="s">
        <v>314</v>
      </c>
      <c r="AT210" s="25" t="s">
        <v>174</v>
      </c>
      <c r="AU210" s="25" t="s">
        <v>85</v>
      </c>
      <c r="AY210" s="25" t="s">
        <v>171</v>
      </c>
      <c r="BE210" s="248">
        <f>IF(N210="základní",J210,0)</f>
        <v>0</v>
      </c>
      <c r="BF210" s="248">
        <f>IF(N210="snížená",J210,0)</f>
        <v>0</v>
      </c>
      <c r="BG210" s="248">
        <f>IF(N210="zákl. přenesená",J210,0)</f>
        <v>0</v>
      </c>
      <c r="BH210" s="248">
        <f>IF(N210="sníž. přenesená",J210,0)</f>
        <v>0</v>
      </c>
      <c r="BI210" s="248">
        <f>IF(N210="nulová",J210,0)</f>
        <v>0</v>
      </c>
      <c r="BJ210" s="25" t="s">
        <v>83</v>
      </c>
      <c r="BK210" s="248">
        <f>ROUND(I210*H210,2)</f>
        <v>0</v>
      </c>
      <c r="BL210" s="25" t="s">
        <v>314</v>
      </c>
      <c r="BM210" s="25" t="s">
        <v>3678</v>
      </c>
    </row>
    <row r="211" s="1" customFormat="1" ht="16.5" customHeight="1">
      <c r="B211" s="47"/>
      <c r="C211" s="299" t="s">
        <v>1377</v>
      </c>
      <c r="D211" s="299" t="s">
        <v>288</v>
      </c>
      <c r="E211" s="300" t="s">
        <v>3679</v>
      </c>
      <c r="F211" s="301" t="s">
        <v>3680</v>
      </c>
      <c r="G211" s="302" t="s">
        <v>367</v>
      </c>
      <c r="H211" s="303">
        <v>1</v>
      </c>
      <c r="I211" s="304"/>
      <c r="J211" s="305">
        <f>ROUND(I211*H211,2)</f>
        <v>0</v>
      </c>
      <c r="K211" s="301" t="s">
        <v>21</v>
      </c>
      <c r="L211" s="306"/>
      <c r="M211" s="307" t="s">
        <v>21</v>
      </c>
      <c r="N211" s="308" t="s">
        <v>47</v>
      </c>
      <c r="O211" s="48"/>
      <c r="P211" s="246">
        <f>O211*H211</f>
        <v>0</v>
      </c>
      <c r="Q211" s="246">
        <v>0</v>
      </c>
      <c r="R211" s="246">
        <f>Q211*H211</f>
        <v>0</v>
      </c>
      <c r="S211" s="246">
        <v>0</v>
      </c>
      <c r="T211" s="247">
        <f>S211*H211</f>
        <v>0</v>
      </c>
      <c r="AR211" s="25" t="s">
        <v>414</v>
      </c>
      <c r="AT211" s="25" t="s">
        <v>288</v>
      </c>
      <c r="AU211" s="25" t="s">
        <v>85</v>
      </c>
      <c r="AY211" s="25" t="s">
        <v>171</v>
      </c>
      <c r="BE211" s="248">
        <f>IF(N211="základní",J211,0)</f>
        <v>0</v>
      </c>
      <c r="BF211" s="248">
        <f>IF(N211="snížená",J211,0)</f>
        <v>0</v>
      </c>
      <c r="BG211" s="248">
        <f>IF(N211="zákl. přenesená",J211,0)</f>
        <v>0</v>
      </c>
      <c r="BH211" s="248">
        <f>IF(N211="sníž. přenesená",J211,0)</f>
        <v>0</v>
      </c>
      <c r="BI211" s="248">
        <f>IF(N211="nulová",J211,0)</f>
        <v>0</v>
      </c>
      <c r="BJ211" s="25" t="s">
        <v>83</v>
      </c>
      <c r="BK211" s="248">
        <f>ROUND(I211*H211,2)</f>
        <v>0</v>
      </c>
      <c r="BL211" s="25" t="s">
        <v>314</v>
      </c>
      <c r="BM211" s="25" t="s">
        <v>3681</v>
      </c>
    </row>
    <row r="212" s="1" customFormat="1" ht="16.5" customHeight="1">
      <c r="B212" s="47"/>
      <c r="C212" s="237" t="s">
        <v>1383</v>
      </c>
      <c r="D212" s="237" t="s">
        <v>174</v>
      </c>
      <c r="E212" s="238" t="s">
        <v>3682</v>
      </c>
      <c r="F212" s="239" t="s">
        <v>3683</v>
      </c>
      <c r="G212" s="240" t="s">
        <v>367</v>
      </c>
      <c r="H212" s="241">
        <v>5</v>
      </c>
      <c r="I212" s="242"/>
      <c r="J212" s="243">
        <f>ROUND(I212*H212,2)</f>
        <v>0</v>
      </c>
      <c r="K212" s="239" t="s">
        <v>21</v>
      </c>
      <c r="L212" s="73"/>
      <c r="M212" s="244" t="s">
        <v>21</v>
      </c>
      <c r="N212" s="245" t="s">
        <v>47</v>
      </c>
      <c r="O212" s="48"/>
      <c r="P212" s="246">
        <f>O212*H212</f>
        <v>0</v>
      </c>
      <c r="Q212" s="246">
        <v>0</v>
      </c>
      <c r="R212" s="246">
        <f>Q212*H212</f>
        <v>0</v>
      </c>
      <c r="S212" s="246">
        <v>0</v>
      </c>
      <c r="T212" s="247">
        <f>S212*H212</f>
        <v>0</v>
      </c>
      <c r="AR212" s="25" t="s">
        <v>314</v>
      </c>
      <c r="AT212" s="25" t="s">
        <v>174</v>
      </c>
      <c r="AU212" s="25" t="s">
        <v>85</v>
      </c>
      <c r="AY212" s="25" t="s">
        <v>171</v>
      </c>
      <c r="BE212" s="248">
        <f>IF(N212="základní",J212,0)</f>
        <v>0</v>
      </c>
      <c r="BF212" s="248">
        <f>IF(N212="snížená",J212,0)</f>
        <v>0</v>
      </c>
      <c r="BG212" s="248">
        <f>IF(N212="zákl. přenesená",J212,0)</f>
        <v>0</v>
      </c>
      <c r="BH212" s="248">
        <f>IF(N212="sníž. přenesená",J212,0)</f>
        <v>0</v>
      </c>
      <c r="BI212" s="248">
        <f>IF(N212="nulová",J212,0)</f>
        <v>0</v>
      </c>
      <c r="BJ212" s="25" t="s">
        <v>83</v>
      </c>
      <c r="BK212" s="248">
        <f>ROUND(I212*H212,2)</f>
        <v>0</v>
      </c>
      <c r="BL212" s="25" t="s">
        <v>314</v>
      </c>
      <c r="BM212" s="25" t="s">
        <v>3684</v>
      </c>
    </row>
    <row r="213" s="1" customFormat="1" ht="16.5" customHeight="1">
      <c r="B213" s="47"/>
      <c r="C213" s="299" t="s">
        <v>1390</v>
      </c>
      <c r="D213" s="299" t="s">
        <v>288</v>
      </c>
      <c r="E213" s="300" t="s">
        <v>3685</v>
      </c>
      <c r="F213" s="301" t="s">
        <v>3686</v>
      </c>
      <c r="G213" s="302" t="s">
        <v>367</v>
      </c>
      <c r="H213" s="303">
        <v>5</v>
      </c>
      <c r="I213" s="304"/>
      <c r="J213" s="305">
        <f>ROUND(I213*H213,2)</f>
        <v>0</v>
      </c>
      <c r="K213" s="301" t="s">
        <v>21</v>
      </c>
      <c r="L213" s="306"/>
      <c r="M213" s="307" t="s">
        <v>21</v>
      </c>
      <c r="N213" s="308" t="s">
        <v>47</v>
      </c>
      <c r="O213" s="48"/>
      <c r="P213" s="246">
        <f>O213*H213</f>
        <v>0</v>
      </c>
      <c r="Q213" s="246">
        <v>0</v>
      </c>
      <c r="R213" s="246">
        <f>Q213*H213</f>
        <v>0</v>
      </c>
      <c r="S213" s="246">
        <v>0</v>
      </c>
      <c r="T213" s="247">
        <f>S213*H213</f>
        <v>0</v>
      </c>
      <c r="AR213" s="25" t="s">
        <v>414</v>
      </c>
      <c r="AT213" s="25" t="s">
        <v>288</v>
      </c>
      <c r="AU213" s="25" t="s">
        <v>85</v>
      </c>
      <c r="AY213" s="25" t="s">
        <v>171</v>
      </c>
      <c r="BE213" s="248">
        <f>IF(N213="základní",J213,0)</f>
        <v>0</v>
      </c>
      <c r="BF213" s="248">
        <f>IF(N213="snížená",J213,0)</f>
        <v>0</v>
      </c>
      <c r="BG213" s="248">
        <f>IF(N213="zákl. přenesená",J213,0)</f>
        <v>0</v>
      </c>
      <c r="BH213" s="248">
        <f>IF(N213="sníž. přenesená",J213,0)</f>
        <v>0</v>
      </c>
      <c r="BI213" s="248">
        <f>IF(N213="nulová",J213,0)</f>
        <v>0</v>
      </c>
      <c r="BJ213" s="25" t="s">
        <v>83</v>
      </c>
      <c r="BK213" s="248">
        <f>ROUND(I213*H213,2)</f>
        <v>0</v>
      </c>
      <c r="BL213" s="25" t="s">
        <v>314</v>
      </c>
      <c r="BM213" s="25" t="s">
        <v>3687</v>
      </c>
    </row>
    <row r="214" s="1" customFormat="1" ht="16.5" customHeight="1">
      <c r="B214" s="47"/>
      <c r="C214" s="237" t="s">
        <v>1396</v>
      </c>
      <c r="D214" s="237" t="s">
        <v>174</v>
      </c>
      <c r="E214" s="238" t="s">
        <v>3688</v>
      </c>
      <c r="F214" s="239" t="s">
        <v>3689</v>
      </c>
      <c r="G214" s="240" t="s">
        <v>367</v>
      </c>
      <c r="H214" s="241">
        <v>13</v>
      </c>
      <c r="I214" s="242"/>
      <c r="J214" s="243">
        <f>ROUND(I214*H214,2)</f>
        <v>0</v>
      </c>
      <c r="K214" s="239" t="s">
        <v>21</v>
      </c>
      <c r="L214" s="73"/>
      <c r="M214" s="244" t="s">
        <v>21</v>
      </c>
      <c r="N214" s="245" t="s">
        <v>47</v>
      </c>
      <c r="O214" s="48"/>
      <c r="P214" s="246">
        <f>O214*H214</f>
        <v>0</v>
      </c>
      <c r="Q214" s="246">
        <v>0</v>
      </c>
      <c r="R214" s="246">
        <f>Q214*H214</f>
        <v>0</v>
      </c>
      <c r="S214" s="246">
        <v>0</v>
      </c>
      <c r="T214" s="247">
        <f>S214*H214</f>
        <v>0</v>
      </c>
      <c r="AR214" s="25" t="s">
        <v>314</v>
      </c>
      <c r="AT214" s="25" t="s">
        <v>174</v>
      </c>
      <c r="AU214" s="25" t="s">
        <v>85</v>
      </c>
      <c r="AY214" s="25" t="s">
        <v>171</v>
      </c>
      <c r="BE214" s="248">
        <f>IF(N214="základní",J214,0)</f>
        <v>0</v>
      </c>
      <c r="BF214" s="248">
        <f>IF(N214="snížená",J214,0)</f>
        <v>0</v>
      </c>
      <c r="BG214" s="248">
        <f>IF(N214="zákl. přenesená",J214,0)</f>
        <v>0</v>
      </c>
      <c r="BH214" s="248">
        <f>IF(N214="sníž. přenesená",J214,0)</f>
        <v>0</v>
      </c>
      <c r="BI214" s="248">
        <f>IF(N214="nulová",J214,0)</f>
        <v>0</v>
      </c>
      <c r="BJ214" s="25" t="s">
        <v>83</v>
      </c>
      <c r="BK214" s="248">
        <f>ROUND(I214*H214,2)</f>
        <v>0</v>
      </c>
      <c r="BL214" s="25" t="s">
        <v>314</v>
      </c>
      <c r="BM214" s="25" t="s">
        <v>3690</v>
      </c>
    </row>
    <row r="215" s="1" customFormat="1" ht="16.5" customHeight="1">
      <c r="B215" s="47"/>
      <c r="C215" s="299" t="s">
        <v>1400</v>
      </c>
      <c r="D215" s="299" t="s">
        <v>288</v>
      </c>
      <c r="E215" s="300" t="s">
        <v>3691</v>
      </c>
      <c r="F215" s="301" t="s">
        <v>3692</v>
      </c>
      <c r="G215" s="302" t="s">
        <v>367</v>
      </c>
      <c r="H215" s="303">
        <v>13</v>
      </c>
      <c r="I215" s="304"/>
      <c r="J215" s="305">
        <f>ROUND(I215*H215,2)</f>
        <v>0</v>
      </c>
      <c r="K215" s="301" t="s">
        <v>21</v>
      </c>
      <c r="L215" s="306"/>
      <c r="M215" s="307" t="s">
        <v>21</v>
      </c>
      <c r="N215" s="308" t="s">
        <v>47</v>
      </c>
      <c r="O215" s="48"/>
      <c r="P215" s="246">
        <f>O215*H215</f>
        <v>0</v>
      </c>
      <c r="Q215" s="246">
        <v>0</v>
      </c>
      <c r="R215" s="246">
        <f>Q215*H215</f>
        <v>0</v>
      </c>
      <c r="S215" s="246">
        <v>0</v>
      </c>
      <c r="T215" s="247">
        <f>S215*H215</f>
        <v>0</v>
      </c>
      <c r="AR215" s="25" t="s">
        <v>414</v>
      </c>
      <c r="AT215" s="25" t="s">
        <v>288</v>
      </c>
      <c r="AU215" s="25" t="s">
        <v>85</v>
      </c>
      <c r="AY215" s="25" t="s">
        <v>171</v>
      </c>
      <c r="BE215" s="248">
        <f>IF(N215="základní",J215,0)</f>
        <v>0</v>
      </c>
      <c r="BF215" s="248">
        <f>IF(N215="snížená",J215,0)</f>
        <v>0</v>
      </c>
      <c r="BG215" s="248">
        <f>IF(N215="zákl. přenesená",J215,0)</f>
        <v>0</v>
      </c>
      <c r="BH215" s="248">
        <f>IF(N215="sníž. přenesená",J215,0)</f>
        <v>0</v>
      </c>
      <c r="BI215" s="248">
        <f>IF(N215="nulová",J215,0)</f>
        <v>0</v>
      </c>
      <c r="BJ215" s="25" t="s">
        <v>83</v>
      </c>
      <c r="BK215" s="248">
        <f>ROUND(I215*H215,2)</f>
        <v>0</v>
      </c>
      <c r="BL215" s="25" t="s">
        <v>314</v>
      </c>
      <c r="BM215" s="25" t="s">
        <v>3693</v>
      </c>
    </row>
    <row r="216" s="1" customFormat="1" ht="16.5" customHeight="1">
      <c r="B216" s="47"/>
      <c r="C216" s="237" t="s">
        <v>1405</v>
      </c>
      <c r="D216" s="237" t="s">
        <v>174</v>
      </c>
      <c r="E216" s="238" t="s">
        <v>3694</v>
      </c>
      <c r="F216" s="239" t="s">
        <v>3695</v>
      </c>
      <c r="G216" s="240" t="s">
        <v>367</v>
      </c>
      <c r="H216" s="241">
        <v>4</v>
      </c>
      <c r="I216" s="242"/>
      <c r="J216" s="243">
        <f>ROUND(I216*H216,2)</f>
        <v>0</v>
      </c>
      <c r="K216" s="239" t="s">
        <v>21</v>
      </c>
      <c r="L216" s="73"/>
      <c r="M216" s="244" t="s">
        <v>21</v>
      </c>
      <c r="N216" s="245" t="s">
        <v>47</v>
      </c>
      <c r="O216" s="48"/>
      <c r="P216" s="246">
        <f>O216*H216</f>
        <v>0</v>
      </c>
      <c r="Q216" s="246">
        <v>0</v>
      </c>
      <c r="R216" s="246">
        <f>Q216*H216</f>
        <v>0</v>
      </c>
      <c r="S216" s="246">
        <v>0</v>
      </c>
      <c r="T216" s="247">
        <f>S216*H216</f>
        <v>0</v>
      </c>
      <c r="AR216" s="25" t="s">
        <v>314</v>
      </c>
      <c r="AT216" s="25" t="s">
        <v>174</v>
      </c>
      <c r="AU216" s="25" t="s">
        <v>85</v>
      </c>
      <c r="AY216" s="25" t="s">
        <v>171</v>
      </c>
      <c r="BE216" s="248">
        <f>IF(N216="základní",J216,0)</f>
        <v>0</v>
      </c>
      <c r="BF216" s="248">
        <f>IF(N216="snížená",J216,0)</f>
        <v>0</v>
      </c>
      <c r="BG216" s="248">
        <f>IF(N216="zákl. přenesená",J216,0)</f>
        <v>0</v>
      </c>
      <c r="BH216" s="248">
        <f>IF(N216="sníž. přenesená",J216,0)</f>
        <v>0</v>
      </c>
      <c r="BI216" s="248">
        <f>IF(N216="nulová",J216,0)</f>
        <v>0</v>
      </c>
      <c r="BJ216" s="25" t="s">
        <v>83</v>
      </c>
      <c r="BK216" s="248">
        <f>ROUND(I216*H216,2)</f>
        <v>0</v>
      </c>
      <c r="BL216" s="25" t="s">
        <v>314</v>
      </c>
      <c r="BM216" s="25" t="s">
        <v>3696</v>
      </c>
    </row>
    <row r="217" s="1" customFormat="1" ht="16.5" customHeight="1">
      <c r="B217" s="47"/>
      <c r="C217" s="299" t="s">
        <v>1412</v>
      </c>
      <c r="D217" s="299" t="s">
        <v>288</v>
      </c>
      <c r="E217" s="300" t="s">
        <v>3697</v>
      </c>
      <c r="F217" s="301" t="s">
        <v>3698</v>
      </c>
      <c r="G217" s="302" t="s">
        <v>367</v>
      </c>
      <c r="H217" s="303">
        <v>4</v>
      </c>
      <c r="I217" s="304"/>
      <c r="J217" s="305">
        <f>ROUND(I217*H217,2)</f>
        <v>0</v>
      </c>
      <c r="K217" s="301" t="s">
        <v>21</v>
      </c>
      <c r="L217" s="306"/>
      <c r="M217" s="307" t="s">
        <v>21</v>
      </c>
      <c r="N217" s="308" t="s">
        <v>47</v>
      </c>
      <c r="O217" s="48"/>
      <c r="P217" s="246">
        <f>O217*H217</f>
        <v>0</v>
      </c>
      <c r="Q217" s="246">
        <v>0</v>
      </c>
      <c r="R217" s="246">
        <f>Q217*H217</f>
        <v>0</v>
      </c>
      <c r="S217" s="246">
        <v>0</v>
      </c>
      <c r="T217" s="247">
        <f>S217*H217</f>
        <v>0</v>
      </c>
      <c r="AR217" s="25" t="s">
        <v>414</v>
      </c>
      <c r="AT217" s="25" t="s">
        <v>288</v>
      </c>
      <c r="AU217" s="25" t="s">
        <v>85</v>
      </c>
      <c r="AY217" s="25" t="s">
        <v>171</v>
      </c>
      <c r="BE217" s="248">
        <f>IF(N217="základní",J217,0)</f>
        <v>0</v>
      </c>
      <c r="BF217" s="248">
        <f>IF(N217="snížená",J217,0)</f>
        <v>0</v>
      </c>
      <c r="BG217" s="248">
        <f>IF(N217="zákl. přenesená",J217,0)</f>
        <v>0</v>
      </c>
      <c r="BH217" s="248">
        <f>IF(N217="sníž. přenesená",J217,0)</f>
        <v>0</v>
      </c>
      <c r="BI217" s="248">
        <f>IF(N217="nulová",J217,0)</f>
        <v>0</v>
      </c>
      <c r="BJ217" s="25" t="s">
        <v>83</v>
      </c>
      <c r="BK217" s="248">
        <f>ROUND(I217*H217,2)</f>
        <v>0</v>
      </c>
      <c r="BL217" s="25" t="s">
        <v>314</v>
      </c>
      <c r="BM217" s="25" t="s">
        <v>3699</v>
      </c>
    </row>
    <row r="218" s="1" customFormat="1" ht="16.5" customHeight="1">
      <c r="B218" s="47"/>
      <c r="C218" s="237" t="s">
        <v>1417</v>
      </c>
      <c r="D218" s="237" t="s">
        <v>174</v>
      </c>
      <c r="E218" s="238" t="s">
        <v>3700</v>
      </c>
      <c r="F218" s="239" t="s">
        <v>3701</v>
      </c>
      <c r="G218" s="240" t="s">
        <v>367</v>
      </c>
      <c r="H218" s="241">
        <v>1</v>
      </c>
      <c r="I218" s="242"/>
      <c r="J218" s="243">
        <f>ROUND(I218*H218,2)</f>
        <v>0</v>
      </c>
      <c r="K218" s="239" t="s">
        <v>21</v>
      </c>
      <c r="L218" s="73"/>
      <c r="M218" s="244" t="s">
        <v>21</v>
      </c>
      <c r="N218" s="245" t="s">
        <v>47</v>
      </c>
      <c r="O218" s="48"/>
      <c r="P218" s="246">
        <f>O218*H218</f>
        <v>0</v>
      </c>
      <c r="Q218" s="246">
        <v>0</v>
      </c>
      <c r="R218" s="246">
        <f>Q218*H218</f>
        <v>0</v>
      </c>
      <c r="S218" s="246">
        <v>0</v>
      </c>
      <c r="T218" s="247">
        <f>S218*H218</f>
        <v>0</v>
      </c>
      <c r="AR218" s="25" t="s">
        <v>314</v>
      </c>
      <c r="AT218" s="25" t="s">
        <v>174</v>
      </c>
      <c r="AU218" s="25" t="s">
        <v>85</v>
      </c>
      <c r="AY218" s="25" t="s">
        <v>171</v>
      </c>
      <c r="BE218" s="248">
        <f>IF(N218="základní",J218,0)</f>
        <v>0</v>
      </c>
      <c r="BF218" s="248">
        <f>IF(N218="snížená",J218,0)</f>
        <v>0</v>
      </c>
      <c r="BG218" s="248">
        <f>IF(N218="zákl. přenesená",J218,0)</f>
        <v>0</v>
      </c>
      <c r="BH218" s="248">
        <f>IF(N218="sníž. přenesená",J218,0)</f>
        <v>0</v>
      </c>
      <c r="BI218" s="248">
        <f>IF(N218="nulová",J218,0)</f>
        <v>0</v>
      </c>
      <c r="BJ218" s="25" t="s">
        <v>83</v>
      </c>
      <c r="BK218" s="248">
        <f>ROUND(I218*H218,2)</f>
        <v>0</v>
      </c>
      <c r="BL218" s="25" t="s">
        <v>314</v>
      </c>
      <c r="BM218" s="25" t="s">
        <v>3702</v>
      </c>
    </row>
    <row r="219" s="1" customFormat="1" ht="16.5" customHeight="1">
      <c r="B219" s="47"/>
      <c r="C219" s="299" t="s">
        <v>1421</v>
      </c>
      <c r="D219" s="299" t="s">
        <v>288</v>
      </c>
      <c r="E219" s="300" t="s">
        <v>3703</v>
      </c>
      <c r="F219" s="301" t="s">
        <v>3704</v>
      </c>
      <c r="G219" s="302" t="s">
        <v>367</v>
      </c>
      <c r="H219" s="303">
        <v>1</v>
      </c>
      <c r="I219" s="304"/>
      <c r="J219" s="305">
        <f>ROUND(I219*H219,2)</f>
        <v>0</v>
      </c>
      <c r="K219" s="301" t="s">
        <v>21</v>
      </c>
      <c r="L219" s="306"/>
      <c r="M219" s="307" t="s">
        <v>21</v>
      </c>
      <c r="N219" s="308" t="s">
        <v>47</v>
      </c>
      <c r="O219" s="48"/>
      <c r="P219" s="246">
        <f>O219*H219</f>
        <v>0</v>
      </c>
      <c r="Q219" s="246">
        <v>0</v>
      </c>
      <c r="R219" s="246">
        <f>Q219*H219</f>
        <v>0</v>
      </c>
      <c r="S219" s="246">
        <v>0</v>
      </c>
      <c r="T219" s="247">
        <f>S219*H219</f>
        <v>0</v>
      </c>
      <c r="AR219" s="25" t="s">
        <v>414</v>
      </c>
      <c r="AT219" s="25" t="s">
        <v>288</v>
      </c>
      <c r="AU219" s="25" t="s">
        <v>85</v>
      </c>
      <c r="AY219" s="25" t="s">
        <v>171</v>
      </c>
      <c r="BE219" s="248">
        <f>IF(N219="základní",J219,0)</f>
        <v>0</v>
      </c>
      <c r="BF219" s="248">
        <f>IF(N219="snížená",J219,0)</f>
        <v>0</v>
      </c>
      <c r="BG219" s="248">
        <f>IF(N219="zákl. přenesená",J219,0)</f>
        <v>0</v>
      </c>
      <c r="BH219" s="248">
        <f>IF(N219="sníž. přenesená",J219,0)</f>
        <v>0</v>
      </c>
      <c r="BI219" s="248">
        <f>IF(N219="nulová",J219,0)</f>
        <v>0</v>
      </c>
      <c r="BJ219" s="25" t="s">
        <v>83</v>
      </c>
      <c r="BK219" s="248">
        <f>ROUND(I219*H219,2)</f>
        <v>0</v>
      </c>
      <c r="BL219" s="25" t="s">
        <v>314</v>
      </c>
      <c r="BM219" s="25" t="s">
        <v>3705</v>
      </c>
    </row>
    <row r="220" s="1" customFormat="1" ht="16.5" customHeight="1">
      <c r="B220" s="47"/>
      <c r="C220" s="237" t="s">
        <v>1426</v>
      </c>
      <c r="D220" s="237" t="s">
        <v>174</v>
      </c>
      <c r="E220" s="238" t="s">
        <v>3706</v>
      </c>
      <c r="F220" s="239" t="s">
        <v>3707</v>
      </c>
      <c r="G220" s="240" t="s">
        <v>256</v>
      </c>
      <c r="H220" s="241">
        <v>120</v>
      </c>
      <c r="I220" s="242"/>
      <c r="J220" s="243">
        <f>ROUND(I220*H220,2)</f>
        <v>0</v>
      </c>
      <c r="K220" s="239" t="s">
        <v>21</v>
      </c>
      <c r="L220" s="73"/>
      <c r="M220" s="244" t="s">
        <v>21</v>
      </c>
      <c r="N220" s="245" t="s">
        <v>47</v>
      </c>
      <c r="O220" s="48"/>
      <c r="P220" s="246">
        <f>O220*H220</f>
        <v>0</v>
      </c>
      <c r="Q220" s="246">
        <v>0</v>
      </c>
      <c r="R220" s="246">
        <f>Q220*H220</f>
        <v>0</v>
      </c>
      <c r="S220" s="246">
        <v>0</v>
      </c>
      <c r="T220" s="247">
        <f>S220*H220</f>
        <v>0</v>
      </c>
      <c r="AR220" s="25" t="s">
        <v>314</v>
      </c>
      <c r="AT220" s="25" t="s">
        <v>174</v>
      </c>
      <c r="AU220" s="25" t="s">
        <v>85</v>
      </c>
      <c r="AY220" s="25" t="s">
        <v>171</v>
      </c>
      <c r="BE220" s="248">
        <f>IF(N220="základní",J220,0)</f>
        <v>0</v>
      </c>
      <c r="BF220" s="248">
        <f>IF(N220="snížená",J220,0)</f>
        <v>0</v>
      </c>
      <c r="BG220" s="248">
        <f>IF(N220="zákl. přenesená",J220,0)</f>
        <v>0</v>
      </c>
      <c r="BH220" s="248">
        <f>IF(N220="sníž. přenesená",J220,0)</f>
        <v>0</v>
      </c>
      <c r="BI220" s="248">
        <f>IF(N220="nulová",J220,0)</f>
        <v>0</v>
      </c>
      <c r="BJ220" s="25" t="s">
        <v>83</v>
      </c>
      <c r="BK220" s="248">
        <f>ROUND(I220*H220,2)</f>
        <v>0</v>
      </c>
      <c r="BL220" s="25" t="s">
        <v>314</v>
      </c>
      <c r="BM220" s="25" t="s">
        <v>3708</v>
      </c>
    </row>
    <row r="221" s="1" customFormat="1" ht="16.5" customHeight="1">
      <c r="B221" s="47"/>
      <c r="C221" s="299" t="s">
        <v>1432</v>
      </c>
      <c r="D221" s="299" t="s">
        <v>288</v>
      </c>
      <c r="E221" s="300" t="s">
        <v>3709</v>
      </c>
      <c r="F221" s="301" t="s">
        <v>3710</v>
      </c>
      <c r="G221" s="302" t="s">
        <v>256</v>
      </c>
      <c r="H221" s="303">
        <v>120</v>
      </c>
      <c r="I221" s="304"/>
      <c r="J221" s="305">
        <f>ROUND(I221*H221,2)</f>
        <v>0</v>
      </c>
      <c r="K221" s="301" t="s">
        <v>21</v>
      </c>
      <c r="L221" s="306"/>
      <c r="M221" s="307" t="s">
        <v>21</v>
      </c>
      <c r="N221" s="308" t="s">
        <v>47</v>
      </c>
      <c r="O221" s="48"/>
      <c r="P221" s="246">
        <f>O221*H221</f>
        <v>0</v>
      </c>
      <c r="Q221" s="246">
        <v>0</v>
      </c>
      <c r="R221" s="246">
        <f>Q221*H221</f>
        <v>0</v>
      </c>
      <c r="S221" s="246">
        <v>0</v>
      </c>
      <c r="T221" s="247">
        <f>S221*H221</f>
        <v>0</v>
      </c>
      <c r="AR221" s="25" t="s">
        <v>414</v>
      </c>
      <c r="AT221" s="25" t="s">
        <v>288</v>
      </c>
      <c r="AU221" s="25" t="s">
        <v>85</v>
      </c>
      <c r="AY221" s="25" t="s">
        <v>171</v>
      </c>
      <c r="BE221" s="248">
        <f>IF(N221="základní",J221,0)</f>
        <v>0</v>
      </c>
      <c r="BF221" s="248">
        <f>IF(N221="snížená",J221,0)</f>
        <v>0</v>
      </c>
      <c r="BG221" s="248">
        <f>IF(N221="zákl. přenesená",J221,0)</f>
        <v>0</v>
      </c>
      <c r="BH221" s="248">
        <f>IF(N221="sníž. přenesená",J221,0)</f>
        <v>0</v>
      </c>
      <c r="BI221" s="248">
        <f>IF(N221="nulová",J221,0)</f>
        <v>0</v>
      </c>
      <c r="BJ221" s="25" t="s">
        <v>83</v>
      </c>
      <c r="BK221" s="248">
        <f>ROUND(I221*H221,2)</f>
        <v>0</v>
      </c>
      <c r="BL221" s="25" t="s">
        <v>314</v>
      </c>
      <c r="BM221" s="25" t="s">
        <v>3711</v>
      </c>
    </row>
    <row r="222" s="11" customFormat="1" ht="29.88" customHeight="1">
      <c r="B222" s="221"/>
      <c r="C222" s="222"/>
      <c r="D222" s="223" t="s">
        <v>75</v>
      </c>
      <c r="E222" s="235" t="s">
        <v>3712</v>
      </c>
      <c r="F222" s="235" t="s">
        <v>3713</v>
      </c>
      <c r="G222" s="222"/>
      <c r="H222" s="222"/>
      <c r="I222" s="225"/>
      <c r="J222" s="236">
        <f>BK222</f>
        <v>0</v>
      </c>
      <c r="K222" s="222"/>
      <c r="L222" s="227"/>
      <c r="M222" s="228"/>
      <c r="N222" s="229"/>
      <c r="O222" s="229"/>
      <c r="P222" s="230">
        <f>SUM(P223:P320)</f>
        <v>0</v>
      </c>
      <c r="Q222" s="229"/>
      <c r="R222" s="230">
        <f>SUM(R223:R320)</f>
        <v>0</v>
      </c>
      <c r="S222" s="229"/>
      <c r="T222" s="231">
        <f>SUM(T223:T320)</f>
        <v>0</v>
      </c>
      <c r="AR222" s="232" t="s">
        <v>85</v>
      </c>
      <c r="AT222" s="233" t="s">
        <v>75</v>
      </c>
      <c r="AU222" s="233" t="s">
        <v>83</v>
      </c>
      <c r="AY222" s="232" t="s">
        <v>171</v>
      </c>
      <c r="BK222" s="234">
        <f>SUM(BK223:BK320)</f>
        <v>0</v>
      </c>
    </row>
    <row r="223" s="1" customFormat="1" ht="25.5" customHeight="1">
      <c r="B223" s="47"/>
      <c r="C223" s="237" t="s">
        <v>1437</v>
      </c>
      <c r="D223" s="237" t="s">
        <v>174</v>
      </c>
      <c r="E223" s="238" t="s">
        <v>3714</v>
      </c>
      <c r="F223" s="239" t="s">
        <v>3715</v>
      </c>
      <c r="G223" s="240" t="s">
        <v>367</v>
      </c>
      <c r="H223" s="241">
        <v>1</v>
      </c>
      <c r="I223" s="242"/>
      <c r="J223" s="243">
        <f>ROUND(I223*H223,2)</f>
        <v>0</v>
      </c>
      <c r="K223" s="239" t="s">
        <v>21</v>
      </c>
      <c r="L223" s="73"/>
      <c r="M223" s="244" t="s">
        <v>21</v>
      </c>
      <c r="N223" s="245" t="s">
        <v>47</v>
      </c>
      <c r="O223" s="48"/>
      <c r="P223" s="246">
        <f>O223*H223</f>
        <v>0</v>
      </c>
      <c r="Q223" s="246">
        <v>0</v>
      </c>
      <c r="R223" s="246">
        <f>Q223*H223</f>
        <v>0</v>
      </c>
      <c r="S223" s="246">
        <v>0</v>
      </c>
      <c r="T223" s="247">
        <f>S223*H223</f>
        <v>0</v>
      </c>
      <c r="AR223" s="25" t="s">
        <v>314</v>
      </c>
      <c r="AT223" s="25" t="s">
        <v>174</v>
      </c>
      <c r="AU223" s="25" t="s">
        <v>85</v>
      </c>
      <c r="AY223" s="25" t="s">
        <v>171</v>
      </c>
      <c r="BE223" s="248">
        <f>IF(N223="základní",J223,0)</f>
        <v>0</v>
      </c>
      <c r="BF223" s="248">
        <f>IF(N223="snížená",J223,0)</f>
        <v>0</v>
      </c>
      <c r="BG223" s="248">
        <f>IF(N223="zákl. přenesená",J223,0)</f>
        <v>0</v>
      </c>
      <c r="BH223" s="248">
        <f>IF(N223="sníž. přenesená",J223,0)</f>
        <v>0</v>
      </c>
      <c r="BI223" s="248">
        <f>IF(N223="nulová",J223,0)</f>
        <v>0</v>
      </c>
      <c r="BJ223" s="25" t="s">
        <v>83</v>
      </c>
      <c r="BK223" s="248">
        <f>ROUND(I223*H223,2)</f>
        <v>0</v>
      </c>
      <c r="BL223" s="25" t="s">
        <v>314</v>
      </c>
      <c r="BM223" s="25" t="s">
        <v>3716</v>
      </c>
    </row>
    <row r="224" s="1" customFormat="1" ht="25.5" customHeight="1">
      <c r="B224" s="47"/>
      <c r="C224" s="299" t="s">
        <v>1441</v>
      </c>
      <c r="D224" s="299" t="s">
        <v>288</v>
      </c>
      <c r="E224" s="300" t="s">
        <v>3717</v>
      </c>
      <c r="F224" s="301" t="s">
        <v>3718</v>
      </c>
      <c r="G224" s="302" t="s">
        <v>367</v>
      </c>
      <c r="H224" s="303">
        <v>1</v>
      </c>
      <c r="I224" s="304"/>
      <c r="J224" s="305">
        <f>ROUND(I224*H224,2)</f>
        <v>0</v>
      </c>
      <c r="K224" s="301" t="s">
        <v>21</v>
      </c>
      <c r="L224" s="306"/>
      <c r="M224" s="307" t="s">
        <v>21</v>
      </c>
      <c r="N224" s="308" t="s">
        <v>47</v>
      </c>
      <c r="O224" s="48"/>
      <c r="P224" s="246">
        <f>O224*H224</f>
        <v>0</v>
      </c>
      <c r="Q224" s="246">
        <v>0</v>
      </c>
      <c r="R224" s="246">
        <f>Q224*H224</f>
        <v>0</v>
      </c>
      <c r="S224" s="246">
        <v>0</v>
      </c>
      <c r="T224" s="247">
        <f>S224*H224</f>
        <v>0</v>
      </c>
      <c r="AR224" s="25" t="s">
        <v>414</v>
      </c>
      <c r="AT224" s="25" t="s">
        <v>288</v>
      </c>
      <c r="AU224" s="25" t="s">
        <v>85</v>
      </c>
      <c r="AY224" s="25" t="s">
        <v>171</v>
      </c>
      <c r="BE224" s="248">
        <f>IF(N224="základní",J224,0)</f>
        <v>0</v>
      </c>
      <c r="BF224" s="248">
        <f>IF(N224="snížená",J224,0)</f>
        <v>0</v>
      </c>
      <c r="BG224" s="248">
        <f>IF(N224="zákl. přenesená",J224,0)</f>
        <v>0</v>
      </c>
      <c r="BH224" s="248">
        <f>IF(N224="sníž. přenesená",J224,0)</f>
        <v>0</v>
      </c>
      <c r="BI224" s="248">
        <f>IF(N224="nulová",J224,0)</f>
        <v>0</v>
      </c>
      <c r="BJ224" s="25" t="s">
        <v>83</v>
      </c>
      <c r="BK224" s="248">
        <f>ROUND(I224*H224,2)</f>
        <v>0</v>
      </c>
      <c r="BL224" s="25" t="s">
        <v>314</v>
      </c>
      <c r="BM224" s="25" t="s">
        <v>3719</v>
      </c>
    </row>
    <row r="225" s="1" customFormat="1" ht="25.5" customHeight="1">
      <c r="B225" s="47"/>
      <c r="C225" s="237" t="s">
        <v>1446</v>
      </c>
      <c r="D225" s="237" t="s">
        <v>174</v>
      </c>
      <c r="E225" s="238" t="s">
        <v>3720</v>
      </c>
      <c r="F225" s="239" t="s">
        <v>3721</v>
      </c>
      <c r="G225" s="240" t="s">
        <v>367</v>
      </c>
      <c r="H225" s="241">
        <v>1</v>
      </c>
      <c r="I225" s="242"/>
      <c r="J225" s="243">
        <f>ROUND(I225*H225,2)</f>
        <v>0</v>
      </c>
      <c r="K225" s="239" t="s">
        <v>21</v>
      </c>
      <c r="L225" s="73"/>
      <c r="M225" s="244" t="s">
        <v>21</v>
      </c>
      <c r="N225" s="245" t="s">
        <v>47</v>
      </c>
      <c r="O225" s="48"/>
      <c r="P225" s="246">
        <f>O225*H225</f>
        <v>0</v>
      </c>
      <c r="Q225" s="246">
        <v>0</v>
      </c>
      <c r="R225" s="246">
        <f>Q225*H225</f>
        <v>0</v>
      </c>
      <c r="S225" s="246">
        <v>0</v>
      </c>
      <c r="T225" s="247">
        <f>S225*H225</f>
        <v>0</v>
      </c>
      <c r="AR225" s="25" t="s">
        <v>314</v>
      </c>
      <c r="AT225" s="25" t="s">
        <v>174</v>
      </c>
      <c r="AU225" s="25" t="s">
        <v>85</v>
      </c>
      <c r="AY225" s="25" t="s">
        <v>171</v>
      </c>
      <c r="BE225" s="248">
        <f>IF(N225="základní",J225,0)</f>
        <v>0</v>
      </c>
      <c r="BF225" s="248">
        <f>IF(N225="snížená",J225,0)</f>
        <v>0</v>
      </c>
      <c r="BG225" s="248">
        <f>IF(N225="zákl. přenesená",J225,0)</f>
        <v>0</v>
      </c>
      <c r="BH225" s="248">
        <f>IF(N225="sníž. přenesená",J225,0)</f>
        <v>0</v>
      </c>
      <c r="BI225" s="248">
        <f>IF(N225="nulová",J225,0)</f>
        <v>0</v>
      </c>
      <c r="BJ225" s="25" t="s">
        <v>83</v>
      </c>
      <c r="BK225" s="248">
        <f>ROUND(I225*H225,2)</f>
        <v>0</v>
      </c>
      <c r="BL225" s="25" t="s">
        <v>314</v>
      </c>
      <c r="BM225" s="25" t="s">
        <v>3722</v>
      </c>
    </row>
    <row r="226" s="1" customFormat="1" ht="25.5" customHeight="1">
      <c r="B226" s="47"/>
      <c r="C226" s="299" t="s">
        <v>1458</v>
      </c>
      <c r="D226" s="299" t="s">
        <v>288</v>
      </c>
      <c r="E226" s="300" t="s">
        <v>3723</v>
      </c>
      <c r="F226" s="301" t="s">
        <v>3724</v>
      </c>
      <c r="G226" s="302" t="s">
        <v>367</v>
      </c>
      <c r="H226" s="303">
        <v>1</v>
      </c>
      <c r="I226" s="304"/>
      <c r="J226" s="305">
        <f>ROUND(I226*H226,2)</f>
        <v>0</v>
      </c>
      <c r="K226" s="301" t="s">
        <v>21</v>
      </c>
      <c r="L226" s="306"/>
      <c r="M226" s="307" t="s">
        <v>21</v>
      </c>
      <c r="N226" s="308" t="s">
        <v>47</v>
      </c>
      <c r="O226" s="48"/>
      <c r="P226" s="246">
        <f>O226*H226</f>
        <v>0</v>
      </c>
      <c r="Q226" s="246">
        <v>0</v>
      </c>
      <c r="R226" s="246">
        <f>Q226*H226</f>
        <v>0</v>
      </c>
      <c r="S226" s="246">
        <v>0</v>
      </c>
      <c r="T226" s="247">
        <f>S226*H226</f>
        <v>0</v>
      </c>
      <c r="AR226" s="25" t="s">
        <v>414</v>
      </c>
      <c r="AT226" s="25" t="s">
        <v>288</v>
      </c>
      <c r="AU226" s="25" t="s">
        <v>85</v>
      </c>
      <c r="AY226" s="25" t="s">
        <v>171</v>
      </c>
      <c r="BE226" s="248">
        <f>IF(N226="základní",J226,0)</f>
        <v>0</v>
      </c>
      <c r="BF226" s="248">
        <f>IF(N226="snížená",J226,0)</f>
        <v>0</v>
      </c>
      <c r="BG226" s="248">
        <f>IF(N226="zákl. přenesená",J226,0)</f>
        <v>0</v>
      </c>
      <c r="BH226" s="248">
        <f>IF(N226="sníž. přenesená",J226,0)</f>
        <v>0</v>
      </c>
      <c r="BI226" s="248">
        <f>IF(N226="nulová",J226,0)</f>
        <v>0</v>
      </c>
      <c r="BJ226" s="25" t="s">
        <v>83</v>
      </c>
      <c r="BK226" s="248">
        <f>ROUND(I226*H226,2)</f>
        <v>0</v>
      </c>
      <c r="BL226" s="25" t="s">
        <v>314</v>
      </c>
      <c r="BM226" s="25" t="s">
        <v>3725</v>
      </c>
    </row>
    <row r="227" s="1" customFormat="1" ht="16.5" customHeight="1">
      <c r="B227" s="47"/>
      <c r="C227" s="237" t="s">
        <v>1462</v>
      </c>
      <c r="D227" s="237" t="s">
        <v>174</v>
      </c>
      <c r="E227" s="238" t="s">
        <v>3726</v>
      </c>
      <c r="F227" s="239" t="s">
        <v>3727</v>
      </c>
      <c r="G227" s="240" t="s">
        <v>367</v>
      </c>
      <c r="H227" s="241">
        <v>1</v>
      </c>
      <c r="I227" s="242"/>
      <c r="J227" s="243">
        <f>ROUND(I227*H227,2)</f>
        <v>0</v>
      </c>
      <c r="K227" s="239" t="s">
        <v>21</v>
      </c>
      <c r="L227" s="73"/>
      <c r="M227" s="244" t="s">
        <v>21</v>
      </c>
      <c r="N227" s="245" t="s">
        <v>47</v>
      </c>
      <c r="O227" s="48"/>
      <c r="P227" s="246">
        <f>O227*H227</f>
        <v>0</v>
      </c>
      <c r="Q227" s="246">
        <v>0</v>
      </c>
      <c r="R227" s="246">
        <f>Q227*H227</f>
        <v>0</v>
      </c>
      <c r="S227" s="246">
        <v>0</v>
      </c>
      <c r="T227" s="247">
        <f>S227*H227</f>
        <v>0</v>
      </c>
      <c r="AR227" s="25" t="s">
        <v>314</v>
      </c>
      <c r="AT227" s="25" t="s">
        <v>174</v>
      </c>
      <c r="AU227" s="25" t="s">
        <v>85</v>
      </c>
      <c r="AY227" s="25" t="s">
        <v>171</v>
      </c>
      <c r="BE227" s="248">
        <f>IF(N227="základní",J227,0)</f>
        <v>0</v>
      </c>
      <c r="BF227" s="248">
        <f>IF(N227="snížená",J227,0)</f>
        <v>0</v>
      </c>
      <c r="BG227" s="248">
        <f>IF(N227="zákl. přenesená",J227,0)</f>
        <v>0</v>
      </c>
      <c r="BH227" s="248">
        <f>IF(N227="sníž. přenesená",J227,0)</f>
        <v>0</v>
      </c>
      <c r="BI227" s="248">
        <f>IF(N227="nulová",J227,0)</f>
        <v>0</v>
      </c>
      <c r="BJ227" s="25" t="s">
        <v>83</v>
      </c>
      <c r="BK227" s="248">
        <f>ROUND(I227*H227,2)</f>
        <v>0</v>
      </c>
      <c r="BL227" s="25" t="s">
        <v>314</v>
      </c>
      <c r="BM227" s="25" t="s">
        <v>3728</v>
      </c>
    </row>
    <row r="228" s="1" customFormat="1" ht="16.5" customHeight="1">
      <c r="B228" s="47"/>
      <c r="C228" s="299" t="s">
        <v>1468</v>
      </c>
      <c r="D228" s="299" t="s">
        <v>288</v>
      </c>
      <c r="E228" s="300" t="s">
        <v>3729</v>
      </c>
      <c r="F228" s="301" t="s">
        <v>3730</v>
      </c>
      <c r="G228" s="302" t="s">
        <v>367</v>
      </c>
      <c r="H228" s="303">
        <v>1</v>
      </c>
      <c r="I228" s="304"/>
      <c r="J228" s="305">
        <f>ROUND(I228*H228,2)</f>
        <v>0</v>
      </c>
      <c r="K228" s="301" t="s">
        <v>21</v>
      </c>
      <c r="L228" s="306"/>
      <c r="M228" s="307" t="s">
        <v>21</v>
      </c>
      <c r="N228" s="308" t="s">
        <v>47</v>
      </c>
      <c r="O228" s="48"/>
      <c r="P228" s="246">
        <f>O228*H228</f>
        <v>0</v>
      </c>
      <c r="Q228" s="246">
        <v>0</v>
      </c>
      <c r="R228" s="246">
        <f>Q228*H228</f>
        <v>0</v>
      </c>
      <c r="S228" s="246">
        <v>0</v>
      </c>
      <c r="T228" s="247">
        <f>S228*H228</f>
        <v>0</v>
      </c>
      <c r="AR228" s="25" t="s">
        <v>414</v>
      </c>
      <c r="AT228" s="25" t="s">
        <v>288</v>
      </c>
      <c r="AU228" s="25" t="s">
        <v>85</v>
      </c>
      <c r="AY228" s="25" t="s">
        <v>171</v>
      </c>
      <c r="BE228" s="248">
        <f>IF(N228="základní",J228,0)</f>
        <v>0</v>
      </c>
      <c r="BF228" s="248">
        <f>IF(N228="snížená",J228,0)</f>
        <v>0</v>
      </c>
      <c r="BG228" s="248">
        <f>IF(N228="zákl. přenesená",J228,0)</f>
        <v>0</v>
      </c>
      <c r="BH228" s="248">
        <f>IF(N228="sníž. přenesená",J228,0)</f>
        <v>0</v>
      </c>
      <c r="BI228" s="248">
        <f>IF(N228="nulová",J228,0)</f>
        <v>0</v>
      </c>
      <c r="BJ228" s="25" t="s">
        <v>83</v>
      </c>
      <c r="BK228" s="248">
        <f>ROUND(I228*H228,2)</f>
        <v>0</v>
      </c>
      <c r="BL228" s="25" t="s">
        <v>314</v>
      </c>
      <c r="BM228" s="25" t="s">
        <v>3731</v>
      </c>
    </row>
    <row r="229" s="1" customFormat="1" ht="16.5" customHeight="1">
      <c r="B229" s="47"/>
      <c r="C229" s="237" t="s">
        <v>1473</v>
      </c>
      <c r="D229" s="237" t="s">
        <v>174</v>
      </c>
      <c r="E229" s="238" t="s">
        <v>3732</v>
      </c>
      <c r="F229" s="239" t="s">
        <v>3733</v>
      </c>
      <c r="G229" s="240" t="s">
        <v>367</v>
      </c>
      <c r="H229" s="241">
        <v>1</v>
      </c>
      <c r="I229" s="242"/>
      <c r="J229" s="243">
        <f>ROUND(I229*H229,2)</f>
        <v>0</v>
      </c>
      <c r="K229" s="239" t="s">
        <v>21</v>
      </c>
      <c r="L229" s="73"/>
      <c r="M229" s="244" t="s">
        <v>21</v>
      </c>
      <c r="N229" s="245" t="s">
        <v>47</v>
      </c>
      <c r="O229" s="48"/>
      <c r="P229" s="246">
        <f>O229*H229</f>
        <v>0</v>
      </c>
      <c r="Q229" s="246">
        <v>0</v>
      </c>
      <c r="R229" s="246">
        <f>Q229*H229</f>
        <v>0</v>
      </c>
      <c r="S229" s="246">
        <v>0</v>
      </c>
      <c r="T229" s="247">
        <f>S229*H229</f>
        <v>0</v>
      </c>
      <c r="AR229" s="25" t="s">
        <v>314</v>
      </c>
      <c r="AT229" s="25" t="s">
        <v>174</v>
      </c>
      <c r="AU229" s="25" t="s">
        <v>85</v>
      </c>
      <c r="AY229" s="25" t="s">
        <v>171</v>
      </c>
      <c r="BE229" s="248">
        <f>IF(N229="základní",J229,0)</f>
        <v>0</v>
      </c>
      <c r="BF229" s="248">
        <f>IF(N229="snížená",J229,0)</f>
        <v>0</v>
      </c>
      <c r="BG229" s="248">
        <f>IF(N229="zákl. přenesená",J229,0)</f>
        <v>0</v>
      </c>
      <c r="BH229" s="248">
        <f>IF(N229="sníž. přenesená",J229,0)</f>
        <v>0</v>
      </c>
      <c r="BI229" s="248">
        <f>IF(N229="nulová",J229,0)</f>
        <v>0</v>
      </c>
      <c r="BJ229" s="25" t="s">
        <v>83</v>
      </c>
      <c r="BK229" s="248">
        <f>ROUND(I229*H229,2)</f>
        <v>0</v>
      </c>
      <c r="BL229" s="25" t="s">
        <v>314</v>
      </c>
      <c r="BM229" s="25" t="s">
        <v>3734</v>
      </c>
    </row>
    <row r="230" s="1" customFormat="1" ht="16.5" customHeight="1">
      <c r="B230" s="47"/>
      <c r="C230" s="299" t="s">
        <v>1477</v>
      </c>
      <c r="D230" s="299" t="s">
        <v>288</v>
      </c>
      <c r="E230" s="300" t="s">
        <v>3735</v>
      </c>
      <c r="F230" s="301" t="s">
        <v>3736</v>
      </c>
      <c r="G230" s="302" t="s">
        <v>367</v>
      </c>
      <c r="H230" s="303">
        <v>1</v>
      </c>
      <c r="I230" s="304"/>
      <c r="J230" s="305">
        <f>ROUND(I230*H230,2)</f>
        <v>0</v>
      </c>
      <c r="K230" s="301" t="s">
        <v>21</v>
      </c>
      <c r="L230" s="306"/>
      <c r="M230" s="307" t="s">
        <v>21</v>
      </c>
      <c r="N230" s="308" t="s">
        <v>47</v>
      </c>
      <c r="O230" s="48"/>
      <c r="P230" s="246">
        <f>O230*H230</f>
        <v>0</v>
      </c>
      <c r="Q230" s="246">
        <v>0</v>
      </c>
      <c r="R230" s="246">
        <f>Q230*H230</f>
        <v>0</v>
      </c>
      <c r="S230" s="246">
        <v>0</v>
      </c>
      <c r="T230" s="247">
        <f>S230*H230</f>
        <v>0</v>
      </c>
      <c r="AR230" s="25" t="s">
        <v>414</v>
      </c>
      <c r="AT230" s="25" t="s">
        <v>288</v>
      </c>
      <c r="AU230" s="25" t="s">
        <v>85</v>
      </c>
      <c r="AY230" s="25" t="s">
        <v>171</v>
      </c>
      <c r="BE230" s="248">
        <f>IF(N230="základní",J230,0)</f>
        <v>0</v>
      </c>
      <c r="BF230" s="248">
        <f>IF(N230="snížená",J230,0)</f>
        <v>0</v>
      </c>
      <c r="BG230" s="248">
        <f>IF(N230="zákl. přenesená",J230,0)</f>
        <v>0</v>
      </c>
      <c r="BH230" s="248">
        <f>IF(N230="sníž. přenesená",J230,0)</f>
        <v>0</v>
      </c>
      <c r="BI230" s="248">
        <f>IF(N230="nulová",J230,0)</f>
        <v>0</v>
      </c>
      <c r="BJ230" s="25" t="s">
        <v>83</v>
      </c>
      <c r="BK230" s="248">
        <f>ROUND(I230*H230,2)</f>
        <v>0</v>
      </c>
      <c r="BL230" s="25" t="s">
        <v>314</v>
      </c>
      <c r="BM230" s="25" t="s">
        <v>3737</v>
      </c>
    </row>
    <row r="231" s="1" customFormat="1" ht="16.5" customHeight="1">
      <c r="B231" s="47"/>
      <c r="C231" s="237" t="s">
        <v>1481</v>
      </c>
      <c r="D231" s="237" t="s">
        <v>174</v>
      </c>
      <c r="E231" s="238" t="s">
        <v>3738</v>
      </c>
      <c r="F231" s="239" t="s">
        <v>3739</v>
      </c>
      <c r="G231" s="240" t="s">
        <v>367</v>
      </c>
      <c r="H231" s="241">
        <v>1</v>
      </c>
      <c r="I231" s="242"/>
      <c r="J231" s="243">
        <f>ROUND(I231*H231,2)</f>
        <v>0</v>
      </c>
      <c r="K231" s="239" t="s">
        <v>21</v>
      </c>
      <c r="L231" s="73"/>
      <c r="M231" s="244" t="s">
        <v>21</v>
      </c>
      <c r="N231" s="245" t="s">
        <v>47</v>
      </c>
      <c r="O231" s="48"/>
      <c r="P231" s="246">
        <f>O231*H231</f>
        <v>0</v>
      </c>
      <c r="Q231" s="246">
        <v>0</v>
      </c>
      <c r="R231" s="246">
        <f>Q231*H231</f>
        <v>0</v>
      </c>
      <c r="S231" s="246">
        <v>0</v>
      </c>
      <c r="T231" s="247">
        <f>S231*H231</f>
        <v>0</v>
      </c>
      <c r="AR231" s="25" t="s">
        <v>314</v>
      </c>
      <c r="AT231" s="25" t="s">
        <v>174</v>
      </c>
      <c r="AU231" s="25" t="s">
        <v>85</v>
      </c>
      <c r="AY231" s="25" t="s">
        <v>171</v>
      </c>
      <c r="BE231" s="248">
        <f>IF(N231="základní",J231,0)</f>
        <v>0</v>
      </c>
      <c r="BF231" s="248">
        <f>IF(N231="snížená",J231,0)</f>
        <v>0</v>
      </c>
      <c r="BG231" s="248">
        <f>IF(N231="zákl. přenesená",J231,0)</f>
        <v>0</v>
      </c>
      <c r="BH231" s="248">
        <f>IF(N231="sníž. přenesená",J231,0)</f>
        <v>0</v>
      </c>
      <c r="BI231" s="248">
        <f>IF(N231="nulová",J231,0)</f>
        <v>0</v>
      </c>
      <c r="BJ231" s="25" t="s">
        <v>83</v>
      </c>
      <c r="BK231" s="248">
        <f>ROUND(I231*H231,2)</f>
        <v>0</v>
      </c>
      <c r="BL231" s="25" t="s">
        <v>314</v>
      </c>
      <c r="BM231" s="25" t="s">
        <v>3740</v>
      </c>
    </row>
    <row r="232" s="1" customFormat="1" ht="16.5" customHeight="1">
      <c r="B232" s="47"/>
      <c r="C232" s="299" t="s">
        <v>1485</v>
      </c>
      <c r="D232" s="299" t="s">
        <v>288</v>
      </c>
      <c r="E232" s="300" t="s">
        <v>3741</v>
      </c>
      <c r="F232" s="301" t="s">
        <v>3742</v>
      </c>
      <c r="G232" s="302" t="s">
        <v>367</v>
      </c>
      <c r="H232" s="303">
        <v>1</v>
      </c>
      <c r="I232" s="304"/>
      <c r="J232" s="305">
        <f>ROUND(I232*H232,2)</f>
        <v>0</v>
      </c>
      <c r="K232" s="301" t="s">
        <v>21</v>
      </c>
      <c r="L232" s="306"/>
      <c r="M232" s="307" t="s">
        <v>21</v>
      </c>
      <c r="N232" s="308" t="s">
        <v>47</v>
      </c>
      <c r="O232" s="48"/>
      <c r="P232" s="246">
        <f>O232*H232</f>
        <v>0</v>
      </c>
      <c r="Q232" s="246">
        <v>0</v>
      </c>
      <c r="R232" s="246">
        <f>Q232*H232</f>
        <v>0</v>
      </c>
      <c r="S232" s="246">
        <v>0</v>
      </c>
      <c r="T232" s="247">
        <f>S232*H232</f>
        <v>0</v>
      </c>
      <c r="AR232" s="25" t="s">
        <v>414</v>
      </c>
      <c r="AT232" s="25" t="s">
        <v>288</v>
      </c>
      <c r="AU232" s="25" t="s">
        <v>85</v>
      </c>
      <c r="AY232" s="25" t="s">
        <v>171</v>
      </c>
      <c r="BE232" s="248">
        <f>IF(N232="základní",J232,0)</f>
        <v>0</v>
      </c>
      <c r="BF232" s="248">
        <f>IF(N232="snížená",J232,0)</f>
        <v>0</v>
      </c>
      <c r="BG232" s="248">
        <f>IF(N232="zákl. přenesená",J232,0)</f>
        <v>0</v>
      </c>
      <c r="BH232" s="248">
        <f>IF(N232="sníž. přenesená",J232,0)</f>
        <v>0</v>
      </c>
      <c r="BI232" s="248">
        <f>IF(N232="nulová",J232,0)</f>
        <v>0</v>
      </c>
      <c r="BJ232" s="25" t="s">
        <v>83</v>
      </c>
      <c r="BK232" s="248">
        <f>ROUND(I232*H232,2)</f>
        <v>0</v>
      </c>
      <c r="BL232" s="25" t="s">
        <v>314</v>
      </c>
      <c r="BM232" s="25" t="s">
        <v>3743</v>
      </c>
    </row>
    <row r="233" s="1" customFormat="1" ht="16.5" customHeight="1">
      <c r="B233" s="47"/>
      <c r="C233" s="237" t="s">
        <v>1491</v>
      </c>
      <c r="D233" s="237" t="s">
        <v>174</v>
      </c>
      <c r="E233" s="238" t="s">
        <v>3744</v>
      </c>
      <c r="F233" s="239" t="s">
        <v>3745</v>
      </c>
      <c r="G233" s="240" t="s">
        <v>367</v>
      </c>
      <c r="H233" s="241">
        <v>1</v>
      </c>
      <c r="I233" s="242"/>
      <c r="J233" s="243">
        <f>ROUND(I233*H233,2)</f>
        <v>0</v>
      </c>
      <c r="K233" s="239" t="s">
        <v>21</v>
      </c>
      <c r="L233" s="73"/>
      <c r="M233" s="244" t="s">
        <v>21</v>
      </c>
      <c r="N233" s="245" t="s">
        <v>47</v>
      </c>
      <c r="O233" s="48"/>
      <c r="P233" s="246">
        <f>O233*H233</f>
        <v>0</v>
      </c>
      <c r="Q233" s="246">
        <v>0</v>
      </c>
      <c r="R233" s="246">
        <f>Q233*H233</f>
        <v>0</v>
      </c>
      <c r="S233" s="246">
        <v>0</v>
      </c>
      <c r="T233" s="247">
        <f>S233*H233</f>
        <v>0</v>
      </c>
      <c r="AR233" s="25" t="s">
        <v>314</v>
      </c>
      <c r="AT233" s="25" t="s">
        <v>174</v>
      </c>
      <c r="AU233" s="25" t="s">
        <v>85</v>
      </c>
      <c r="AY233" s="25" t="s">
        <v>171</v>
      </c>
      <c r="BE233" s="248">
        <f>IF(N233="základní",J233,0)</f>
        <v>0</v>
      </c>
      <c r="BF233" s="248">
        <f>IF(N233="snížená",J233,0)</f>
        <v>0</v>
      </c>
      <c r="BG233" s="248">
        <f>IF(N233="zákl. přenesená",J233,0)</f>
        <v>0</v>
      </c>
      <c r="BH233" s="248">
        <f>IF(N233="sníž. přenesená",J233,0)</f>
        <v>0</v>
      </c>
      <c r="BI233" s="248">
        <f>IF(N233="nulová",J233,0)</f>
        <v>0</v>
      </c>
      <c r="BJ233" s="25" t="s">
        <v>83</v>
      </c>
      <c r="BK233" s="248">
        <f>ROUND(I233*H233,2)</f>
        <v>0</v>
      </c>
      <c r="BL233" s="25" t="s">
        <v>314</v>
      </c>
      <c r="BM233" s="25" t="s">
        <v>3746</v>
      </c>
    </row>
    <row r="234" s="1" customFormat="1" ht="16.5" customHeight="1">
      <c r="B234" s="47"/>
      <c r="C234" s="299" t="s">
        <v>1497</v>
      </c>
      <c r="D234" s="299" t="s">
        <v>288</v>
      </c>
      <c r="E234" s="300" t="s">
        <v>3747</v>
      </c>
      <c r="F234" s="301" t="s">
        <v>3748</v>
      </c>
      <c r="G234" s="302" t="s">
        <v>367</v>
      </c>
      <c r="H234" s="303">
        <v>1</v>
      </c>
      <c r="I234" s="304"/>
      <c r="J234" s="305">
        <f>ROUND(I234*H234,2)</f>
        <v>0</v>
      </c>
      <c r="K234" s="301" t="s">
        <v>21</v>
      </c>
      <c r="L234" s="306"/>
      <c r="M234" s="307" t="s">
        <v>21</v>
      </c>
      <c r="N234" s="308" t="s">
        <v>47</v>
      </c>
      <c r="O234" s="48"/>
      <c r="P234" s="246">
        <f>O234*H234</f>
        <v>0</v>
      </c>
      <c r="Q234" s="246">
        <v>0</v>
      </c>
      <c r="R234" s="246">
        <f>Q234*H234</f>
        <v>0</v>
      </c>
      <c r="S234" s="246">
        <v>0</v>
      </c>
      <c r="T234" s="247">
        <f>S234*H234</f>
        <v>0</v>
      </c>
      <c r="AR234" s="25" t="s">
        <v>414</v>
      </c>
      <c r="AT234" s="25" t="s">
        <v>288</v>
      </c>
      <c r="AU234" s="25" t="s">
        <v>85</v>
      </c>
      <c r="AY234" s="25" t="s">
        <v>171</v>
      </c>
      <c r="BE234" s="248">
        <f>IF(N234="základní",J234,0)</f>
        <v>0</v>
      </c>
      <c r="BF234" s="248">
        <f>IF(N234="snížená",J234,0)</f>
        <v>0</v>
      </c>
      <c r="BG234" s="248">
        <f>IF(N234="zákl. přenesená",J234,0)</f>
        <v>0</v>
      </c>
      <c r="BH234" s="248">
        <f>IF(N234="sníž. přenesená",J234,0)</f>
        <v>0</v>
      </c>
      <c r="BI234" s="248">
        <f>IF(N234="nulová",J234,0)</f>
        <v>0</v>
      </c>
      <c r="BJ234" s="25" t="s">
        <v>83</v>
      </c>
      <c r="BK234" s="248">
        <f>ROUND(I234*H234,2)</f>
        <v>0</v>
      </c>
      <c r="BL234" s="25" t="s">
        <v>314</v>
      </c>
      <c r="BM234" s="25" t="s">
        <v>3749</v>
      </c>
    </row>
    <row r="235" s="1" customFormat="1" ht="16.5" customHeight="1">
      <c r="B235" s="47"/>
      <c r="C235" s="237" t="s">
        <v>1503</v>
      </c>
      <c r="D235" s="237" t="s">
        <v>174</v>
      </c>
      <c r="E235" s="238" t="s">
        <v>3750</v>
      </c>
      <c r="F235" s="239" t="s">
        <v>3751</v>
      </c>
      <c r="G235" s="240" t="s">
        <v>367</v>
      </c>
      <c r="H235" s="241">
        <v>1</v>
      </c>
      <c r="I235" s="242"/>
      <c r="J235" s="243">
        <f>ROUND(I235*H235,2)</f>
        <v>0</v>
      </c>
      <c r="K235" s="239" t="s">
        <v>21</v>
      </c>
      <c r="L235" s="73"/>
      <c r="M235" s="244" t="s">
        <v>21</v>
      </c>
      <c r="N235" s="245" t="s">
        <v>47</v>
      </c>
      <c r="O235" s="48"/>
      <c r="P235" s="246">
        <f>O235*H235</f>
        <v>0</v>
      </c>
      <c r="Q235" s="246">
        <v>0</v>
      </c>
      <c r="R235" s="246">
        <f>Q235*H235</f>
        <v>0</v>
      </c>
      <c r="S235" s="246">
        <v>0</v>
      </c>
      <c r="T235" s="247">
        <f>S235*H235</f>
        <v>0</v>
      </c>
      <c r="AR235" s="25" t="s">
        <v>314</v>
      </c>
      <c r="AT235" s="25" t="s">
        <v>174</v>
      </c>
      <c r="AU235" s="25" t="s">
        <v>85</v>
      </c>
      <c r="AY235" s="25" t="s">
        <v>171</v>
      </c>
      <c r="BE235" s="248">
        <f>IF(N235="základní",J235,0)</f>
        <v>0</v>
      </c>
      <c r="BF235" s="248">
        <f>IF(N235="snížená",J235,0)</f>
        <v>0</v>
      </c>
      <c r="BG235" s="248">
        <f>IF(N235="zákl. přenesená",J235,0)</f>
        <v>0</v>
      </c>
      <c r="BH235" s="248">
        <f>IF(N235="sníž. přenesená",J235,0)</f>
        <v>0</v>
      </c>
      <c r="BI235" s="248">
        <f>IF(N235="nulová",J235,0)</f>
        <v>0</v>
      </c>
      <c r="BJ235" s="25" t="s">
        <v>83</v>
      </c>
      <c r="BK235" s="248">
        <f>ROUND(I235*H235,2)</f>
        <v>0</v>
      </c>
      <c r="BL235" s="25" t="s">
        <v>314</v>
      </c>
      <c r="BM235" s="25" t="s">
        <v>3752</v>
      </c>
    </row>
    <row r="236" s="1" customFormat="1" ht="16.5" customHeight="1">
      <c r="B236" s="47"/>
      <c r="C236" s="299" t="s">
        <v>1508</v>
      </c>
      <c r="D236" s="299" t="s">
        <v>288</v>
      </c>
      <c r="E236" s="300" t="s">
        <v>3753</v>
      </c>
      <c r="F236" s="301" t="s">
        <v>3754</v>
      </c>
      <c r="G236" s="302" t="s">
        <v>367</v>
      </c>
      <c r="H236" s="303">
        <v>1</v>
      </c>
      <c r="I236" s="304"/>
      <c r="J236" s="305">
        <f>ROUND(I236*H236,2)</f>
        <v>0</v>
      </c>
      <c r="K236" s="301" t="s">
        <v>21</v>
      </c>
      <c r="L236" s="306"/>
      <c r="M236" s="307" t="s">
        <v>21</v>
      </c>
      <c r="N236" s="308" t="s">
        <v>47</v>
      </c>
      <c r="O236" s="48"/>
      <c r="P236" s="246">
        <f>O236*H236</f>
        <v>0</v>
      </c>
      <c r="Q236" s="246">
        <v>0</v>
      </c>
      <c r="R236" s="246">
        <f>Q236*H236</f>
        <v>0</v>
      </c>
      <c r="S236" s="246">
        <v>0</v>
      </c>
      <c r="T236" s="247">
        <f>S236*H236</f>
        <v>0</v>
      </c>
      <c r="AR236" s="25" t="s">
        <v>414</v>
      </c>
      <c r="AT236" s="25" t="s">
        <v>288</v>
      </c>
      <c r="AU236" s="25" t="s">
        <v>85</v>
      </c>
      <c r="AY236" s="25" t="s">
        <v>171</v>
      </c>
      <c r="BE236" s="248">
        <f>IF(N236="základní",J236,0)</f>
        <v>0</v>
      </c>
      <c r="BF236" s="248">
        <f>IF(N236="snížená",J236,0)</f>
        <v>0</v>
      </c>
      <c r="BG236" s="248">
        <f>IF(N236="zákl. přenesená",J236,0)</f>
        <v>0</v>
      </c>
      <c r="BH236" s="248">
        <f>IF(N236="sníž. přenesená",J236,0)</f>
        <v>0</v>
      </c>
      <c r="BI236" s="248">
        <f>IF(N236="nulová",J236,0)</f>
        <v>0</v>
      </c>
      <c r="BJ236" s="25" t="s">
        <v>83</v>
      </c>
      <c r="BK236" s="248">
        <f>ROUND(I236*H236,2)</f>
        <v>0</v>
      </c>
      <c r="BL236" s="25" t="s">
        <v>314</v>
      </c>
      <c r="BM236" s="25" t="s">
        <v>3755</v>
      </c>
    </row>
    <row r="237" s="1" customFormat="1" ht="16.5" customHeight="1">
      <c r="B237" s="47"/>
      <c r="C237" s="237" t="s">
        <v>1514</v>
      </c>
      <c r="D237" s="237" t="s">
        <v>174</v>
      </c>
      <c r="E237" s="238" t="s">
        <v>3756</v>
      </c>
      <c r="F237" s="239" t="s">
        <v>3757</v>
      </c>
      <c r="G237" s="240" t="s">
        <v>367</v>
      </c>
      <c r="H237" s="241">
        <v>1</v>
      </c>
      <c r="I237" s="242"/>
      <c r="J237" s="243">
        <f>ROUND(I237*H237,2)</f>
        <v>0</v>
      </c>
      <c r="K237" s="239" t="s">
        <v>21</v>
      </c>
      <c r="L237" s="73"/>
      <c r="M237" s="244" t="s">
        <v>21</v>
      </c>
      <c r="N237" s="245" t="s">
        <v>47</v>
      </c>
      <c r="O237" s="48"/>
      <c r="P237" s="246">
        <f>O237*H237</f>
        <v>0</v>
      </c>
      <c r="Q237" s="246">
        <v>0</v>
      </c>
      <c r="R237" s="246">
        <f>Q237*H237</f>
        <v>0</v>
      </c>
      <c r="S237" s="246">
        <v>0</v>
      </c>
      <c r="T237" s="247">
        <f>S237*H237</f>
        <v>0</v>
      </c>
      <c r="AR237" s="25" t="s">
        <v>314</v>
      </c>
      <c r="AT237" s="25" t="s">
        <v>174</v>
      </c>
      <c r="AU237" s="25" t="s">
        <v>85</v>
      </c>
      <c r="AY237" s="25" t="s">
        <v>171</v>
      </c>
      <c r="BE237" s="248">
        <f>IF(N237="základní",J237,0)</f>
        <v>0</v>
      </c>
      <c r="BF237" s="248">
        <f>IF(N237="snížená",J237,0)</f>
        <v>0</v>
      </c>
      <c r="BG237" s="248">
        <f>IF(N237="zákl. přenesená",J237,0)</f>
        <v>0</v>
      </c>
      <c r="BH237" s="248">
        <f>IF(N237="sníž. přenesená",J237,0)</f>
        <v>0</v>
      </c>
      <c r="BI237" s="248">
        <f>IF(N237="nulová",J237,0)</f>
        <v>0</v>
      </c>
      <c r="BJ237" s="25" t="s">
        <v>83</v>
      </c>
      <c r="BK237" s="248">
        <f>ROUND(I237*H237,2)</f>
        <v>0</v>
      </c>
      <c r="BL237" s="25" t="s">
        <v>314</v>
      </c>
      <c r="BM237" s="25" t="s">
        <v>3758</v>
      </c>
    </row>
    <row r="238" s="1" customFormat="1" ht="16.5" customHeight="1">
      <c r="B238" s="47"/>
      <c r="C238" s="299" t="s">
        <v>1520</v>
      </c>
      <c r="D238" s="299" t="s">
        <v>288</v>
      </c>
      <c r="E238" s="300" t="s">
        <v>3759</v>
      </c>
      <c r="F238" s="301" t="s">
        <v>3760</v>
      </c>
      <c r="G238" s="302" t="s">
        <v>367</v>
      </c>
      <c r="H238" s="303">
        <v>1</v>
      </c>
      <c r="I238" s="304"/>
      <c r="J238" s="305">
        <f>ROUND(I238*H238,2)</f>
        <v>0</v>
      </c>
      <c r="K238" s="301" t="s">
        <v>21</v>
      </c>
      <c r="L238" s="306"/>
      <c r="M238" s="307" t="s">
        <v>21</v>
      </c>
      <c r="N238" s="308" t="s">
        <v>47</v>
      </c>
      <c r="O238" s="48"/>
      <c r="P238" s="246">
        <f>O238*H238</f>
        <v>0</v>
      </c>
      <c r="Q238" s="246">
        <v>0</v>
      </c>
      <c r="R238" s="246">
        <f>Q238*H238</f>
        <v>0</v>
      </c>
      <c r="S238" s="246">
        <v>0</v>
      </c>
      <c r="T238" s="247">
        <f>S238*H238</f>
        <v>0</v>
      </c>
      <c r="AR238" s="25" t="s">
        <v>414</v>
      </c>
      <c r="AT238" s="25" t="s">
        <v>288</v>
      </c>
      <c r="AU238" s="25" t="s">
        <v>85</v>
      </c>
      <c r="AY238" s="25" t="s">
        <v>171</v>
      </c>
      <c r="BE238" s="248">
        <f>IF(N238="základní",J238,0)</f>
        <v>0</v>
      </c>
      <c r="BF238" s="248">
        <f>IF(N238="snížená",J238,0)</f>
        <v>0</v>
      </c>
      <c r="BG238" s="248">
        <f>IF(N238="zákl. přenesená",J238,0)</f>
        <v>0</v>
      </c>
      <c r="BH238" s="248">
        <f>IF(N238="sníž. přenesená",J238,0)</f>
        <v>0</v>
      </c>
      <c r="BI238" s="248">
        <f>IF(N238="nulová",J238,0)</f>
        <v>0</v>
      </c>
      <c r="BJ238" s="25" t="s">
        <v>83</v>
      </c>
      <c r="BK238" s="248">
        <f>ROUND(I238*H238,2)</f>
        <v>0</v>
      </c>
      <c r="BL238" s="25" t="s">
        <v>314</v>
      </c>
      <c r="BM238" s="25" t="s">
        <v>3761</v>
      </c>
    </row>
    <row r="239" s="1" customFormat="1" ht="25.5" customHeight="1">
      <c r="B239" s="47"/>
      <c r="C239" s="237" t="s">
        <v>1524</v>
      </c>
      <c r="D239" s="237" t="s">
        <v>174</v>
      </c>
      <c r="E239" s="238" t="s">
        <v>3762</v>
      </c>
      <c r="F239" s="239" t="s">
        <v>3763</v>
      </c>
      <c r="G239" s="240" t="s">
        <v>367</v>
      </c>
      <c r="H239" s="241">
        <v>1</v>
      </c>
      <c r="I239" s="242"/>
      <c r="J239" s="243">
        <f>ROUND(I239*H239,2)</f>
        <v>0</v>
      </c>
      <c r="K239" s="239" t="s">
        <v>21</v>
      </c>
      <c r="L239" s="73"/>
      <c r="M239" s="244" t="s">
        <v>21</v>
      </c>
      <c r="N239" s="245" t="s">
        <v>47</v>
      </c>
      <c r="O239" s="48"/>
      <c r="P239" s="246">
        <f>O239*H239</f>
        <v>0</v>
      </c>
      <c r="Q239" s="246">
        <v>0</v>
      </c>
      <c r="R239" s="246">
        <f>Q239*H239</f>
        <v>0</v>
      </c>
      <c r="S239" s="246">
        <v>0</v>
      </c>
      <c r="T239" s="247">
        <f>S239*H239</f>
        <v>0</v>
      </c>
      <c r="AR239" s="25" t="s">
        <v>314</v>
      </c>
      <c r="AT239" s="25" t="s">
        <v>174</v>
      </c>
      <c r="AU239" s="25" t="s">
        <v>85</v>
      </c>
      <c r="AY239" s="25" t="s">
        <v>171</v>
      </c>
      <c r="BE239" s="248">
        <f>IF(N239="základní",J239,0)</f>
        <v>0</v>
      </c>
      <c r="BF239" s="248">
        <f>IF(N239="snížená",J239,0)</f>
        <v>0</v>
      </c>
      <c r="BG239" s="248">
        <f>IF(N239="zákl. přenesená",J239,0)</f>
        <v>0</v>
      </c>
      <c r="BH239" s="248">
        <f>IF(N239="sníž. přenesená",J239,0)</f>
        <v>0</v>
      </c>
      <c r="BI239" s="248">
        <f>IF(N239="nulová",J239,0)</f>
        <v>0</v>
      </c>
      <c r="BJ239" s="25" t="s">
        <v>83</v>
      </c>
      <c r="BK239" s="248">
        <f>ROUND(I239*H239,2)</f>
        <v>0</v>
      </c>
      <c r="BL239" s="25" t="s">
        <v>314</v>
      </c>
      <c r="BM239" s="25" t="s">
        <v>3764</v>
      </c>
    </row>
    <row r="240" s="1" customFormat="1" ht="25.5" customHeight="1">
      <c r="B240" s="47"/>
      <c r="C240" s="299" t="s">
        <v>1530</v>
      </c>
      <c r="D240" s="299" t="s">
        <v>288</v>
      </c>
      <c r="E240" s="300" t="s">
        <v>3765</v>
      </c>
      <c r="F240" s="301" t="s">
        <v>3766</v>
      </c>
      <c r="G240" s="302" t="s">
        <v>367</v>
      </c>
      <c r="H240" s="303">
        <v>1</v>
      </c>
      <c r="I240" s="304"/>
      <c r="J240" s="305">
        <f>ROUND(I240*H240,2)</f>
        <v>0</v>
      </c>
      <c r="K240" s="301" t="s">
        <v>21</v>
      </c>
      <c r="L240" s="306"/>
      <c r="M240" s="307" t="s">
        <v>21</v>
      </c>
      <c r="N240" s="308" t="s">
        <v>47</v>
      </c>
      <c r="O240" s="48"/>
      <c r="P240" s="246">
        <f>O240*H240</f>
        <v>0</v>
      </c>
      <c r="Q240" s="246">
        <v>0</v>
      </c>
      <c r="R240" s="246">
        <f>Q240*H240</f>
        <v>0</v>
      </c>
      <c r="S240" s="246">
        <v>0</v>
      </c>
      <c r="T240" s="247">
        <f>S240*H240</f>
        <v>0</v>
      </c>
      <c r="AR240" s="25" t="s">
        <v>414</v>
      </c>
      <c r="AT240" s="25" t="s">
        <v>288</v>
      </c>
      <c r="AU240" s="25" t="s">
        <v>85</v>
      </c>
      <c r="AY240" s="25" t="s">
        <v>171</v>
      </c>
      <c r="BE240" s="248">
        <f>IF(N240="základní",J240,0)</f>
        <v>0</v>
      </c>
      <c r="BF240" s="248">
        <f>IF(N240="snížená",J240,0)</f>
        <v>0</v>
      </c>
      <c r="BG240" s="248">
        <f>IF(N240="zákl. přenesená",J240,0)</f>
        <v>0</v>
      </c>
      <c r="BH240" s="248">
        <f>IF(N240="sníž. přenesená",J240,0)</f>
        <v>0</v>
      </c>
      <c r="BI240" s="248">
        <f>IF(N240="nulová",J240,0)</f>
        <v>0</v>
      </c>
      <c r="BJ240" s="25" t="s">
        <v>83</v>
      </c>
      <c r="BK240" s="248">
        <f>ROUND(I240*H240,2)</f>
        <v>0</v>
      </c>
      <c r="BL240" s="25" t="s">
        <v>314</v>
      </c>
      <c r="BM240" s="25" t="s">
        <v>3767</v>
      </c>
    </row>
    <row r="241" s="1" customFormat="1" ht="25.5" customHeight="1">
      <c r="B241" s="47"/>
      <c r="C241" s="237" t="s">
        <v>1534</v>
      </c>
      <c r="D241" s="237" t="s">
        <v>174</v>
      </c>
      <c r="E241" s="238" t="s">
        <v>3768</v>
      </c>
      <c r="F241" s="239" t="s">
        <v>3769</v>
      </c>
      <c r="G241" s="240" t="s">
        <v>367</v>
      </c>
      <c r="H241" s="241">
        <v>1</v>
      </c>
      <c r="I241" s="242"/>
      <c r="J241" s="243">
        <f>ROUND(I241*H241,2)</f>
        <v>0</v>
      </c>
      <c r="K241" s="239" t="s">
        <v>21</v>
      </c>
      <c r="L241" s="73"/>
      <c r="M241" s="244" t="s">
        <v>21</v>
      </c>
      <c r="N241" s="245" t="s">
        <v>47</v>
      </c>
      <c r="O241" s="48"/>
      <c r="P241" s="246">
        <f>O241*H241</f>
        <v>0</v>
      </c>
      <c r="Q241" s="246">
        <v>0</v>
      </c>
      <c r="R241" s="246">
        <f>Q241*H241</f>
        <v>0</v>
      </c>
      <c r="S241" s="246">
        <v>0</v>
      </c>
      <c r="T241" s="247">
        <f>S241*H241</f>
        <v>0</v>
      </c>
      <c r="AR241" s="25" t="s">
        <v>314</v>
      </c>
      <c r="AT241" s="25" t="s">
        <v>174</v>
      </c>
      <c r="AU241" s="25" t="s">
        <v>85</v>
      </c>
      <c r="AY241" s="25" t="s">
        <v>171</v>
      </c>
      <c r="BE241" s="248">
        <f>IF(N241="základní",J241,0)</f>
        <v>0</v>
      </c>
      <c r="BF241" s="248">
        <f>IF(N241="snížená",J241,0)</f>
        <v>0</v>
      </c>
      <c r="BG241" s="248">
        <f>IF(N241="zákl. přenesená",J241,0)</f>
        <v>0</v>
      </c>
      <c r="BH241" s="248">
        <f>IF(N241="sníž. přenesená",J241,0)</f>
        <v>0</v>
      </c>
      <c r="BI241" s="248">
        <f>IF(N241="nulová",J241,0)</f>
        <v>0</v>
      </c>
      <c r="BJ241" s="25" t="s">
        <v>83</v>
      </c>
      <c r="BK241" s="248">
        <f>ROUND(I241*H241,2)</f>
        <v>0</v>
      </c>
      <c r="BL241" s="25" t="s">
        <v>314</v>
      </c>
      <c r="BM241" s="25" t="s">
        <v>3770</v>
      </c>
    </row>
    <row r="242" s="1" customFormat="1" ht="25.5" customHeight="1">
      <c r="B242" s="47"/>
      <c r="C242" s="299" t="s">
        <v>1539</v>
      </c>
      <c r="D242" s="299" t="s">
        <v>288</v>
      </c>
      <c r="E242" s="300" t="s">
        <v>3771</v>
      </c>
      <c r="F242" s="301" t="s">
        <v>3772</v>
      </c>
      <c r="G242" s="302" t="s">
        <v>367</v>
      </c>
      <c r="H242" s="303">
        <v>1</v>
      </c>
      <c r="I242" s="304"/>
      <c r="J242" s="305">
        <f>ROUND(I242*H242,2)</f>
        <v>0</v>
      </c>
      <c r="K242" s="301" t="s">
        <v>21</v>
      </c>
      <c r="L242" s="306"/>
      <c r="M242" s="307" t="s">
        <v>21</v>
      </c>
      <c r="N242" s="308" t="s">
        <v>47</v>
      </c>
      <c r="O242" s="48"/>
      <c r="P242" s="246">
        <f>O242*H242</f>
        <v>0</v>
      </c>
      <c r="Q242" s="246">
        <v>0</v>
      </c>
      <c r="R242" s="246">
        <f>Q242*H242</f>
        <v>0</v>
      </c>
      <c r="S242" s="246">
        <v>0</v>
      </c>
      <c r="T242" s="247">
        <f>S242*H242</f>
        <v>0</v>
      </c>
      <c r="AR242" s="25" t="s">
        <v>414</v>
      </c>
      <c r="AT242" s="25" t="s">
        <v>288</v>
      </c>
      <c r="AU242" s="25" t="s">
        <v>85</v>
      </c>
      <c r="AY242" s="25" t="s">
        <v>171</v>
      </c>
      <c r="BE242" s="248">
        <f>IF(N242="základní",J242,0)</f>
        <v>0</v>
      </c>
      <c r="BF242" s="248">
        <f>IF(N242="snížená",J242,0)</f>
        <v>0</v>
      </c>
      <c r="BG242" s="248">
        <f>IF(N242="zákl. přenesená",J242,0)</f>
        <v>0</v>
      </c>
      <c r="BH242" s="248">
        <f>IF(N242="sníž. přenesená",J242,0)</f>
        <v>0</v>
      </c>
      <c r="BI242" s="248">
        <f>IF(N242="nulová",J242,0)</f>
        <v>0</v>
      </c>
      <c r="BJ242" s="25" t="s">
        <v>83</v>
      </c>
      <c r="BK242" s="248">
        <f>ROUND(I242*H242,2)</f>
        <v>0</v>
      </c>
      <c r="BL242" s="25" t="s">
        <v>314</v>
      </c>
      <c r="BM242" s="25" t="s">
        <v>3773</v>
      </c>
    </row>
    <row r="243" s="1" customFormat="1" ht="25.5" customHeight="1">
      <c r="B243" s="47"/>
      <c r="C243" s="237" t="s">
        <v>1543</v>
      </c>
      <c r="D243" s="237" t="s">
        <v>174</v>
      </c>
      <c r="E243" s="238" t="s">
        <v>3774</v>
      </c>
      <c r="F243" s="239" t="s">
        <v>3775</v>
      </c>
      <c r="G243" s="240" t="s">
        <v>367</v>
      </c>
      <c r="H243" s="241">
        <v>1</v>
      </c>
      <c r="I243" s="242"/>
      <c r="J243" s="243">
        <f>ROUND(I243*H243,2)</f>
        <v>0</v>
      </c>
      <c r="K243" s="239" t="s">
        <v>21</v>
      </c>
      <c r="L243" s="73"/>
      <c r="M243" s="244" t="s">
        <v>21</v>
      </c>
      <c r="N243" s="245" t="s">
        <v>47</v>
      </c>
      <c r="O243" s="48"/>
      <c r="P243" s="246">
        <f>O243*H243</f>
        <v>0</v>
      </c>
      <c r="Q243" s="246">
        <v>0</v>
      </c>
      <c r="R243" s="246">
        <f>Q243*H243</f>
        <v>0</v>
      </c>
      <c r="S243" s="246">
        <v>0</v>
      </c>
      <c r="T243" s="247">
        <f>S243*H243</f>
        <v>0</v>
      </c>
      <c r="AR243" s="25" t="s">
        <v>314</v>
      </c>
      <c r="AT243" s="25" t="s">
        <v>174</v>
      </c>
      <c r="AU243" s="25" t="s">
        <v>85</v>
      </c>
      <c r="AY243" s="25" t="s">
        <v>171</v>
      </c>
      <c r="BE243" s="248">
        <f>IF(N243="základní",J243,0)</f>
        <v>0</v>
      </c>
      <c r="BF243" s="248">
        <f>IF(N243="snížená",J243,0)</f>
        <v>0</v>
      </c>
      <c r="BG243" s="248">
        <f>IF(N243="zákl. přenesená",J243,0)</f>
        <v>0</v>
      </c>
      <c r="BH243" s="248">
        <f>IF(N243="sníž. přenesená",J243,0)</f>
        <v>0</v>
      </c>
      <c r="BI243" s="248">
        <f>IF(N243="nulová",J243,0)</f>
        <v>0</v>
      </c>
      <c r="BJ243" s="25" t="s">
        <v>83</v>
      </c>
      <c r="BK243" s="248">
        <f>ROUND(I243*H243,2)</f>
        <v>0</v>
      </c>
      <c r="BL243" s="25" t="s">
        <v>314</v>
      </c>
      <c r="BM243" s="25" t="s">
        <v>3776</v>
      </c>
    </row>
    <row r="244" s="1" customFormat="1" ht="25.5" customHeight="1">
      <c r="B244" s="47"/>
      <c r="C244" s="299" t="s">
        <v>1547</v>
      </c>
      <c r="D244" s="299" t="s">
        <v>288</v>
      </c>
      <c r="E244" s="300" t="s">
        <v>3777</v>
      </c>
      <c r="F244" s="301" t="s">
        <v>3778</v>
      </c>
      <c r="G244" s="302" t="s">
        <v>367</v>
      </c>
      <c r="H244" s="303">
        <v>1</v>
      </c>
      <c r="I244" s="304"/>
      <c r="J244" s="305">
        <f>ROUND(I244*H244,2)</f>
        <v>0</v>
      </c>
      <c r="K244" s="301" t="s">
        <v>21</v>
      </c>
      <c r="L244" s="306"/>
      <c r="M244" s="307" t="s">
        <v>21</v>
      </c>
      <c r="N244" s="308" t="s">
        <v>47</v>
      </c>
      <c r="O244" s="48"/>
      <c r="P244" s="246">
        <f>O244*H244</f>
        <v>0</v>
      </c>
      <c r="Q244" s="246">
        <v>0</v>
      </c>
      <c r="R244" s="246">
        <f>Q244*H244</f>
        <v>0</v>
      </c>
      <c r="S244" s="246">
        <v>0</v>
      </c>
      <c r="T244" s="247">
        <f>S244*H244</f>
        <v>0</v>
      </c>
      <c r="AR244" s="25" t="s">
        <v>414</v>
      </c>
      <c r="AT244" s="25" t="s">
        <v>288</v>
      </c>
      <c r="AU244" s="25" t="s">
        <v>85</v>
      </c>
      <c r="AY244" s="25" t="s">
        <v>171</v>
      </c>
      <c r="BE244" s="248">
        <f>IF(N244="základní",J244,0)</f>
        <v>0</v>
      </c>
      <c r="BF244" s="248">
        <f>IF(N244="snížená",J244,0)</f>
        <v>0</v>
      </c>
      <c r="BG244" s="248">
        <f>IF(N244="zákl. přenesená",J244,0)</f>
        <v>0</v>
      </c>
      <c r="BH244" s="248">
        <f>IF(N244="sníž. přenesená",J244,0)</f>
        <v>0</v>
      </c>
      <c r="BI244" s="248">
        <f>IF(N244="nulová",J244,0)</f>
        <v>0</v>
      </c>
      <c r="BJ244" s="25" t="s">
        <v>83</v>
      </c>
      <c r="BK244" s="248">
        <f>ROUND(I244*H244,2)</f>
        <v>0</v>
      </c>
      <c r="BL244" s="25" t="s">
        <v>314</v>
      </c>
      <c r="BM244" s="25" t="s">
        <v>3779</v>
      </c>
    </row>
    <row r="245" s="1" customFormat="1" ht="16.5" customHeight="1">
      <c r="B245" s="47"/>
      <c r="C245" s="237" t="s">
        <v>1552</v>
      </c>
      <c r="D245" s="237" t="s">
        <v>174</v>
      </c>
      <c r="E245" s="238" t="s">
        <v>3780</v>
      </c>
      <c r="F245" s="239" t="s">
        <v>3781</v>
      </c>
      <c r="G245" s="240" t="s">
        <v>367</v>
      </c>
      <c r="H245" s="241">
        <v>1</v>
      </c>
      <c r="I245" s="242"/>
      <c r="J245" s="243">
        <f>ROUND(I245*H245,2)</f>
        <v>0</v>
      </c>
      <c r="K245" s="239" t="s">
        <v>21</v>
      </c>
      <c r="L245" s="73"/>
      <c r="M245" s="244" t="s">
        <v>21</v>
      </c>
      <c r="N245" s="245" t="s">
        <v>47</v>
      </c>
      <c r="O245" s="48"/>
      <c r="P245" s="246">
        <f>O245*H245</f>
        <v>0</v>
      </c>
      <c r="Q245" s="246">
        <v>0</v>
      </c>
      <c r="R245" s="246">
        <f>Q245*H245</f>
        <v>0</v>
      </c>
      <c r="S245" s="246">
        <v>0</v>
      </c>
      <c r="T245" s="247">
        <f>S245*H245</f>
        <v>0</v>
      </c>
      <c r="AR245" s="25" t="s">
        <v>314</v>
      </c>
      <c r="AT245" s="25" t="s">
        <v>174</v>
      </c>
      <c r="AU245" s="25" t="s">
        <v>85</v>
      </c>
      <c r="AY245" s="25" t="s">
        <v>171</v>
      </c>
      <c r="BE245" s="248">
        <f>IF(N245="základní",J245,0)</f>
        <v>0</v>
      </c>
      <c r="BF245" s="248">
        <f>IF(N245="snížená",J245,0)</f>
        <v>0</v>
      </c>
      <c r="BG245" s="248">
        <f>IF(N245="zákl. přenesená",J245,0)</f>
        <v>0</v>
      </c>
      <c r="BH245" s="248">
        <f>IF(N245="sníž. přenesená",J245,0)</f>
        <v>0</v>
      </c>
      <c r="BI245" s="248">
        <f>IF(N245="nulová",J245,0)</f>
        <v>0</v>
      </c>
      <c r="BJ245" s="25" t="s">
        <v>83</v>
      </c>
      <c r="BK245" s="248">
        <f>ROUND(I245*H245,2)</f>
        <v>0</v>
      </c>
      <c r="BL245" s="25" t="s">
        <v>314</v>
      </c>
      <c r="BM245" s="25" t="s">
        <v>3782</v>
      </c>
    </row>
    <row r="246" s="1" customFormat="1" ht="16.5" customHeight="1">
      <c r="B246" s="47"/>
      <c r="C246" s="299" t="s">
        <v>1556</v>
      </c>
      <c r="D246" s="299" t="s">
        <v>288</v>
      </c>
      <c r="E246" s="300" t="s">
        <v>3783</v>
      </c>
      <c r="F246" s="301" t="s">
        <v>3784</v>
      </c>
      <c r="G246" s="302" t="s">
        <v>367</v>
      </c>
      <c r="H246" s="303">
        <v>1</v>
      </c>
      <c r="I246" s="304"/>
      <c r="J246" s="305">
        <f>ROUND(I246*H246,2)</f>
        <v>0</v>
      </c>
      <c r="K246" s="301" t="s">
        <v>21</v>
      </c>
      <c r="L246" s="306"/>
      <c r="M246" s="307" t="s">
        <v>21</v>
      </c>
      <c r="N246" s="308" t="s">
        <v>47</v>
      </c>
      <c r="O246" s="48"/>
      <c r="P246" s="246">
        <f>O246*H246</f>
        <v>0</v>
      </c>
      <c r="Q246" s="246">
        <v>0</v>
      </c>
      <c r="R246" s="246">
        <f>Q246*H246</f>
        <v>0</v>
      </c>
      <c r="S246" s="246">
        <v>0</v>
      </c>
      <c r="T246" s="247">
        <f>S246*H246</f>
        <v>0</v>
      </c>
      <c r="AR246" s="25" t="s">
        <v>414</v>
      </c>
      <c r="AT246" s="25" t="s">
        <v>288</v>
      </c>
      <c r="AU246" s="25" t="s">
        <v>85</v>
      </c>
      <c r="AY246" s="25" t="s">
        <v>171</v>
      </c>
      <c r="BE246" s="248">
        <f>IF(N246="základní",J246,0)</f>
        <v>0</v>
      </c>
      <c r="BF246" s="248">
        <f>IF(N246="snížená",J246,0)</f>
        <v>0</v>
      </c>
      <c r="BG246" s="248">
        <f>IF(N246="zákl. přenesená",J246,0)</f>
        <v>0</v>
      </c>
      <c r="BH246" s="248">
        <f>IF(N246="sníž. přenesená",J246,0)</f>
        <v>0</v>
      </c>
      <c r="BI246" s="248">
        <f>IF(N246="nulová",J246,0)</f>
        <v>0</v>
      </c>
      <c r="BJ246" s="25" t="s">
        <v>83</v>
      </c>
      <c r="BK246" s="248">
        <f>ROUND(I246*H246,2)</f>
        <v>0</v>
      </c>
      <c r="BL246" s="25" t="s">
        <v>314</v>
      </c>
      <c r="BM246" s="25" t="s">
        <v>3785</v>
      </c>
    </row>
    <row r="247" s="1" customFormat="1" ht="16.5" customHeight="1">
      <c r="B247" s="47"/>
      <c r="C247" s="237" t="s">
        <v>1560</v>
      </c>
      <c r="D247" s="237" t="s">
        <v>174</v>
      </c>
      <c r="E247" s="238" t="s">
        <v>3786</v>
      </c>
      <c r="F247" s="239" t="s">
        <v>3787</v>
      </c>
      <c r="G247" s="240" t="s">
        <v>367</v>
      </c>
      <c r="H247" s="241">
        <v>15</v>
      </c>
      <c r="I247" s="242"/>
      <c r="J247" s="243">
        <f>ROUND(I247*H247,2)</f>
        <v>0</v>
      </c>
      <c r="K247" s="239" t="s">
        <v>21</v>
      </c>
      <c r="L247" s="73"/>
      <c r="M247" s="244" t="s">
        <v>21</v>
      </c>
      <c r="N247" s="245" t="s">
        <v>47</v>
      </c>
      <c r="O247" s="48"/>
      <c r="P247" s="246">
        <f>O247*H247</f>
        <v>0</v>
      </c>
      <c r="Q247" s="246">
        <v>0</v>
      </c>
      <c r="R247" s="246">
        <f>Q247*H247</f>
        <v>0</v>
      </c>
      <c r="S247" s="246">
        <v>0</v>
      </c>
      <c r="T247" s="247">
        <f>S247*H247</f>
        <v>0</v>
      </c>
      <c r="AR247" s="25" t="s">
        <v>314</v>
      </c>
      <c r="AT247" s="25" t="s">
        <v>174</v>
      </c>
      <c r="AU247" s="25" t="s">
        <v>85</v>
      </c>
      <c r="AY247" s="25" t="s">
        <v>171</v>
      </c>
      <c r="BE247" s="248">
        <f>IF(N247="základní",J247,0)</f>
        <v>0</v>
      </c>
      <c r="BF247" s="248">
        <f>IF(N247="snížená",J247,0)</f>
        <v>0</v>
      </c>
      <c r="BG247" s="248">
        <f>IF(N247="zákl. přenesená",J247,0)</f>
        <v>0</v>
      </c>
      <c r="BH247" s="248">
        <f>IF(N247="sníž. přenesená",J247,0)</f>
        <v>0</v>
      </c>
      <c r="BI247" s="248">
        <f>IF(N247="nulová",J247,0)</f>
        <v>0</v>
      </c>
      <c r="BJ247" s="25" t="s">
        <v>83</v>
      </c>
      <c r="BK247" s="248">
        <f>ROUND(I247*H247,2)</f>
        <v>0</v>
      </c>
      <c r="BL247" s="25" t="s">
        <v>314</v>
      </c>
      <c r="BM247" s="25" t="s">
        <v>3788</v>
      </c>
    </row>
    <row r="248" s="1" customFormat="1" ht="16.5" customHeight="1">
      <c r="B248" s="47"/>
      <c r="C248" s="299" t="s">
        <v>1564</v>
      </c>
      <c r="D248" s="299" t="s">
        <v>288</v>
      </c>
      <c r="E248" s="300" t="s">
        <v>3789</v>
      </c>
      <c r="F248" s="301" t="s">
        <v>3790</v>
      </c>
      <c r="G248" s="302" t="s">
        <v>367</v>
      </c>
      <c r="H248" s="303">
        <v>15</v>
      </c>
      <c r="I248" s="304"/>
      <c r="J248" s="305">
        <f>ROUND(I248*H248,2)</f>
        <v>0</v>
      </c>
      <c r="K248" s="301" t="s">
        <v>21</v>
      </c>
      <c r="L248" s="306"/>
      <c r="M248" s="307" t="s">
        <v>21</v>
      </c>
      <c r="N248" s="308" t="s">
        <v>47</v>
      </c>
      <c r="O248" s="48"/>
      <c r="P248" s="246">
        <f>O248*H248</f>
        <v>0</v>
      </c>
      <c r="Q248" s="246">
        <v>0</v>
      </c>
      <c r="R248" s="246">
        <f>Q248*H248</f>
        <v>0</v>
      </c>
      <c r="S248" s="246">
        <v>0</v>
      </c>
      <c r="T248" s="247">
        <f>S248*H248</f>
        <v>0</v>
      </c>
      <c r="AR248" s="25" t="s">
        <v>414</v>
      </c>
      <c r="AT248" s="25" t="s">
        <v>288</v>
      </c>
      <c r="AU248" s="25" t="s">
        <v>85</v>
      </c>
      <c r="AY248" s="25" t="s">
        <v>171</v>
      </c>
      <c r="BE248" s="248">
        <f>IF(N248="základní",J248,0)</f>
        <v>0</v>
      </c>
      <c r="BF248" s="248">
        <f>IF(N248="snížená",J248,0)</f>
        <v>0</v>
      </c>
      <c r="BG248" s="248">
        <f>IF(N248="zákl. přenesená",J248,0)</f>
        <v>0</v>
      </c>
      <c r="BH248" s="248">
        <f>IF(N248="sníž. přenesená",J248,0)</f>
        <v>0</v>
      </c>
      <c r="BI248" s="248">
        <f>IF(N248="nulová",J248,0)</f>
        <v>0</v>
      </c>
      <c r="BJ248" s="25" t="s">
        <v>83</v>
      </c>
      <c r="BK248" s="248">
        <f>ROUND(I248*H248,2)</f>
        <v>0</v>
      </c>
      <c r="BL248" s="25" t="s">
        <v>314</v>
      </c>
      <c r="BM248" s="25" t="s">
        <v>3791</v>
      </c>
    </row>
    <row r="249" s="1" customFormat="1" ht="25.5" customHeight="1">
      <c r="B249" s="47"/>
      <c r="C249" s="237" t="s">
        <v>1570</v>
      </c>
      <c r="D249" s="237" t="s">
        <v>174</v>
      </c>
      <c r="E249" s="238" t="s">
        <v>3792</v>
      </c>
      <c r="F249" s="239" t="s">
        <v>3793</v>
      </c>
      <c r="G249" s="240" t="s">
        <v>367</v>
      </c>
      <c r="H249" s="241">
        <v>1</v>
      </c>
      <c r="I249" s="242"/>
      <c r="J249" s="243">
        <f>ROUND(I249*H249,2)</f>
        <v>0</v>
      </c>
      <c r="K249" s="239" t="s">
        <v>21</v>
      </c>
      <c r="L249" s="73"/>
      <c r="M249" s="244" t="s">
        <v>21</v>
      </c>
      <c r="N249" s="245" t="s">
        <v>47</v>
      </c>
      <c r="O249" s="48"/>
      <c r="P249" s="246">
        <f>O249*H249</f>
        <v>0</v>
      </c>
      <c r="Q249" s="246">
        <v>0</v>
      </c>
      <c r="R249" s="246">
        <f>Q249*H249</f>
        <v>0</v>
      </c>
      <c r="S249" s="246">
        <v>0</v>
      </c>
      <c r="T249" s="247">
        <f>S249*H249</f>
        <v>0</v>
      </c>
      <c r="AR249" s="25" t="s">
        <v>314</v>
      </c>
      <c r="AT249" s="25" t="s">
        <v>174</v>
      </c>
      <c r="AU249" s="25" t="s">
        <v>85</v>
      </c>
      <c r="AY249" s="25" t="s">
        <v>171</v>
      </c>
      <c r="BE249" s="248">
        <f>IF(N249="základní",J249,0)</f>
        <v>0</v>
      </c>
      <c r="BF249" s="248">
        <f>IF(N249="snížená",J249,0)</f>
        <v>0</v>
      </c>
      <c r="BG249" s="248">
        <f>IF(N249="zákl. přenesená",J249,0)</f>
        <v>0</v>
      </c>
      <c r="BH249" s="248">
        <f>IF(N249="sníž. přenesená",J249,0)</f>
        <v>0</v>
      </c>
      <c r="BI249" s="248">
        <f>IF(N249="nulová",J249,0)</f>
        <v>0</v>
      </c>
      <c r="BJ249" s="25" t="s">
        <v>83</v>
      </c>
      <c r="BK249" s="248">
        <f>ROUND(I249*H249,2)</f>
        <v>0</v>
      </c>
      <c r="BL249" s="25" t="s">
        <v>314</v>
      </c>
      <c r="BM249" s="25" t="s">
        <v>3794</v>
      </c>
    </row>
    <row r="250" s="1" customFormat="1" ht="25.5" customHeight="1">
      <c r="B250" s="47"/>
      <c r="C250" s="299" t="s">
        <v>1576</v>
      </c>
      <c r="D250" s="299" t="s">
        <v>288</v>
      </c>
      <c r="E250" s="300" t="s">
        <v>3795</v>
      </c>
      <c r="F250" s="301" t="s">
        <v>3796</v>
      </c>
      <c r="G250" s="302" t="s">
        <v>367</v>
      </c>
      <c r="H250" s="303">
        <v>1</v>
      </c>
      <c r="I250" s="304"/>
      <c r="J250" s="305">
        <f>ROUND(I250*H250,2)</f>
        <v>0</v>
      </c>
      <c r="K250" s="301" t="s">
        <v>21</v>
      </c>
      <c r="L250" s="306"/>
      <c r="M250" s="307" t="s">
        <v>21</v>
      </c>
      <c r="N250" s="308" t="s">
        <v>47</v>
      </c>
      <c r="O250" s="48"/>
      <c r="P250" s="246">
        <f>O250*H250</f>
        <v>0</v>
      </c>
      <c r="Q250" s="246">
        <v>0</v>
      </c>
      <c r="R250" s="246">
        <f>Q250*H250</f>
        <v>0</v>
      </c>
      <c r="S250" s="246">
        <v>0</v>
      </c>
      <c r="T250" s="247">
        <f>S250*H250</f>
        <v>0</v>
      </c>
      <c r="AR250" s="25" t="s">
        <v>414</v>
      </c>
      <c r="AT250" s="25" t="s">
        <v>288</v>
      </c>
      <c r="AU250" s="25" t="s">
        <v>85</v>
      </c>
      <c r="AY250" s="25" t="s">
        <v>171</v>
      </c>
      <c r="BE250" s="248">
        <f>IF(N250="základní",J250,0)</f>
        <v>0</v>
      </c>
      <c r="BF250" s="248">
        <f>IF(N250="snížená",J250,0)</f>
        <v>0</v>
      </c>
      <c r="BG250" s="248">
        <f>IF(N250="zákl. přenesená",J250,0)</f>
        <v>0</v>
      </c>
      <c r="BH250" s="248">
        <f>IF(N250="sníž. přenesená",J250,0)</f>
        <v>0</v>
      </c>
      <c r="BI250" s="248">
        <f>IF(N250="nulová",J250,0)</f>
        <v>0</v>
      </c>
      <c r="BJ250" s="25" t="s">
        <v>83</v>
      </c>
      <c r="BK250" s="248">
        <f>ROUND(I250*H250,2)</f>
        <v>0</v>
      </c>
      <c r="BL250" s="25" t="s">
        <v>314</v>
      </c>
      <c r="BM250" s="25" t="s">
        <v>3797</v>
      </c>
    </row>
    <row r="251" s="1" customFormat="1" ht="25.5" customHeight="1">
      <c r="B251" s="47"/>
      <c r="C251" s="237" t="s">
        <v>1582</v>
      </c>
      <c r="D251" s="237" t="s">
        <v>174</v>
      </c>
      <c r="E251" s="238" t="s">
        <v>3798</v>
      </c>
      <c r="F251" s="239" t="s">
        <v>3799</v>
      </c>
      <c r="G251" s="240" t="s">
        <v>367</v>
      </c>
      <c r="H251" s="241">
        <v>9</v>
      </c>
      <c r="I251" s="242"/>
      <c r="J251" s="243">
        <f>ROUND(I251*H251,2)</f>
        <v>0</v>
      </c>
      <c r="K251" s="239" t="s">
        <v>21</v>
      </c>
      <c r="L251" s="73"/>
      <c r="M251" s="244" t="s">
        <v>21</v>
      </c>
      <c r="N251" s="245" t="s">
        <v>47</v>
      </c>
      <c r="O251" s="48"/>
      <c r="P251" s="246">
        <f>O251*H251</f>
        <v>0</v>
      </c>
      <c r="Q251" s="246">
        <v>0</v>
      </c>
      <c r="R251" s="246">
        <f>Q251*H251</f>
        <v>0</v>
      </c>
      <c r="S251" s="246">
        <v>0</v>
      </c>
      <c r="T251" s="247">
        <f>S251*H251</f>
        <v>0</v>
      </c>
      <c r="AR251" s="25" t="s">
        <v>314</v>
      </c>
      <c r="AT251" s="25" t="s">
        <v>174</v>
      </c>
      <c r="AU251" s="25" t="s">
        <v>85</v>
      </c>
      <c r="AY251" s="25" t="s">
        <v>171</v>
      </c>
      <c r="BE251" s="248">
        <f>IF(N251="základní",J251,0)</f>
        <v>0</v>
      </c>
      <c r="BF251" s="248">
        <f>IF(N251="snížená",J251,0)</f>
        <v>0</v>
      </c>
      <c r="BG251" s="248">
        <f>IF(N251="zákl. přenesená",J251,0)</f>
        <v>0</v>
      </c>
      <c r="BH251" s="248">
        <f>IF(N251="sníž. přenesená",J251,0)</f>
        <v>0</v>
      </c>
      <c r="BI251" s="248">
        <f>IF(N251="nulová",J251,0)</f>
        <v>0</v>
      </c>
      <c r="BJ251" s="25" t="s">
        <v>83</v>
      </c>
      <c r="BK251" s="248">
        <f>ROUND(I251*H251,2)</f>
        <v>0</v>
      </c>
      <c r="BL251" s="25" t="s">
        <v>314</v>
      </c>
      <c r="BM251" s="25" t="s">
        <v>3800</v>
      </c>
    </row>
    <row r="252" s="1" customFormat="1" ht="16.5" customHeight="1">
      <c r="B252" s="47"/>
      <c r="C252" s="299" t="s">
        <v>1588</v>
      </c>
      <c r="D252" s="299" t="s">
        <v>288</v>
      </c>
      <c r="E252" s="300" t="s">
        <v>3801</v>
      </c>
      <c r="F252" s="301" t="s">
        <v>3802</v>
      </c>
      <c r="G252" s="302" t="s">
        <v>367</v>
      </c>
      <c r="H252" s="303">
        <v>9</v>
      </c>
      <c r="I252" s="304"/>
      <c r="J252" s="305">
        <f>ROUND(I252*H252,2)</f>
        <v>0</v>
      </c>
      <c r="K252" s="301" t="s">
        <v>21</v>
      </c>
      <c r="L252" s="306"/>
      <c r="M252" s="307" t="s">
        <v>21</v>
      </c>
      <c r="N252" s="308" t="s">
        <v>47</v>
      </c>
      <c r="O252" s="48"/>
      <c r="P252" s="246">
        <f>O252*H252</f>
        <v>0</v>
      </c>
      <c r="Q252" s="246">
        <v>0</v>
      </c>
      <c r="R252" s="246">
        <f>Q252*H252</f>
        <v>0</v>
      </c>
      <c r="S252" s="246">
        <v>0</v>
      </c>
      <c r="T252" s="247">
        <f>S252*H252</f>
        <v>0</v>
      </c>
      <c r="AR252" s="25" t="s">
        <v>414</v>
      </c>
      <c r="AT252" s="25" t="s">
        <v>288</v>
      </c>
      <c r="AU252" s="25" t="s">
        <v>85</v>
      </c>
      <c r="AY252" s="25" t="s">
        <v>171</v>
      </c>
      <c r="BE252" s="248">
        <f>IF(N252="základní",J252,0)</f>
        <v>0</v>
      </c>
      <c r="BF252" s="248">
        <f>IF(N252="snížená",J252,0)</f>
        <v>0</v>
      </c>
      <c r="BG252" s="248">
        <f>IF(N252="zákl. přenesená",J252,0)</f>
        <v>0</v>
      </c>
      <c r="BH252" s="248">
        <f>IF(N252="sníž. přenesená",J252,0)</f>
        <v>0</v>
      </c>
      <c r="BI252" s="248">
        <f>IF(N252="nulová",J252,0)</f>
        <v>0</v>
      </c>
      <c r="BJ252" s="25" t="s">
        <v>83</v>
      </c>
      <c r="BK252" s="248">
        <f>ROUND(I252*H252,2)</f>
        <v>0</v>
      </c>
      <c r="BL252" s="25" t="s">
        <v>314</v>
      </c>
      <c r="BM252" s="25" t="s">
        <v>3803</v>
      </c>
    </row>
    <row r="253" s="1" customFormat="1" ht="16.5" customHeight="1">
      <c r="B253" s="47"/>
      <c r="C253" s="237" t="s">
        <v>1594</v>
      </c>
      <c r="D253" s="237" t="s">
        <v>174</v>
      </c>
      <c r="E253" s="238" t="s">
        <v>3804</v>
      </c>
      <c r="F253" s="239" t="s">
        <v>3805</v>
      </c>
      <c r="G253" s="240" t="s">
        <v>367</v>
      </c>
      <c r="H253" s="241">
        <v>1</v>
      </c>
      <c r="I253" s="242"/>
      <c r="J253" s="243">
        <f>ROUND(I253*H253,2)</f>
        <v>0</v>
      </c>
      <c r="K253" s="239" t="s">
        <v>21</v>
      </c>
      <c r="L253" s="73"/>
      <c r="M253" s="244" t="s">
        <v>21</v>
      </c>
      <c r="N253" s="245" t="s">
        <v>47</v>
      </c>
      <c r="O253" s="48"/>
      <c r="P253" s="246">
        <f>O253*H253</f>
        <v>0</v>
      </c>
      <c r="Q253" s="246">
        <v>0</v>
      </c>
      <c r="R253" s="246">
        <f>Q253*H253</f>
        <v>0</v>
      </c>
      <c r="S253" s="246">
        <v>0</v>
      </c>
      <c r="T253" s="247">
        <f>S253*H253</f>
        <v>0</v>
      </c>
      <c r="AR253" s="25" t="s">
        <v>314</v>
      </c>
      <c r="AT253" s="25" t="s">
        <v>174</v>
      </c>
      <c r="AU253" s="25" t="s">
        <v>85</v>
      </c>
      <c r="AY253" s="25" t="s">
        <v>171</v>
      </c>
      <c r="BE253" s="248">
        <f>IF(N253="základní",J253,0)</f>
        <v>0</v>
      </c>
      <c r="BF253" s="248">
        <f>IF(N253="snížená",J253,0)</f>
        <v>0</v>
      </c>
      <c r="BG253" s="248">
        <f>IF(N253="zákl. přenesená",J253,0)</f>
        <v>0</v>
      </c>
      <c r="BH253" s="248">
        <f>IF(N253="sníž. přenesená",J253,0)</f>
        <v>0</v>
      </c>
      <c r="BI253" s="248">
        <f>IF(N253="nulová",J253,0)</f>
        <v>0</v>
      </c>
      <c r="BJ253" s="25" t="s">
        <v>83</v>
      </c>
      <c r="BK253" s="248">
        <f>ROUND(I253*H253,2)</f>
        <v>0</v>
      </c>
      <c r="BL253" s="25" t="s">
        <v>314</v>
      </c>
      <c r="BM253" s="25" t="s">
        <v>3806</v>
      </c>
    </row>
    <row r="254" s="1" customFormat="1" ht="16.5" customHeight="1">
      <c r="B254" s="47"/>
      <c r="C254" s="299" t="s">
        <v>1599</v>
      </c>
      <c r="D254" s="299" t="s">
        <v>288</v>
      </c>
      <c r="E254" s="300" t="s">
        <v>3807</v>
      </c>
      <c r="F254" s="301" t="s">
        <v>3808</v>
      </c>
      <c r="G254" s="302" t="s">
        <v>367</v>
      </c>
      <c r="H254" s="303">
        <v>1</v>
      </c>
      <c r="I254" s="304"/>
      <c r="J254" s="305">
        <f>ROUND(I254*H254,2)</f>
        <v>0</v>
      </c>
      <c r="K254" s="301" t="s">
        <v>21</v>
      </c>
      <c r="L254" s="306"/>
      <c r="M254" s="307" t="s">
        <v>21</v>
      </c>
      <c r="N254" s="308" t="s">
        <v>47</v>
      </c>
      <c r="O254" s="48"/>
      <c r="P254" s="246">
        <f>O254*H254</f>
        <v>0</v>
      </c>
      <c r="Q254" s="246">
        <v>0</v>
      </c>
      <c r="R254" s="246">
        <f>Q254*H254</f>
        <v>0</v>
      </c>
      <c r="S254" s="246">
        <v>0</v>
      </c>
      <c r="T254" s="247">
        <f>S254*H254</f>
        <v>0</v>
      </c>
      <c r="AR254" s="25" t="s">
        <v>414</v>
      </c>
      <c r="AT254" s="25" t="s">
        <v>288</v>
      </c>
      <c r="AU254" s="25" t="s">
        <v>85</v>
      </c>
      <c r="AY254" s="25" t="s">
        <v>171</v>
      </c>
      <c r="BE254" s="248">
        <f>IF(N254="základní",J254,0)</f>
        <v>0</v>
      </c>
      <c r="BF254" s="248">
        <f>IF(N254="snížená",J254,0)</f>
        <v>0</v>
      </c>
      <c r="BG254" s="248">
        <f>IF(N254="zákl. přenesená",J254,0)</f>
        <v>0</v>
      </c>
      <c r="BH254" s="248">
        <f>IF(N254="sníž. přenesená",J254,0)</f>
        <v>0</v>
      </c>
      <c r="BI254" s="248">
        <f>IF(N254="nulová",J254,0)</f>
        <v>0</v>
      </c>
      <c r="BJ254" s="25" t="s">
        <v>83</v>
      </c>
      <c r="BK254" s="248">
        <f>ROUND(I254*H254,2)</f>
        <v>0</v>
      </c>
      <c r="BL254" s="25" t="s">
        <v>314</v>
      </c>
      <c r="BM254" s="25" t="s">
        <v>3809</v>
      </c>
    </row>
    <row r="255" s="1" customFormat="1" ht="16.5" customHeight="1">
      <c r="B255" s="47"/>
      <c r="C255" s="237" t="s">
        <v>1605</v>
      </c>
      <c r="D255" s="237" t="s">
        <v>174</v>
      </c>
      <c r="E255" s="238" t="s">
        <v>3810</v>
      </c>
      <c r="F255" s="239" t="s">
        <v>3811</v>
      </c>
      <c r="G255" s="240" t="s">
        <v>367</v>
      </c>
      <c r="H255" s="241">
        <v>2</v>
      </c>
      <c r="I255" s="242"/>
      <c r="J255" s="243">
        <f>ROUND(I255*H255,2)</f>
        <v>0</v>
      </c>
      <c r="K255" s="239" t="s">
        <v>21</v>
      </c>
      <c r="L255" s="73"/>
      <c r="M255" s="244" t="s">
        <v>21</v>
      </c>
      <c r="N255" s="245" t="s">
        <v>47</v>
      </c>
      <c r="O255" s="48"/>
      <c r="P255" s="246">
        <f>O255*H255</f>
        <v>0</v>
      </c>
      <c r="Q255" s="246">
        <v>0</v>
      </c>
      <c r="R255" s="246">
        <f>Q255*H255</f>
        <v>0</v>
      </c>
      <c r="S255" s="246">
        <v>0</v>
      </c>
      <c r="T255" s="247">
        <f>S255*H255</f>
        <v>0</v>
      </c>
      <c r="AR255" s="25" t="s">
        <v>314</v>
      </c>
      <c r="AT255" s="25" t="s">
        <v>174</v>
      </c>
      <c r="AU255" s="25" t="s">
        <v>85</v>
      </c>
      <c r="AY255" s="25" t="s">
        <v>171</v>
      </c>
      <c r="BE255" s="248">
        <f>IF(N255="základní",J255,0)</f>
        <v>0</v>
      </c>
      <c r="BF255" s="248">
        <f>IF(N255="snížená",J255,0)</f>
        <v>0</v>
      </c>
      <c r="BG255" s="248">
        <f>IF(N255="zákl. přenesená",J255,0)</f>
        <v>0</v>
      </c>
      <c r="BH255" s="248">
        <f>IF(N255="sníž. přenesená",J255,0)</f>
        <v>0</v>
      </c>
      <c r="BI255" s="248">
        <f>IF(N255="nulová",J255,0)</f>
        <v>0</v>
      </c>
      <c r="BJ255" s="25" t="s">
        <v>83</v>
      </c>
      <c r="BK255" s="248">
        <f>ROUND(I255*H255,2)</f>
        <v>0</v>
      </c>
      <c r="BL255" s="25" t="s">
        <v>314</v>
      </c>
      <c r="BM255" s="25" t="s">
        <v>3812</v>
      </c>
    </row>
    <row r="256" s="1" customFormat="1" ht="16.5" customHeight="1">
      <c r="B256" s="47"/>
      <c r="C256" s="299" t="s">
        <v>1611</v>
      </c>
      <c r="D256" s="299" t="s">
        <v>288</v>
      </c>
      <c r="E256" s="300" t="s">
        <v>3813</v>
      </c>
      <c r="F256" s="301" t="s">
        <v>3814</v>
      </c>
      <c r="G256" s="302" t="s">
        <v>367</v>
      </c>
      <c r="H256" s="303">
        <v>2</v>
      </c>
      <c r="I256" s="304"/>
      <c r="J256" s="305">
        <f>ROUND(I256*H256,2)</f>
        <v>0</v>
      </c>
      <c r="K256" s="301" t="s">
        <v>21</v>
      </c>
      <c r="L256" s="306"/>
      <c r="M256" s="307" t="s">
        <v>21</v>
      </c>
      <c r="N256" s="308" t="s">
        <v>47</v>
      </c>
      <c r="O256" s="48"/>
      <c r="P256" s="246">
        <f>O256*H256</f>
        <v>0</v>
      </c>
      <c r="Q256" s="246">
        <v>0</v>
      </c>
      <c r="R256" s="246">
        <f>Q256*H256</f>
        <v>0</v>
      </c>
      <c r="S256" s="246">
        <v>0</v>
      </c>
      <c r="T256" s="247">
        <f>S256*H256</f>
        <v>0</v>
      </c>
      <c r="AR256" s="25" t="s">
        <v>414</v>
      </c>
      <c r="AT256" s="25" t="s">
        <v>288</v>
      </c>
      <c r="AU256" s="25" t="s">
        <v>85</v>
      </c>
      <c r="AY256" s="25" t="s">
        <v>171</v>
      </c>
      <c r="BE256" s="248">
        <f>IF(N256="základní",J256,0)</f>
        <v>0</v>
      </c>
      <c r="BF256" s="248">
        <f>IF(N256="snížená",J256,0)</f>
        <v>0</v>
      </c>
      <c r="BG256" s="248">
        <f>IF(N256="zákl. přenesená",J256,0)</f>
        <v>0</v>
      </c>
      <c r="BH256" s="248">
        <f>IF(N256="sníž. přenesená",J256,0)</f>
        <v>0</v>
      </c>
      <c r="BI256" s="248">
        <f>IF(N256="nulová",J256,0)</f>
        <v>0</v>
      </c>
      <c r="BJ256" s="25" t="s">
        <v>83</v>
      </c>
      <c r="BK256" s="248">
        <f>ROUND(I256*H256,2)</f>
        <v>0</v>
      </c>
      <c r="BL256" s="25" t="s">
        <v>314</v>
      </c>
      <c r="BM256" s="25" t="s">
        <v>3815</v>
      </c>
    </row>
    <row r="257" s="1" customFormat="1" ht="16.5" customHeight="1">
      <c r="B257" s="47"/>
      <c r="C257" s="237" t="s">
        <v>1617</v>
      </c>
      <c r="D257" s="237" t="s">
        <v>174</v>
      </c>
      <c r="E257" s="238" t="s">
        <v>3816</v>
      </c>
      <c r="F257" s="239" t="s">
        <v>3817</v>
      </c>
      <c r="G257" s="240" t="s">
        <v>367</v>
      </c>
      <c r="H257" s="241">
        <v>4</v>
      </c>
      <c r="I257" s="242"/>
      <c r="J257" s="243">
        <f>ROUND(I257*H257,2)</f>
        <v>0</v>
      </c>
      <c r="K257" s="239" t="s">
        <v>21</v>
      </c>
      <c r="L257" s="73"/>
      <c r="M257" s="244" t="s">
        <v>21</v>
      </c>
      <c r="N257" s="245" t="s">
        <v>47</v>
      </c>
      <c r="O257" s="48"/>
      <c r="P257" s="246">
        <f>O257*H257</f>
        <v>0</v>
      </c>
      <c r="Q257" s="246">
        <v>0</v>
      </c>
      <c r="R257" s="246">
        <f>Q257*H257</f>
        <v>0</v>
      </c>
      <c r="S257" s="246">
        <v>0</v>
      </c>
      <c r="T257" s="247">
        <f>S257*H257</f>
        <v>0</v>
      </c>
      <c r="AR257" s="25" t="s">
        <v>314</v>
      </c>
      <c r="AT257" s="25" t="s">
        <v>174</v>
      </c>
      <c r="AU257" s="25" t="s">
        <v>85</v>
      </c>
      <c r="AY257" s="25" t="s">
        <v>171</v>
      </c>
      <c r="BE257" s="248">
        <f>IF(N257="základní",J257,0)</f>
        <v>0</v>
      </c>
      <c r="BF257" s="248">
        <f>IF(N257="snížená",J257,0)</f>
        <v>0</v>
      </c>
      <c r="BG257" s="248">
        <f>IF(N257="zákl. přenesená",J257,0)</f>
        <v>0</v>
      </c>
      <c r="BH257" s="248">
        <f>IF(N257="sníž. přenesená",J257,0)</f>
        <v>0</v>
      </c>
      <c r="BI257" s="248">
        <f>IF(N257="nulová",J257,0)</f>
        <v>0</v>
      </c>
      <c r="BJ257" s="25" t="s">
        <v>83</v>
      </c>
      <c r="BK257" s="248">
        <f>ROUND(I257*H257,2)</f>
        <v>0</v>
      </c>
      <c r="BL257" s="25" t="s">
        <v>314</v>
      </c>
      <c r="BM257" s="25" t="s">
        <v>3818</v>
      </c>
    </row>
    <row r="258" s="1" customFormat="1" ht="16.5" customHeight="1">
      <c r="B258" s="47"/>
      <c r="C258" s="299" t="s">
        <v>1623</v>
      </c>
      <c r="D258" s="299" t="s">
        <v>288</v>
      </c>
      <c r="E258" s="300" t="s">
        <v>3819</v>
      </c>
      <c r="F258" s="301" t="s">
        <v>3820</v>
      </c>
      <c r="G258" s="302" t="s">
        <v>367</v>
      </c>
      <c r="H258" s="303">
        <v>4</v>
      </c>
      <c r="I258" s="304"/>
      <c r="J258" s="305">
        <f>ROUND(I258*H258,2)</f>
        <v>0</v>
      </c>
      <c r="K258" s="301" t="s">
        <v>21</v>
      </c>
      <c r="L258" s="306"/>
      <c r="M258" s="307" t="s">
        <v>21</v>
      </c>
      <c r="N258" s="308" t="s">
        <v>47</v>
      </c>
      <c r="O258" s="48"/>
      <c r="P258" s="246">
        <f>O258*H258</f>
        <v>0</v>
      </c>
      <c r="Q258" s="246">
        <v>0</v>
      </c>
      <c r="R258" s="246">
        <f>Q258*H258</f>
        <v>0</v>
      </c>
      <c r="S258" s="246">
        <v>0</v>
      </c>
      <c r="T258" s="247">
        <f>S258*H258</f>
        <v>0</v>
      </c>
      <c r="AR258" s="25" t="s">
        <v>414</v>
      </c>
      <c r="AT258" s="25" t="s">
        <v>288</v>
      </c>
      <c r="AU258" s="25" t="s">
        <v>85</v>
      </c>
      <c r="AY258" s="25" t="s">
        <v>171</v>
      </c>
      <c r="BE258" s="248">
        <f>IF(N258="základní",J258,0)</f>
        <v>0</v>
      </c>
      <c r="BF258" s="248">
        <f>IF(N258="snížená",J258,0)</f>
        <v>0</v>
      </c>
      <c r="BG258" s="248">
        <f>IF(N258="zákl. přenesená",J258,0)</f>
        <v>0</v>
      </c>
      <c r="BH258" s="248">
        <f>IF(N258="sníž. přenesená",J258,0)</f>
        <v>0</v>
      </c>
      <c r="BI258" s="248">
        <f>IF(N258="nulová",J258,0)</f>
        <v>0</v>
      </c>
      <c r="BJ258" s="25" t="s">
        <v>83</v>
      </c>
      <c r="BK258" s="248">
        <f>ROUND(I258*H258,2)</f>
        <v>0</v>
      </c>
      <c r="BL258" s="25" t="s">
        <v>314</v>
      </c>
      <c r="BM258" s="25" t="s">
        <v>3821</v>
      </c>
    </row>
    <row r="259" s="1" customFormat="1" ht="16.5" customHeight="1">
      <c r="B259" s="47"/>
      <c r="C259" s="237" t="s">
        <v>1628</v>
      </c>
      <c r="D259" s="237" t="s">
        <v>174</v>
      </c>
      <c r="E259" s="238" t="s">
        <v>3822</v>
      </c>
      <c r="F259" s="239" t="s">
        <v>3823</v>
      </c>
      <c r="G259" s="240" t="s">
        <v>367</v>
      </c>
      <c r="H259" s="241">
        <v>9</v>
      </c>
      <c r="I259" s="242"/>
      <c r="J259" s="243">
        <f>ROUND(I259*H259,2)</f>
        <v>0</v>
      </c>
      <c r="K259" s="239" t="s">
        <v>21</v>
      </c>
      <c r="L259" s="73"/>
      <c r="M259" s="244" t="s">
        <v>21</v>
      </c>
      <c r="N259" s="245" t="s">
        <v>47</v>
      </c>
      <c r="O259" s="48"/>
      <c r="P259" s="246">
        <f>O259*H259</f>
        <v>0</v>
      </c>
      <c r="Q259" s="246">
        <v>0</v>
      </c>
      <c r="R259" s="246">
        <f>Q259*H259</f>
        <v>0</v>
      </c>
      <c r="S259" s="246">
        <v>0</v>
      </c>
      <c r="T259" s="247">
        <f>S259*H259</f>
        <v>0</v>
      </c>
      <c r="AR259" s="25" t="s">
        <v>314</v>
      </c>
      <c r="AT259" s="25" t="s">
        <v>174</v>
      </c>
      <c r="AU259" s="25" t="s">
        <v>85</v>
      </c>
      <c r="AY259" s="25" t="s">
        <v>171</v>
      </c>
      <c r="BE259" s="248">
        <f>IF(N259="základní",J259,0)</f>
        <v>0</v>
      </c>
      <c r="BF259" s="248">
        <f>IF(N259="snížená",J259,0)</f>
        <v>0</v>
      </c>
      <c r="BG259" s="248">
        <f>IF(N259="zákl. přenesená",J259,0)</f>
        <v>0</v>
      </c>
      <c r="BH259" s="248">
        <f>IF(N259="sníž. přenesená",J259,0)</f>
        <v>0</v>
      </c>
      <c r="BI259" s="248">
        <f>IF(N259="nulová",J259,0)</f>
        <v>0</v>
      </c>
      <c r="BJ259" s="25" t="s">
        <v>83</v>
      </c>
      <c r="BK259" s="248">
        <f>ROUND(I259*H259,2)</f>
        <v>0</v>
      </c>
      <c r="BL259" s="25" t="s">
        <v>314</v>
      </c>
      <c r="BM259" s="25" t="s">
        <v>3824</v>
      </c>
    </row>
    <row r="260" s="1" customFormat="1" ht="16.5" customHeight="1">
      <c r="B260" s="47"/>
      <c r="C260" s="299" t="s">
        <v>1633</v>
      </c>
      <c r="D260" s="299" t="s">
        <v>288</v>
      </c>
      <c r="E260" s="300" t="s">
        <v>3825</v>
      </c>
      <c r="F260" s="301" t="s">
        <v>3826</v>
      </c>
      <c r="G260" s="302" t="s">
        <v>367</v>
      </c>
      <c r="H260" s="303">
        <v>9</v>
      </c>
      <c r="I260" s="304"/>
      <c r="J260" s="305">
        <f>ROUND(I260*H260,2)</f>
        <v>0</v>
      </c>
      <c r="K260" s="301" t="s">
        <v>21</v>
      </c>
      <c r="L260" s="306"/>
      <c r="M260" s="307" t="s">
        <v>21</v>
      </c>
      <c r="N260" s="308" t="s">
        <v>47</v>
      </c>
      <c r="O260" s="48"/>
      <c r="P260" s="246">
        <f>O260*H260</f>
        <v>0</v>
      </c>
      <c r="Q260" s="246">
        <v>0</v>
      </c>
      <c r="R260" s="246">
        <f>Q260*H260</f>
        <v>0</v>
      </c>
      <c r="S260" s="246">
        <v>0</v>
      </c>
      <c r="T260" s="247">
        <f>S260*H260</f>
        <v>0</v>
      </c>
      <c r="AR260" s="25" t="s">
        <v>414</v>
      </c>
      <c r="AT260" s="25" t="s">
        <v>288</v>
      </c>
      <c r="AU260" s="25" t="s">
        <v>85</v>
      </c>
      <c r="AY260" s="25" t="s">
        <v>171</v>
      </c>
      <c r="BE260" s="248">
        <f>IF(N260="základní",J260,0)</f>
        <v>0</v>
      </c>
      <c r="BF260" s="248">
        <f>IF(N260="snížená",J260,0)</f>
        <v>0</v>
      </c>
      <c r="BG260" s="248">
        <f>IF(N260="zákl. přenesená",J260,0)</f>
        <v>0</v>
      </c>
      <c r="BH260" s="248">
        <f>IF(N260="sníž. přenesená",J260,0)</f>
        <v>0</v>
      </c>
      <c r="BI260" s="248">
        <f>IF(N260="nulová",J260,0)</f>
        <v>0</v>
      </c>
      <c r="BJ260" s="25" t="s">
        <v>83</v>
      </c>
      <c r="BK260" s="248">
        <f>ROUND(I260*H260,2)</f>
        <v>0</v>
      </c>
      <c r="BL260" s="25" t="s">
        <v>314</v>
      </c>
      <c r="BM260" s="25" t="s">
        <v>3827</v>
      </c>
    </row>
    <row r="261" s="1" customFormat="1" ht="16.5" customHeight="1">
      <c r="B261" s="47"/>
      <c r="C261" s="237" t="s">
        <v>1638</v>
      </c>
      <c r="D261" s="237" t="s">
        <v>174</v>
      </c>
      <c r="E261" s="238" t="s">
        <v>3828</v>
      </c>
      <c r="F261" s="239" t="s">
        <v>3829</v>
      </c>
      <c r="G261" s="240" t="s">
        <v>367</v>
      </c>
      <c r="H261" s="241">
        <v>12</v>
      </c>
      <c r="I261" s="242"/>
      <c r="J261" s="243">
        <f>ROUND(I261*H261,2)</f>
        <v>0</v>
      </c>
      <c r="K261" s="239" t="s">
        <v>21</v>
      </c>
      <c r="L261" s="73"/>
      <c r="M261" s="244" t="s">
        <v>21</v>
      </c>
      <c r="N261" s="245" t="s">
        <v>47</v>
      </c>
      <c r="O261" s="48"/>
      <c r="P261" s="246">
        <f>O261*H261</f>
        <v>0</v>
      </c>
      <c r="Q261" s="246">
        <v>0</v>
      </c>
      <c r="R261" s="246">
        <f>Q261*H261</f>
        <v>0</v>
      </c>
      <c r="S261" s="246">
        <v>0</v>
      </c>
      <c r="T261" s="247">
        <f>S261*H261</f>
        <v>0</v>
      </c>
      <c r="AR261" s="25" t="s">
        <v>314</v>
      </c>
      <c r="AT261" s="25" t="s">
        <v>174</v>
      </c>
      <c r="AU261" s="25" t="s">
        <v>85</v>
      </c>
      <c r="AY261" s="25" t="s">
        <v>171</v>
      </c>
      <c r="BE261" s="248">
        <f>IF(N261="základní",J261,0)</f>
        <v>0</v>
      </c>
      <c r="BF261" s="248">
        <f>IF(N261="snížená",J261,0)</f>
        <v>0</v>
      </c>
      <c r="BG261" s="248">
        <f>IF(N261="zákl. přenesená",J261,0)</f>
        <v>0</v>
      </c>
      <c r="BH261" s="248">
        <f>IF(N261="sníž. přenesená",J261,0)</f>
        <v>0</v>
      </c>
      <c r="BI261" s="248">
        <f>IF(N261="nulová",J261,0)</f>
        <v>0</v>
      </c>
      <c r="BJ261" s="25" t="s">
        <v>83</v>
      </c>
      <c r="BK261" s="248">
        <f>ROUND(I261*H261,2)</f>
        <v>0</v>
      </c>
      <c r="BL261" s="25" t="s">
        <v>314</v>
      </c>
      <c r="BM261" s="25" t="s">
        <v>3830</v>
      </c>
    </row>
    <row r="262" s="1" customFormat="1" ht="16.5" customHeight="1">
      <c r="B262" s="47"/>
      <c r="C262" s="299" t="s">
        <v>1643</v>
      </c>
      <c r="D262" s="299" t="s">
        <v>288</v>
      </c>
      <c r="E262" s="300" t="s">
        <v>3831</v>
      </c>
      <c r="F262" s="301" t="s">
        <v>3829</v>
      </c>
      <c r="G262" s="302" t="s">
        <v>367</v>
      </c>
      <c r="H262" s="303">
        <v>12</v>
      </c>
      <c r="I262" s="304"/>
      <c r="J262" s="305">
        <f>ROUND(I262*H262,2)</f>
        <v>0</v>
      </c>
      <c r="K262" s="301" t="s">
        <v>21</v>
      </c>
      <c r="L262" s="306"/>
      <c r="M262" s="307" t="s">
        <v>21</v>
      </c>
      <c r="N262" s="308" t="s">
        <v>47</v>
      </c>
      <c r="O262" s="48"/>
      <c r="P262" s="246">
        <f>O262*H262</f>
        <v>0</v>
      </c>
      <c r="Q262" s="246">
        <v>0</v>
      </c>
      <c r="R262" s="246">
        <f>Q262*H262</f>
        <v>0</v>
      </c>
      <c r="S262" s="246">
        <v>0</v>
      </c>
      <c r="T262" s="247">
        <f>S262*H262</f>
        <v>0</v>
      </c>
      <c r="AR262" s="25" t="s">
        <v>414</v>
      </c>
      <c r="AT262" s="25" t="s">
        <v>288</v>
      </c>
      <c r="AU262" s="25" t="s">
        <v>85</v>
      </c>
      <c r="AY262" s="25" t="s">
        <v>171</v>
      </c>
      <c r="BE262" s="248">
        <f>IF(N262="základní",J262,0)</f>
        <v>0</v>
      </c>
      <c r="BF262" s="248">
        <f>IF(N262="snížená",J262,0)</f>
        <v>0</v>
      </c>
      <c r="BG262" s="248">
        <f>IF(N262="zákl. přenesená",J262,0)</f>
        <v>0</v>
      </c>
      <c r="BH262" s="248">
        <f>IF(N262="sníž. přenesená",J262,0)</f>
        <v>0</v>
      </c>
      <c r="BI262" s="248">
        <f>IF(N262="nulová",J262,0)</f>
        <v>0</v>
      </c>
      <c r="BJ262" s="25" t="s">
        <v>83</v>
      </c>
      <c r="BK262" s="248">
        <f>ROUND(I262*H262,2)</f>
        <v>0</v>
      </c>
      <c r="BL262" s="25" t="s">
        <v>314</v>
      </c>
      <c r="BM262" s="25" t="s">
        <v>3832</v>
      </c>
    </row>
    <row r="263" s="1" customFormat="1" ht="16.5" customHeight="1">
      <c r="B263" s="47"/>
      <c r="C263" s="237" t="s">
        <v>1649</v>
      </c>
      <c r="D263" s="237" t="s">
        <v>174</v>
      </c>
      <c r="E263" s="238" t="s">
        <v>3833</v>
      </c>
      <c r="F263" s="239" t="s">
        <v>3834</v>
      </c>
      <c r="G263" s="240" t="s">
        <v>367</v>
      </c>
      <c r="H263" s="241">
        <v>9</v>
      </c>
      <c r="I263" s="242"/>
      <c r="J263" s="243">
        <f>ROUND(I263*H263,2)</f>
        <v>0</v>
      </c>
      <c r="K263" s="239" t="s">
        <v>21</v>
      </c>
      <c r="L263" s="73"/>
      <c r="M263" s="244" t="s">
        <v>21</v>
      </c>
      <c r="N263" s="245" t="s">
        <v>47</v>
      </c>
      <c r="O263" s="48"/>
      <c r="P263" s="246">
        <f>O263*H263</f>
        <v>0</v>
      </c>
      <c r="Q263" s="246">
        <v>0</v>
      </c>
      <c r="R263" s="246">
        <f>Q263*H263</f>
        <v>0</v>
      </c>
      <c r="S263" s="246">
        <v>0</v>
      </c>
      <c r="T263" s="247">
        <f>S263*H263</f>
        <v>0</v>
      </c>
      <c r="AR263" s="25" t="s">
        <v>314</v>
      </c>
      <c r="AT263" s="25" t="s">
        <v>174</v>
      </c>
      <c r="AU263" s="25" t="s">
        <v>85</v>
      </c>
      <c r="AY263" s="25" t="s">
        <v>171</v>
      </c>
      <c r="BE263" s="248">
        <f>IF(N263="základní",J263,0)</f>
        <v>0</v>
      </c>
      <c r="BF263" s="248">
        <f>IF(N263="snížená",J263,0)</f>
        <v>0</v>
      </c>
      <c r="BG263" s="248">
        <f>IF(N263="zákl. přenesená",J263,0)</f>
        <v>0</v>
      </c>
      <c r="BH263" s="248">
        <f>IF(N263="sníž. přenesená",J263,0)</f>
        <v>0</v>
      </c>
      <c r="BI263" s="248">
        <f>IF(N263="nulová",J263,0)</f>
        <v>0</v>
      </c>
      <c r="BJ263" s="25" t="s">
        <v>83</v>
      </c>
      <c r="BK263" s="248">
        <f>ROUND(I263*H263,2)</f>
        <v>0</v>
      </c>
      <c r="BL263" s="25" t="s">
        <v>314</v>
      </c>
      <c r="BM263" s="25" t="s">
        <v>3835</v>
      </c>
    </row>
    <row r="264" s="1" customFormat="1" ht="16.5" customHeight="1">
      <c r="B264" s="47"/>
      <c r="C264" s="299" t="s">
        <v>1654</v>
      </c>
      <c r="D264" s="299" t="s">
        <v>288</v>
      </c>
      <c r="E264" s="300" t="s">
        <v>3836</v>
      </c>
      <c r="F264" s="301" t="s">
        <v>3837</v>
      </c>
      <c r="G264" s="302" t="s">
        <v>367</v>
      </c>
      <c r="H264" s="303">
        <v>9</v>
      </c>
      <c r="I264" s="304"/>
      <c r="J264" s="305">
        <f>ROUND(I264*H264,2)</f>
        <v>0</v>
      </c>
      <c r="K264" s="301" t="s">
        <v>21</v>
      </c>
      <c r="L264" s="306"/>
      <c r="M264" s="307" t="s">
        <v>21</v>
      </c>
      <c r="N264" s="308" t="s">
        <v>47</v>
      </c>
      <c r="O264" s="48"/>
      <c r="P264" s="246">
        <f>O264*H264</f>
        <v>0</v>
      </c>
      <c r="Q264" s="246">
        <v>0</v>
      </c>
      <c r="R264" s="246">
        <f>Q264*H264</f>
        <v>0</v>
      </c>
      <c r="S264" s="246">
        <v>0</v>
      </c>
      <c r="T264" s="247">
        <f>S264*H264</f>
        <v>0</v>
      </c>
      <c r="AR264" s="25" t="s">
        <v>414</v>
      </c>
      <c r="AT264" s="25" t="s">
        <v>288</v>
      </c>
      <c r="AU264" s="25" t="s">
        <v>85</v>
      </c>
      <c r="AY264" s="25" t="s">
        <v>171</v>
      </c>
      <c r="BE264" s="248">
        <f>IF(N264="základní",J264,0)</f>
        <v>0</v>
      </c>
      <c r="BF264" s="248">
        <f>IF(N264="snížená",J264,0)</f>
        <v>0</v>
      </c>
      <c r="BG264" s="248">
        <f>IF(N264="zákl. přenesená",J264,0)</f>
        <v>0</v>
      </c>
      <c r="BH264" s="248">
        <f>IF(N264="sníž. přenesená",J264,0)</f>
        <v>0</v>
      </c>
      <c r="BI264" s="248">
        <f>IF(N264="nulová",J264,0)</f>
        <v>0</v>
      </c>
      <c r="BJ264" s="25" t="s">
        <v>83</v>
      </c>
      <c r="BK264" s="248">
        <f>ROUND(I264*H264,2)</f>
        <v>0</v>
      </c>
      <c r="BL264" s="25" t="s">
        <v>314</v>
      </c>
      <c r="BM264" s="25" t="s">
        <v>3838</v>
      </c>
    </row>
    <row r="265" s="1" customFormat="1" ht="16.5" customHeight="1">
      <c r="B265" s="47"/>
      <c r="C265" s="237" t="s">
        <v>1658</v>
      </c>
      <c r="D265" s="237" t="s">
        <v>174</v>
      </c>
      <c r="E265" s="238" t="s">
        <v>3839</v>
      </c>
      <c r="F265" s="239" t="s">
        <v>3840</v>
      </c>
      <c r="G265" s="240" t="s">
        <v>367</v>
      </c>
      <c r="H265" s="241">
        <v>9</v>
      </c>
      <c r="I265" s="242"/>
      <c r="J265" s="243">
        <f>ROUND(I265*H265,2)</f>
        <v>0</v>
      </c>
      <c r="K265" s="239" t="s">
        <v>21</v>
      </c>
      <c r="L265" s="73"/>
      <c r="M265" s="244" t="s">
        <v>21</v>
      </c>
      <c r="N265" s="245" t="s">
        <v>47</v>
      </c>
      <c r="O265" s="48"/>
      <c r="P265" s="246">
        <f>O265*H265</f>
        <v>0</v>
      </c>
      <c r="Q265" s="246">
        <v>0</v>
      </c>
      <c r="R265" s="246">
        <f>Q265*H265</f>
        <v>0</v>
      </c>
      <c r="S265" s="246">
        <v>0</v>
      </c>
      <c r="T265" s="247">
        <f>S265*H265</f>
        <v>0</v>
      </c>
      <c r="AR265" s="25" t="s">
        <v>314</v>
      </c>
      <c r="AT265" s="25" t="s">
        <v>174</v>
      </c>
      <c r="AU265" s="25" t="s">
        <v>85</v>
      </c>
      <c r="AY265" s="25" t="s">
        <v>171</v>
      </c>
      <c r="BE265" s="248">
        <f>IF(N265="základní",J265,0)</f>
        <v>0</v>
      </c>
      <c r="BF265" s="248">
        <f>IF(N265="snížená",J265,0)</f>
        <v>0</v>
      </c>
      <c r="BG265" s="248">
        <f>IF(N265="zákl. přenesená",J265,0)</f>
        <v>0</v>
      </c>
      <c r="BH265" s="248">
        <f>IF(N265="sníž. přenesená",J265,0)</f>
        <v>0</v>
      </c>
      <c r="BI265" s="248">
        <f>IF(N265="nulová",J265,0)</f>
        <v>0</v>
      </c>
      <c r="BJ265" s="25" t="s">
        <v>83</v>
      </c>
      <c r="BK265" s="248">
        <f>ROUND(I265*H265,2)</f>
        <v>0</v>
      </c>
      <c r="BL265" s="25" t="s">
        <v>314</v>
      </c>
      <c r="BM265" s="25" t="s">
        <v>3841</v>
      </c>
    </row>
    <row r="266" s="1" customFormat="1" ht="16.5" customHeight="1">
      <c r="B266" s="47"/>
      <c r="C266" s="299" t="s">
        <v>1663</v>
      </c>
      <c r="D266" s="299" t="s">
        <v>288</v>
      </c>
      <c r="E266" s="300" t="s">
        <v>3842</v>
      </c>
      <c r="F266" s="301" t="s">
        <v>3843</v>
      </c>
      <c r="G266" s="302" t="s">
        <v>367</v>
      </c>
      <c r="H266" s="303">
        <v>9</v>
      </c>
      <c r="I266" s="304"/>
      <c r="J266" s="305">
        <f>ROUND(I266*H266,2)</f>
        <v>0</v>
      </c>
      <c r="K266" s="301" t="s">
        <v>21</v>
      </c>
      <c r="L266" s="306"/>
      <c r="M266" s="307" t="s">
        <v>21</v>
      </c>
      <c r="N266" s="308" t="s">
        <v>47</v>
      </c>
      <c r="O266" s="48"/>
      <c r="P266" s="246">
        <f>O266*H266</f>
        <v>0</v>
      </c>
      <c r="Q266" s="246">
        <v>0</v>
      </c>
      <c r="R266" s="246">
        <f>Q266*H266</f>
        <v>0</v>
      </c>
      <c r="S266" s="246">
        <v>0</v>
      </c>
      <c r="T266" s="247">
        <f>S266*H266</f>
        <v>0</v>
      </c>
      <c r="AR266" s="25" t="s">
        <v>414</v>
      </c>
      <c r="AT266" s="25" t="s">
        <v>288</v>
      </c>
      <c r="AU266" s="25" t="s">
        <v>85</v>
      </c>
      <c r="AY266" s="25" t="s">
        <v>171</v>
      </c>
      <c r="BE266" s="248">
        <f>IF(N266="základní",J266,0)</f>
        <v>0</v>
      </c>
      <c r="BF266" s="248">
        <f>IF(N266="snížená",J266,0)</f>
        <v>0</v>
      </c>
      <c r="BG266" s="248">
        <f>IF(N266="zákl. přenesená",J266,0)</f>
        <v>0</v>
      </c>
      <c r="BH266" s="248">
        <f>IF(N266="sníž. přenesená",J266,0)</f>
        <v>0</v>
      </c>
      <c r="BI266" s="248">
        <f>IF(N266="nulová",J266,0)</f>
        <v>0</v>
      </c>
      <c r="BJ266" s="25" t="s">
        <v>83</v>
      </c>
      <c r="BK266" s="248">
        <f>ROUND(I266*H266,2)</f>
        <v>0</v>
      </c>
      <c r="BL266" s="25" t="s">
        <v>314</v>
      </c>
      <c r="BM266" s="25" t="s">
        <v>3844</v>
      </c>
    </row>
    <row r="267" s="1" customFormat="1" ht="16.5" customHeight="1">
      <c r="B267" s="47"/>
      <c r="C267" s="237" t="s">
        <v>1667</v>
      </c>
      <c r="D267" s="237" t="s">
        <v>174</v>
      </c>
      <c r="E267" s="238" t="s">
        <v>3845</v>
      </c>
      <c r="F267" s="239" t="s">
        <v>3846</v>
      </c>
      <c r="G267" s="240" t="s">
        <v>367</v>
      </c>
      <c r="H267" s="241">
        <v>2</v>
      </c>
      <c r="I267" s="242"/>
      <c r="J267" s="243">
        <f>ROUND(I267*H267,2)</f>
        <v>0</v>
      </c>
      <c r="K267" s="239" t="s">
        <v>21</v>
      </c>
      <c r="L267" s="73"/>
      <c r="M267" s="244" t="s">
        <v>21</v>
      </c>
      <c r="N267" s="245" t="s">
        <v>47</v>
      </c>
      <c r="O267" s="48"/>
      <c r="P267" s="246">
        <f>O267*H267</f>
        <v>0</v>
      </c>
      <c r="Q267" s="246">
        <v>0</v>
      </c>
      <c r="R267" s="246">
        <f>Q267*H267</f>
        <v>0</v>
      </c>
      <c r="S267" s="246">
        <v>0</v>
      </c>
      <c r="T267" s="247">
        <f>S267*H267</f>
        <v>0</v>
      </c>
      <c r="AR267" s="25" t="s">
        <v>314</v>
      </c>
      <c r="AT267" s="25" t="s">
        <v>174</v>
      </c>
      <c r="AU267" s="25" t="s">
        <v>85</v>
      </c>
      <c r="AY267" s="25" t="s">
        <v>171</v>
      </c>
      <c r="BE267" s="248">
        <f>IF(N267="základní",J267,0)</f>
        <v>0</v>
      </c>
      <c r="BF267" s="248">
        <f>IF(N267="snížená",J267,0)</f>
        <v>0</v>
      </c>
      <c r="BG267" s="248">
        <f>IF(N267="zákl. přenesená",J267,0)</f>
        <v>0</v>
      </c>
      <c r="BH267" s="248">
        <f>IF(N267="sníž. přenesená",J267,0)</f>
        <v>0</v>
      </c>
      <c r="BI267" s="248">
        <f>IF(N267="nulová",J267,0)</f>
        <v>0</v>
      </c>
      <c r="BJ267" s="25" t="s">
        <v>83</v>
      </c>
      <c r="BK267" s="248">
        <f>ROUND(I267*H267,2)</f>
        <v>0</v>
      </c>
      <c r="BL267" s="25" t="s">
        <v>314</v>
      </c>
      <c r="BM267" s="25" t="s">
        <v>3847</v>
      </c>
    </row>
    <row r="268" s="1" customFormat="1" ht="16.5" customHeight="1">
      <c r="B268" s="47"/>
      <c r="C268" s="299" t="s">
        <v>1672</v>
      </c>
      <c r="D268" s="299" t="s">
        <v>288</v>
      </c>
      <c r="E268" s="300" t="s">
        <v>3848</v>
      </c>
      <c r="F268" s="301" t="s">
        <v>3849</v>
      </c>
      <c r="G268" s="302" t="s">
        <v>367</v>
      </c>
      <c r="H268" s="303">
        <v>2</v>
      </c>
      <c r="I268" s="304"/>
      <c r="J268" s="305">
        <f>ROUND(I268*H268,2)</f>
        <v>0</v>
      </c>
      <c r="K268" s="301" t="s">
        <v>21</v>
      </c>
      <c r="L268" s="306"/>
      <c r="M268" s="307" t="s">
        <v>21</v>
      </c>
      <c r="N268" s="308" t="s">
        <v>47</v>
      </c>
      <c r="O268" s="48"/>
      <c r="P268" s="246">
        <f>O268*H268</f>
        <v>0</v>
      </c>
      <c r="Q268" s="246">
        <v>0</v>
      </c>
      <c r="R268" s="246">
        <f>Q268*H268</f>
        <v>0</v>
      </c>
      <c r="S268" s="246">
        <v>0</v>
      </c>
      <c r="T268" s="247">
        <f>S268*H268</f>
        <v>0</v>
      </c>
      <c r="AR268" s="25" t="s">
        <v>414</v>
      </c>
      <c r="AT268" s="25" t="s">
        <v>288</v>
      </c>
      <c r="AU268" s="25" t="s">
        <v>85</v>
      </c>
      <c r="AY268" s="25" t="s">
        <v>171</v>
      </c>
      <c r="BE268" s="248">
        <f>IF(N268="základní",J268,0)</f>
        <v>0</v>
      </c>
      <c r="BF268" s="248">
        <f>IF(N268="snížená",J268,0)</f>
        <v>0</v>
      </c>
      <c r="BG268" s="248">
        <f>IF(N268="zákl. přenesená",J268,0)</f>
        <v>0</v>
      </c>
      <c r="BH268" s="248">
        <f>IF(N268="sníž. přenesená",J268,0)</f>
        <v>0</v>
      </c>
      <c r="BI268" s="248">
        <f>IF(N268="nulová",J268,0)</f>
        <v>0</v>
      </c>
      <c r="BJ268" s="25" t="s">
        <v>83</v>
      </c>
      <c r="BK268" s="248">
        <f>ROUND(I268*H268,2)</f>
        <v>0</v>
      </c>
      <c r="BL268" s="25" t="s">
        <v>314</v>
      </c>
      <c r="BM268" s="25" t="s">
        <v>3850</v>
      </c>
    </row>
    <row r="269" s="1" customFormat="1" ht="16.5" customHeight="1">
      <c r="B269" s="47"/>
      <c r="C269" s="237" t="s">
        <v>1677</v>
      </c>
      <c r="D269" s="237" t="s">
        <v>174</v>
      </c>
      <c r="E269" s="238" t="s">
        <v>3851</v>
      </c>
      <c r="F269" s="239" t="s">
        <v>3852</v>
      </c>
      <c r="G269" s="240" t="s">
        <v>367</v>
      </c>
      <c r="H269" s="241">
        <v>1</v>
      </c>
      <c r="I269" s="242"/>
      <c r="J269" s="243">
        <f>ROUND(I269*H269,2)</f>
        <v>0</v>
      </c>
      <c r="K269" s="239" t="s">
        <v>21</v>
      </c>
      <c r="L269" s="73"/>
      <c r="M269" s="244" t="s">
        <v>21</v>
      </c>
      <c r="N269" s="245" t="s">
        <v>47</v>
      </c>
      <c r="O269" s="48"/>
      <c r="P269" s="246">
        <f>O269*H269</f>
        <v>0</v>
      </c>
      <c r="Q269" s="246">
        <v>0</v>
      </c>
      <c r="R269" s="246">
        <f>Q269*H269</f>
        <v>0</v>
      </c>
      <c r="S269" s="246">
        <v>0</v>
      </c>
      <c r="T269" s="247">
        <f>S269*H269</f>
        <v>0</v>
      </c>
      <c r="AR269" s="25" t="s">
        <v>314</v>
      </c>
      <c r="AT269" s="25" t="s">
        <v>174</v>
      </c>
      <c r="AU269" s="25" t="s">
        <v>85</v>
      </c>
      <c r="AY269" s="25" t="s">
        <v>171</v>
      </c>
      <c r="BE269" s="248">
        <f>IF(N269="základní",J269,0)</f>
        <v>0</v>
      </c>
      <c r="BF269" s="248">
        <f>IF(N269="snížená",J269,0)</f>
        <v>0</v>
      </c>
      <c r="BG269" s="248">
        <f>IF(N269="zákl. přenesená",J269,0)</f>
        <v>0</v>
      </c>
      <c r="BH269" s="248">
        <f>IF(N269="sníž. přenesená",J269,0)</f>
        <v>0</v>
      </c>
      <c r="BI269" s="248">
        <f>IF(N269="nulová",J269,0)</f>
        <v>0</v>
      </c>
      <c r="BJ269" s="25" t="s">
        <v>83</v>
      </c>
      <c r="BK269" s="248">
        <f>ROUND(I269*H269,2)</f>
        <v>0</v>
      </c>
      <c r="BL269" s="25" t="s">
        <v>314</v>
      </c>
      <c r="BM269" s="25" t="s">
        <v>3853</v>
      </c>
    </row>
    <row r="270" s="1" customFormat="1" ht="16.5" customHeight="1">
      <c r="B270" s="47"/>
      <c r="C270" s="299" t="s">
        <v>1685</v>
      </c>
      <c r="D270" s="299" t="s">
        <v>288</v>
      </c>
      <c r="E270" s="300" t="s">
        <v>3854</v>
      </c>
      <c r="F270" s="301" t="s">
        <v>3855</v>
      </c>
      <c r="G270" s="302" t="s">
        <v>367</v>
      </c>
      <c r="H270" s="303">
        <v>1</v>
      </c>
      <c r="I270" s="304"/>
      <c r="J270" s="305">
        <f>ROUND(I270*H270,2)</f>
        <v>0</v>
      </c>
      <c r="K270" s="301" t="s">
        <v>21</v>
      </c>
      <c r="L270" s="306"/>
      <c r="M270" s="307" t="s">
        <v>21</v>
      </c>
      <c r="N270" s="308" t="s">
        <v>47</v>
      </c>
      <c r="O270" s="48"/>
      <c r="P270" s="246">
        <f>O270*H270</f>
        <v>0</v>
      </c>
      <c r="Q270" s="246">
        <v>0</v>
      </c>
      <c r="R270" s="246">
        <f>Q270*H270</f>
        <v>0</v>
      </c>
      <c r="S270" s="246">
        <v>0</v>
      </c>
      <c r="T270" s="247">
        <f>S270*H270</f>
        <v>0</v>
      </c>
      <c r="AR270" s="25" t="s">
        <v>414</v>
      </c>
      <c r="AT270" s="25" t="s">
        <v>288</v>
      </c>
      <c r="AU270" s="25" t="s">
        <v>85</v>
      </c>
      <c r="AY270" s="25" t="s">
        <v>171</v>
      </c>
      <c r="BE270" s="248">
        <f>IF(N270="základní",J270,0)</f>
        <v>0</v>
      </c>
      <c r="BF270" s="248">
        <f>IF(N270="snížená",J270,0)</f>
        <v>0</v>
      </c>
      <c r="BG270" s="248">
        <f>IF(N270="zákl. přenesená",J270,0)</f>
        <v>0</v>
      </c>
      <c r="BH270" s="248">
        <f>IF(N270="sníž. přenesená",J270,0)</f>
        <v>0</v>
      </c>
      <c r="BI270" s="248">
        <f>IF(N270="nulová",J270,0)</f>
        <v>0</v>
      </c>
      <c r="BJ270" s="25" t="s">
        <v>83</v>
      </c>
      <c r="BK270" s="248">
        <f>ROUND(I270*H270,2)</f>
        <v>0</v>
      </c>
      <c r="BL270" s="25" t="s">
        <v>314</v>
      </c>
      <c r="BM270" s="25" t="s">
        <v>3856</v>
      </c>
    </row>
    <row r="271" s="1" customFormat="1" ht="16.5" customHeight="1">
      <c r="B271" s="47"/>
      <c r="C271" s="237" t="s">
        <v>1689</v>
      </c>
      <c r="D271" s="237" t="s">
        <v>174</v>
      </c>
      <c r="E271" s="238" t="s">
        <v>3857</v>
      </c>
      <c r="F271" s="239" t="s">
        <v>3858</v>
      </c>
      <c r="G271" s="240" t="s">
        <v>367</v>
      </c>
      <c r="H271" s="241">
        <v>1</v>
      </c>
      <c r="I271" s="242"/>
      <c r="J271" s="243">
        <f>ROUND(I271*H271,2)</f>
        <v>0</v>
      </c>
      <c r="K271" s="239" t="s">
        <v>21</v>
      </c>
      <c r="L271" s="73"/>
      <c r="M271" s="244" t="s">
        <v>21</v>
      </c>
      <c r="N271" s="245" t="s">
        <v>47</v>
      </c>
      <c r="O271" s="48"/>
      <c r="P271" s="246">
        <f>O271*H271</f>
        <v>0</v>
      </c>
      <c r="Q271" s="246">
        <v>0</v>
      </c>
      <c r="R271" s="246">
        <f>Q271*H271</f>
        <v>0</v>
      </c>
      <c r="S271" s="246">
        <v>0</v>
      </c>
      <c r="T271" s="247">
        <f>S271*H271</f>
        <v>0</v>
      </c>
      <c r="AR271" s="25" t="s">
        <v>314</v>
      </c>
      <c r="AT271" s="25" t="s">
        <v>174</v>
      </c>
      <c r="AU271" s="25" t="s">
        <v>85</v>
      </c>
      <c r="AY271" s="25" t="s">
        <v>171</v>
      </c>
      <c r="BE271" s="248">
        <f>IF(N271="základní",J271,0)</f>
        <v>0</v>
      </c>
      <c r="BF271" s="248">
        <f>IF(N271="snížená",J271,0)</f>
        <v>0</v>
      </c>
      <c r="BG271" s="248">
        <f>IF(N271="zákl. přenesená",J271,0)</f>
        <v>0</v>
      </c>
      <c r="BH271" s="248">
        <f>IF(N271="sníž. přenesená",J271,0)</f>
        <v>0</v>
      </c>
      <c r="BI271" s="248">
        <f>IF(N271="nulová",J271,0)</f>
        <v>0</v>
      </c>
      <c r="BJ271" s="25" t="s">
        <v>83</v>
      </c>
      <c r="BK271" s="248">
        <f>ROUND(I271*H271,2)</f>
        <v>0</v>
      </c>
      <c r="BL271" s="25" t="s">
        <v>314</v>
      </c>
      <c r="BM271" s="25" t="s">
        <v>3859</v>
      </c>
    </row>
    <row r="272" s="1" customFormat="1" ht="16.5" customHeight="1">
      <c r="B272" s="47"/>
      <c r="C272" s="299" t="s">
        <v>1695</v>
      </c>
      <c r="D272" s="299" t="s">
        <v>288</v>
      </c>
      <c r="E272" s="300" t="s">
        <v>3860</v>
      </c>
      <c r="F272" s="301" t="s">
        <v>3861</v>
      </c>
      <c r="G272" s="302" t="s">
        <v>367</v>
      </c>
      <c r="H272" s="303">
        <v>1</v>
      </c>
      <c r="I272" s="304"/>
      <c r="J272" s="305">
        <f>ROUND(I272*H272,2)</f>
        <v>0</v>
      </c>
      <c r="K272" s="301" t="s">
        <v>21</v>
      </c>
      <c r="L272" s="306"/>
      <c r="M272" s="307" t="s">
        <v>21</v>
      </c>
      <c r="N272" s="308" t="s">
        <v>47</v>
      </c>
      <c r="O272" s="48"/>
      <c r="P272" s="246">
        <f>O272*H272</f>
        <v>0</v>
      </c>
      <c r="Q272" s="246">
        <v>0</v>
      </c>
      <c r="R272" s="246">
        <f>Q272*H272</f>
        <v>0</v>
      </c>
      <c r="S272" s="246">
        <v>0</v>
      </c>
      <c r="T272" s="247">
        <f>S272*H272</f>
        <v>0</v>
      </c>
      <c r="AR272" s="25" t="s">
        <v>414</v>
      </c>
      <c r="AT272" s="25" t="s">
        <v>288</v>
      </c>
      <c r="AU272" s="25" t="s">
        <v>85</v>
      </c>
      <c r="AY272" s="25" t="s">
        <v>171</v>
      </c>
      <c r="BE272" s="248">
        <f>IF(N272="základní",J272,0)</f>
        <v>0</v>
      </c>
      <c r="BF272" s="248">
        <f>IF(N272="snížená",J272,0)</f>
        <v>0</v>
      </c>
      <c r="BG272" s="248">
        <f>IF(N272="zákl. přenesená",J272,0)</f>
        <v>0</v>
      </c>
      <c r="BH272" s="248">
        <f>IF(N272="sníž. přenesená",J272,0)</f>
        <v>0</v>
      </c>
      <c r="BI272" s="248">
        <f>IF(N272="nulová",J272,0)</f>
        <v>0</v>
      </c>
      <c r="BJ272" s="25" t="s">
        <v>83</v>
      </c>
      <c r="BK272" s="248">
        <f>ROUND(I272*H272,2)</f>
        <v>0</v>
      </c>
      <c r="BL272" s="25" t="s">
        <v>314</v>
      </c>
      <c r="BM272" s="25" t="s">
        <v>3862</v>
      </c>
    </row>
    <row r="273" s="1" customFormat="1" ht="16.5" customHeight="1">
      <c r="B273" s="47"/>
      <c r="C273" s="237" t="s">
        <v>1698</v>
      </c>
      <c r="D273" s="237" t="s">
        <v>174</v>
      </c>
      <c r="E273" s="238" t="s">
        <v>3863</v>
      </c>
      <c r="F273" s="239" t="s">
        <v>3864</v>
      </c>
      <c r="G273" s="240" t="s">
        <v>367</v>
      </c>
      <c r="H273" s="241">
        <v>2</v>
      </c>
      <c r="I273" s="242"/>
      <c r="J273" s="243">
        <f>ROUND(I273*H273,2)</f>
        <v>0</v>
      </c>
      <c r="K273" s="239" t="s">
        <v>21</v>
      </c>
      <c r="L273" s="73"/>
      <c r="M273" s="244" t="s">
        <v>21</v>
      </c>
      <c r="N273" s="245" t="s">
        <v>47</v>
      </c>
      <c r="O273" s="48"/>
      <c r="P273" s="246">
        <f>O273*H273</f>
        <v>0</v>
      </c>
      <c r="Q273" s="246">
        <v>0</v>
      </c>
      <c r="R273" s="246">
        <f>Q273*H273</f>
        <v>0</v>
      </c>
      <c r="S273" s="246">
        <v>0</v>
      </c>
      <c r="T273" s="247">
        <f>S273*H273</f>
        <v>0</v>
      </c>
      <c r="AR273" s="25" t="s">
        <v>314</v>
      </c>
      <c r="AT273" s="25" t="s">
        <v>174</v>
      </c>
      <c r="AU273" s="25" t="s">
        <v>85</v>
      </c>
      <c r="AY273" s="25" t="s">
        <v>171</v>
      </c>
      <c r="BE273" s="248">
        <f>IF(N273="základní",J273,0)</f>
        <v>0</v>
      </c>
      <c r="BF273" s="248">
        <f>IF(N273="snížená",J273,0)</f>
        <v>0</v>
      </c>
      <c r="BG273" s="248">
        <f>IF(N273="zákl. přenesená",J273,0)</f>
        <v>0</v>
      </c>
      <c r="BH273" s="248">
        <f>IF(N273="sníž. přenesená",J273,0)</f>
        <v>0</v>
      </c>
      <c r="BI273" s="248">
        <f>IF(N273="nulová",J273,0)</f>
        <v>0</v>
      </c>
      <c r="BJ273" s="25" t="s">
        <v>83</v>
      </c>
      <c r="BK273" s="248">
        <f>ROUND(I273*H273,2)</f>
        <v>0</v>
      </c>
      <c r="BL273" s="25" t="s">
        <v>314</v>
      </c>
      <c r="BM273" s="25" t="s">
        <v>3865</v>
      </c>
    </row>
    <row r="274" s="1" customFormat="1" ht="16.5" customHeight="1">
      <c r="B274" s="47"/>
      <c r="C274" s="299" t="s">
        <v>1702</v>
      </c>
      <c r="D274" s="299" t="s">
        <v>288</v>
      </c>
      <c r="E274" s="300" t="s">
        <v>3866</v>
      </c>
      <c r="F274" s="301" t="s">
        <v>3867</v>
      </c>
      <c r="G274" s="302" t="s">
        <v>367</v>
      </c>
      <c r="H274" s="303">
        <v>2</v>
      </c>
      <c r="I274" s="304"/>
      <c r="J274" s="305">
        <f>ROUND(I274*H274,2)</f>
        <v>0</v>
      </c>
      <c r="K274" s="301" t="s">
        <v>21</v>
      </c>
      <c r="L274" s="306"/>
      <c r="M274" s="307" t="s">
        <v>21</v>
      </c>
      <c r="N274" s="308" t="s">
        <v>47</v>
      </c>
      <c r="O274" s="48"/>
      <c r="P274" s="246">
        <f>O274*H274</f>
        <v>0</v>
      </c>
      <c r="Q274" s="246">
        <v>0</v>
      </c>
      <c r="R274" s="246">
        <f>Q274*H274</f>
        <v>0</v>
      </c>
      <c r="S274" s="246">
        <v>0</v>
      </c>
      <c r="T274" s="247">
        <f>S274*H274</f>
        <v>0</v>
      </c>
      <c r="AR274" s="25" t="s">
        <v>414</v>
      </c>
      <c r="AT274" s="25" t="s">
        <v>288</v>
      </c>
      <c r="AU274" s="25" t="s">
        <v>85</v>
      </c>
      <c r="AY274" s="25" t="s">
        <v>171</v>
      </c>
      <c r="BE274" s="248">
        <f>IF(N274="základní",J274,0)</f>
        <v>0</v>
      </c>
      <c r="BF274" s="248">
        <f>IF(N274="snížená",J274,0)</f>
        <v>0</v>
      </c>
      <c r="BG274" s="248">
        <f>IF(N274="zákl. přenesená",J274,0)</f>
        <v>0</v>
      </c>
      <c r="BH274" s="248">
        <f>IF(N274="sníž. přenesená",J274,0)</f>
        <v>0</v>
      </c>
      <c r="BI274" s="248">
        <f>IF(N274="nulová",J274,0)</f>
        <v>0</v>
      </c>
      <c r="BJ274" s="25" t="s">
        <v>83</v>
      </c>
      <c r="BK274" s="248">
        <f>ROUND(I274*H274,2)</f>
        <v>0</v>
      </c>
      <c r="BL274" s="25" t="s">
        <v>314</v>
      </c>
      <c r="BM274" s="25" t="s">
        <v>3868</v>
      </c>
    </row>
    <row r="275" s="1" customFormat="1" ht="16.5" customHeight="1">
      <c r="B275" s="47"/>
      <c r="C275" s="237" t="s">
        <v>1706</v>
      </c>
      <c r="D275" s="237" t="s">
        <v>174</v>
      </c>
      <c r="E275" s="238" t="s">
        <v>3869</v>
      </c>
      <c r="F275" s="239" t="s">
        <v>3870</v>
      </c>
      <c r="G275" s="240" t="s">
        <v>367</v>
      </c>
      <c r="H275" s="241">
        <v>1</v>
      </c>
      <c r="I275" s="242"/>
      <c r="J275" s="243">
        <f>ROUND(I275*H275,2)</f>
        <v>0</v>
      </c>
      <c r="K275" s="239" t="s">
        <v>21</v>
      </c>
      <c r="L275" s="73"/>
      <c r="M275" s="244" t="s">
        <v>21</v>
      </c>
      <c r="N275" s="245" t="s">
        <v>47</v>
      </c>
      <c r="O275" s="48"/>
      <c r="P275" s="246">
        <f>O275*H275</f>
        <v>0</v>
      </c>
      <c r="Q275" s="246">
        <v>0</v>
      </c>
      <c r="R275" s="246">
        <f>Q275*H275</f>
        <v>0</v>
      </c>
      <c r="S275" s="246">
        <v>0</v>
      </c>
      <c r="T275" s="247">
        <f>S275*H275</f>
        <v>0</v>
      </c>
      <c r="AR275" s="25" t="s">
        <v>314</v>
      </c>
      <c r="AT275" s="25" t="s">
        <v>174</v>
      </c>
      <c r="AU275" s="25" t="s">
        <v>85</v>
      </c>
      <c r="AY275" s="25" t="s">
        <v>171</v>
      </c>
      <c r="BE275" s="248">
        <f>IF(N275="základní",J275,0)</f>
        <v>0</v>
      </c>
      <c r="BF275" s="248">
        <f>IF(N275="snížená",J275,0)</f>
        <v>0</v>
      </c>
      <c r="BG275" s="248">
        <f>IF(N275="zákl. přenesená",J275,0)</f>
        <v>0</v>
      </c>
      <c r="BH275" s="248">
        <f>IF(N275="sníž. přenesená",J275,0)</f>
        <v>0</v>
      </c>
      <c r="BI275" s="248">
        <f>IF(N275="nulová",J275,0)</f>
        <v>0</v>
      </c>
      <c r="BJ275" s="25" t="s">
        <v>83</v>
      </c>
      <c r="BK275" s="248">
        <f>ROUND(I275*H275,2)</f>
        <v>0</v>
      </c>
      <c r="BL275" s="25" t="s">
        <v>314</v>
      </c>
      <c r="BM275" s="25" t="s">
        <v>3871</v>
      </c>
    </row>
    <row r="276" s="1" customFormat="1" ht="16.5" customHeight="1">
      <c r="B276" s="47"/>
      <c r="C276" s="299" t="s">
        <v>1712</v>
      </c>
      <c r="D276" s="299" t="s">
        <v>288</v>
      </c>
      <c r="E276" s="300" t="s">
        <v>3872</v>
      </c>
      <c r="F276" s="301" t="s">
        <v>3873</v>
      </c>
      <c r="G276" s="302" t="s">
        <v>367</v>
      </c>
      <c r="H276" s="303">
        <v>1</v>
      </c>
      <c r="I276" s="304"/>
      <c r="J276" s="305">
        <f>ROUND(I276*H276,2)</f>
        <v>0</v>
      </c>
      <c r="K276" s="301" t="s">
        <v>21</v>
      </c>
      <c r="L276" s="306"/>
      <c r="M276" s="307" t="s">
        <v>21</v>
      </c>
      <c r="N276" s="308" t="s">
        <v>47</v>
      </c>
      <c r="O276" s="48"/>
      <c r="P276" s="246">
        <f>O276*H276</f>
        <v>0</v>
      </c>
      <c r="Q276" s="246">
        <v>0</v>
      </c>
      <c r="R276" s="246">
        <f>Q276*H276</f>
        <v>0</v>
      </c>
      <c r="S276" s="246">
        <v>0</v>
      </c>
      <c r="T276" s="247">
        <f>S276*H276</f>
        <v>0</v>
      </c>
      <c r="AR276" s="25" t="s">
        <v>414</v>
      </c>
      <c r="AT276" s="25" t="s">
        <v>288</v>
      </c>
      <c r="AU276" s="25" t="s">
        <v>85</v>
      </c>
      <c r="AY276" s="25" t="s">
        <v>171</v>
      </c>
      <c r="BE276" s="248">
        <f>IF(N276="základní",J276,0)</f>
        <v>0</v>
      </c>
      <c r="BF276" s="248">
        <f>IF(N276="snížená",J276,0)</f>
        <v>0</v>
      </c>
      <c r="BG276" s="248">
        <f>IF(N276="zákl. přenesená",J276,0)</f>
        <v>0</v>
      </c>
      <c r="BH276" s="248">
        <f>IF(N276="sníž. přenesená",J276,0)</f>
        <v>0</v>
      </c>
      <c r="BI276" s="248">
        <f>IF(N276="nulová",J276,0)</f>
        <v>0</v>
      </c>
      <c r="BJ276" s="25" t="s">
        <v>83</v>
      </c>
      <c r="BK276" s="248">
        <f>ROUND(I276*H276,2)</f>
        <v>0</v>
      </c>
      <c r="BL276" s="25" t="s">
        <v>314</v>
      </c>
      <c r="BM276" s="25" t="s">
        <v>3874</v>
      </c>
    </row>
    <row r="277" s="1" customFormat="1" ht="16.5" customHeight="1">
      <c r="B277" s="47"/>
      <c r="C277" s="237" t="s">
        <v>1717</v>
      </c>
      <c r="D277" s="237" t="s">
        <v>174</v>
      </c>
      <c r="E277" s="238" t="s">
        <v>3875</v>
      </c>
      <c r="F277" s="239" t="s">
        <v>3876</v>
      </c>
      <c r="G277" s="240" t="s">
        <v>367</v>
      </c>
      <c r="H277" s="241">
        <v>11</v>
      </c>
      <c r="I277" s="242"/>
      <c r="J277" s="243">
        <f>ROUND(I277*H277,2)</f>
        <v>0</v>
      </c>
      <c r="K277" s="239" t="s">
        <v>21</v>
      </c>
      <c r="L277" s="73"/>
      <c r="M277" s="244" t="s">
        <v>21</v>
      </c>
      <c r="N277" s="245" t="s">
        <v>47</v>
      </c>
      <c r="O277" s="48"/>
      <c r="P277" s="246">
        <f>O277*H277</f>
        <v>0</v>
      </c>
      <c r="Q277" s="246">
        <v>0</v>
      </c>
      <c r="R277" s="246">
        <f>Q277*H277</f>
        <v>0</v>
      </c>
      <c r="S277" s="246">
        <v>0</v>
      </c>
      <c r="T277" s="247">
        <f>S277*H277</f>
        <v>0</v>
      </c>
      <c r="AR277" s="25" t="s">
        <v>314</v>
      </c>
      <c r="AT277" s="25" t="s">
        <v>174</v>
      </c>
      <c r="AU277" s="25" t="s">
        <v>85</v>
      </c>
      <c r="AY277" s="25" t="s">
        <v>171</v>
      </c>
      <c r="BE277" s="248">
        <f>IF(N277="základní",J277,0)</f>
        <v>0</v>
      </c>
      <c r="BF277" s="248">
        <f>IF(N277="snížená",J277,0)</f>
        <v>0</v>
      </c>
      <c r="BG277" s="248">
        <f>IF(N277="zákl. přenesená",J277,0)</f>
        <v>0</v>
      </c>
      <c r="BH277" s="248">
        <f>IF(N277="sníž. přenesená",J277,0)</f>
        <v>0</v>
      </c>
      <c r="BI277" s="248">
        <f>IF(N277="nulová",J277,0)</f>
        <v>0</v>
      </c>
      <c r="BJ277" s="25" t="s">
        <v>83</v>
      </c>
      <c r="BK277" s="248">
        <f>ROUND(I277*H277,2)</f>
        <v>0</v>
      </c>
      <c r="BL277" s="25" t="s">
        <v>314</v>
      </c>
      <c r="BM277" s="25" t="s">
        <v>3877</v>
      </c>
    </row>
    <row r="278" s="1" customFormat="1" ht="16.5" customHeight="1">
      <c r="B278" s="47"/>
      <c r="C278" s="299" t="s">
        <v>1724</v>
      </c>
      <c r="D278" s="299" t="s">
        <v>288</v>
      </c>
      <c r="E278" s="300" t="s">
        <v>3878</v>
      </c>
      <c r="F278" s="301" t="s">
        <v>3879</v>
      </c>
      <c r="G278" s="302" t="s">
        <v>367</v>
      </c>
      <c r="H278" s="303">
        <v>11</v>
      </c>
      <c r="I278" s="304"/>
      <c r="J278" s="305">
        <f>ROUND(I278*H278,2)</f>
        <v>0</v>
      </c>
      <c r="K278" s="301" t="s">
        <v>21</v>
      </c>
      <c r="L278" s="306"/>
      <c r="M278" s="307" t="s">
        <v>21</v>
      </c>
      <c r="N278" s="308" t="s">
        <v>47</v>
      </c>
      <c r="O278" s="48"/>
      <c r="P278" s="246">
        <f>O278*H278</f>
        <v>0</v>
      </c>
      <c r="Q278" s="246">
        <v>0</v>
      </c>
      <c r="R278" s="246">
        <f>Q278*H278</f>
        <v>0</v>
      </c>
      <c r="S278" s="246">
        <v>0</v>
      </c>
      <c r="T278" s="247">
        <f>S278*H278</f>
        <v>0</v>
      </c>
      <c r="AR278" s="25" t="s">
        <v>414</v>
      </c>
      <c r="AT278" s="25" t="s">
        <v>288</v>
      </c>
      <c r="AU278" s="25" t="s">
        <v>85</v>
      </c>
      <c r="AY278" s="25" t="s">
        <v>171</v>
      </c>
      <c r="BE278" s="248">
        <f>IF(N278="základní",J278,0)</f>
        <v>0</v>
      </c>
      <c r="BF278" s="248">
        <f>IF(N278="snížená",J278,0)</f>
        <v>0</v>
      </c>
      <c r="BG278" s="248">
        <f>IF(N278="zákl. přenesená",J278,0)</f>
        <v>0</v>
      </c>
      <c r="BH278" s="248">
        <f>IF(N278="sníž. přenesená",J278,0)</f>
        <v>0</v>
      </c>
      <c r="BI278" s="248">
        <f>IF(N278="nulová",J278,0)</f>
        <v>0</v>
      </c>
      <c r="BJ278" s="25" t="s">
        <v>83</v>
      </c>
      <c r="BK278" s="248">
        <f>ROUND(I278*H278,2)</f>
        <v>0</v>
      </c>
      <c r="BL278" s="25" t="s">
        <v>314</v>
      </c>
      <c r="BM278" s="25" t="s">
        <v>3880</v>
      </c>
    </row>
    <row r="279" s="1" customFormat="1" ht="16.5" customHeight="1">
      <c r="B279" s="47"/>
      <c r="C279" s="237" t="s">
        <v>1729</v>
      </c>
      <c r="D279" s="237" t="s">
        <v>174</v>
      </c>
      <c r="E279" s="238" t="s">
        <v>3881</v>
      </c>
      <c r="F279" s="239" t="s">
        <v>3882</v>
      </c>
      <c r="G279" s="240" t="s">
        <v>367</v>
      </c>
      <c r="H279" s="241">
        <v>2</v>
      </c>
      <c r="I279" s="242"/>
      <c r="J279" s="243">
        <f>ROUND(I279*H279,2)</f>
        <v>0</v>
      </c>
      <c r="K279" s="239" t="s">
        <v>21</v>
      </c>
      <c r="L279" s="73"/>
      <c r="M279" s="244" t="s">
        <v>21</v>
      </c>
      <c r="N279" s="245" t="s">
        <v>47</v>
      </c>
      <c r="O279" s="48"/>
      <c r="P279" s="246">
        <f>O279*H279</f>
        <v>0</v>
      </c>
      <c r="Q279" s="246">
        <v>0</v>
      </c>
      <c r="R279" s="246">
        <f>Q279*H279</f>
        <v>0</v>
      </c>
      <c r="S279" s="246">
        <v>0</v>
      </c>
      <c r="T279" s="247">
        <f>S279*H279</f>
        <v>0</v>
      </c>
      <c r="AR279" s="25" t="s">
        <v>314</v>
      </c>
      <c r="AT279" s="25" t="s">
        <v>174</v>
      </c>
      <c r="AU279" s="25" t="s">
        <v>85</v>
      </c>
      <c r="AY279" s="25" t="s">
        <v>171</v>
      </c>
      <c r="BE279" s="248">
        <f>IF(N279="základní",J279,0)</f>
        <v>0</v>
      </c>
      <c r="BF279" s="248">
        <f>IF(N279="snížená",J279,0)</f>
        <v>0</v>
      </c>
      <c r="BG279" s="248">
        <f>IF(N279="zákl. přenesená",J279,0)</f>
        <v>0</v>
      </c>
      <c r="BH279" s="248">
        <f>IF(N279="sníž. přenesená",J279,0)</f>
        <v>0</v>
      </c>
      <c r="BI279" s="248">
        <f>IF(N279="nulová",J279,0)</f>
        <v>0</v>
      </c>
      <c r="BJ279" s="25" t="s">
        <v>83</v>
      </c>
      <c r="BK279" s="248">
        <f>ROUND(I279*H279,2)</f>
        <v>0</v>
      </c>
      <c r="BL279" s="25" t="s">
        <v>314</v>
      </c>
      <c r="BM279" s="25" t="s">
        <v>3883</v>
      </c>
    </row>
    <row r="280" s="1" customFormat="1" ht="16.5" customHeight="1">
      <c r="B280" s="47"/>
      <c r="C280" s="299" t="s">
        <v>1736</v>
      </c>
      <c r="D280" s="299" t="s">
        <v>288</v>
      </c>
      <c r="E280" s="300" t="s">
        <v>3884</v>
      </c>
      <c r="F280" s="301" t="s">
        <v>3879</v>
      </c>
      <c r="G280" s="302" t="s">
        <v>367</v>
      </c>
      <c r="H280" s="303">
        <v>2</v>
      </c>
      <c r="I280" s="304"/>
      <c r="J280" s="305">
        <f>ROUND(I280*H280,2)</f>
        <v>0</v>
      </c>
      <c r="K280" s="301" t="s">
        <v>21</v>
      </c>
      <c r="L280" s="306"/>
      <c r="M280" s="307" t="s">
        <v>21</v>
      </c>
      <c r="N280" s="308" t="s">
        <v>47</v>
      </c>
      <c r="O280" s="48"/>
      <c r="P280" s="246">
        <f>O280*H280</f>
        <v>0</v>
      </c>
      <c r="Q280" s="246">
        <v>0</v>
      </c>
      <c r="R280" s="246">
        <f>Q280*H280</f>
        <v>0</v>
      </c>
      <c r="S280" s="246">
        <v>0</v>
      </c>
      <c r="T280" s="247">
        <f>S280*H280</f>
        <v>0</v>
      </c>
      <c r="AR280" s="25" t="s">
        <v>414</v>
      </c>
      <c r="AT280" s="25" t="s">
        <v>288</v>
      </c>
      <c r="AU280" s="25" t="s">
        <v>85</v>
      </c>
      <c r="AY280" s="25" t="s">
        <v>171</v>
      </c>
      <c r="BE280" s="248">
        <f>IF(N280="základní",J280,0)</f>
        <v>0</v>
      </c>
      <c r="BF280" s="248">
        <f>IF(N280="snížená",J280,0)</f>
        <v>0</v>
      </c>
      <c r="BG280" s="248">
        <f>IF(N280="zákl. přenesená",J280,0)</f>
        <v>0</v>
      </c>
      <c r="BH280" s="248">
        <f>IF(N280="sníž. přenesená",J280,0)</f>
        <v>0</v>
      </c>
      <c r="BI280" s="248">
        <f>IF(N280="nulová",J280,0)</f>
        <v>0</v>
      </c>
      <c r="BJ280" s="25" t="s">
        <v>83</v>
      </c>
      <c r="BK280" s="248">
        <f>ROUND(I280*H280,2)</f>
        <v>0</v>
      </c>
      <c r="BL280" s="25" t="s">
        <v>314</v>
      </c>
      <c r="BM280" s="25" t="s">
        <v>3885</v>
      </c>
    </row>
    <row r="281" s="1" customFormat="1" ht="16.5" customHeight="1">
      <c r="B281" s="47"/>
      <c r="C281" s="237" t="s">
        <v>1741</v>
      </c>
      <c r="D281" s="237" t="s">
        <v>174</v>
      </c>
      <c r="E281" s="238" t="s">
        <v>3886</v>
      </c>
      <c r="F281" s="239" t="s">
        <v>3887</v>
      </c>
      <c r="G281" s="240" t="s">
        <v>367</v>
      </c>
      <c r="H281" s="241">
        <v>9</v>
      </c>
      <c r="I281" s="242"/>
      <c r="J281" s="243">
        <f>ROUND(I281*H281,2)</f>
        <v>0</v>
      </c>
      <c r="K281" s="239" t="s">
        <v>21</v>
      </c>
      <c r="L281" s="73"/>
      <c r="M281" s="244" t="s">
        <v>21</v>
      </c>
      <c r="N281" s="245" t="s">
        <v>47</v>
      </c>
      <c r="O281" s="48"/>
      <c r="P281" s="246">
        <f>O281*H281</f>
        <v>0</v>
      </c>
      <c r="Q281" s="246">
        <v>0</v>
      </c>
      <c r="R281" s="246">
        <f>Q281*H281</f>
        <v>0</v>
      </c>
      <c r="S281" s="246">
        <v>0</v>
      </c>
      <c r="T281" s="247">
        <f>S281*H281</f>
        <v>0</v>
      </c>
      <c r="AR281" s="25" t="s">
        <v>314</v>
      </c>
      <c r="AT281" s="25" t="s">
        <v>174</v>
      </c>
      <c r="AU281" s="25" t="s">
        <v>85</v>
      </c>
      <c r="AY281" s="25" t="s">
        <v>171</v>
      </c>
      <c r="BE281" s="248">
        <f>IF(N281="základní",J281,0)</f>
        <v>0</v>
      </c>
      <c r="BF281" s="248">
        <f>IF(N281="snížená",J281,0)</f>
        <v>0</v>
      </c>
      <c r="BG281" s="248">
        <f>IF(N281="zákl. přenesená",J281,0)</f>
        <v>0</v>
      </c>
      <c r="BH281" s="248">
        <f>IF(N281="sníž. přenesená",J281,0)</f>
        <v>0</v>
      </c>
      <c r="BI281" s="248">
        <f>IF(N281="nulová",J281,0)</f>
        <v>0</v>
      </c>
      <c r="BJ281" s="25" t="s">
        <v>83</v>
      </c>
      <c r="BK281" s="248">
        <f>ROUND(I281*H281,2)</f>
        <v>0</v>
      </c>
      <c r="BL281" s="25" t="s">
        <v>314</v>
      </c>
      <c r="BM281" s="25" t="s">
        <v>3888</v>
      </c>
    </row>
    <row r="282" s="1" customFormat="1" ht="16.5" customHeight="1">
      <c r="B282" s="47"/>
      <c r="C282" s="299" t="s">
        <v>1754</v>
      </c>
      <c r="D282" s="299" t="s">
        <v>288</v>
      </c>
      <c r="E282" s="300" t="s">
        <v>3889</v>
      </c>
      <c r="F282" s="301" t="s">
        <v>3890</v>
      </c>
      <c r="G282" s="302" t="s">
        <v>367</v>
      </c>
      <c r="H282" s="303">
        <v>9</v>
      </c>
      <c r="I282" s="304"/>
      <c r="J282" s="305">
        <f>ROUND(I282*H282,2)</f>
        <v>0</v>
      </c>
      <c r="K282" s="301" t="s">
        <v>21</v>
      </c>
      <c r="L282" s="306"/>
      <c r="M282" s="307" t="s">
        <v>21</v>
      </c>
      <c r="N282" s="308" t="s">
        <v>47</v>
      </c>
      <c r="O282" s="48"/>
      <c r="P282" s="246">
        <f>O282*H282</f>
        <v>0</v>
      </c>
      <c r="Q282" s="246">
        <v>0</v>
      </c>
      <c r="R282" s="246">
        <f>Q282*H282</f>
        <v>0</v>
      </c>
      <c r="S282" s="246">
        <v>0</v>
      </c>
      <c r="T282" s="247">
        <f>S282*H282</f>
        <v>0</v>
      </c>
      <c r="AR282" s="25" t="s">
        <v>414</v>
      </c>
      <c r="AT282" s="25" t="s">
        <v>288</v>
      </c>
      <c r="AU282" s="25" t="s">
        <v>85</v>
      </c>
      <c r="AY282" s="25" t="s">
        <v>171</v>
      </c>
      <c r="BE282" s="248">
        <f>IF(N282="základní",J282,0)</f>
        <v>0</v>
      </c>
      <c r="BF282" s="248">
        <f>IF(N282="snížená",J282,0)</f>
        <v>0</v>
      </c>
      <c r="BG282" s="248">
        <f>IF(N282="zákl. přenesená",J282,0)</f>
        <v>0</v>
      </c>
      <c r="BH282" s="248">
        <f>IF(N282="sníž. přenesená",J282,0)</f>
        <v>0</v>
      </c>
      <c r="BI282" s="248">
        <f>IF(N282="nulová",J282,0)</f>
        <v>0</v>
      </c>
      <c r="BJ282" s="25" t="s">
        <v>83</v>
      </c>
      <c r="BK282" s="248">
        <f>ROUND(I282*H282,2)</f>
        <v>0</v>
      </c>
      <c r="BL282" s="25" t="s">
        <v>314</v>
      </c>
      <c r="BM282" s="25" t="s">
        <v>3891</v>
      </c>
    </row>
    <row r="283" s="1" customFormat="1" ht="16.5" customHeight="1">
      <c r="B283" s="47"/>
      <c r="C283" s="237" t="s">
        <v>1759</v>
      </c>
      <c r="D283" s="237" t="s">
        <v>174</v>
      </c>
      <c r="E283" s="238" t="s">
        <v>3892</v>
      </c>
      <c r="F283" s="239" t="s">
        <v>3893</v>
      </c>
      <c r="G283" s="240" t="s">
        <v>367</v>
      </c>
      <c r="H283" s="241">
        <v>1</v>
      </c>
      <c r="I283" s="242"/>
      <c r="J283" s="243">
        <f>ROUND(I283*H283,2)</f>
        <v>0</v>
      </c>
      <c r="K283" s="239" t="s">
        <v>21</v>
      </c>
      <c r="L283" s="73"/>
      <c r="M283" s="244" t="s">
        <v>21</v>
      </c>
      <c r="N283" s="245" t="s">
        <v>47</v>
      </c>
      <c r="O283" s="48"/>
      <c r="P283" s="246">
        <f>O283*H283</f>
        <v>0</v>
      </c>
      <c r="Q283" s="246">
        <v>0</v>
      </c>
      <c r="R283" s="246">
        <f>Q283*H283</f>
        <v>0</v>
      </c>
      <c r="S283" s="246">
        <v>0</v>
      </c>
      <c r="T283" s="247">
        <f>S283*H283</f>
        <v>0</v>
      </c>
      <c r="AR283" s="25" t="s">
        <v>314</v>
      </c>
      <c r="AT283" s="25" t="s">
        <v>174</v>
      </c>
      <c r="AU283" s="25" t="s">
        <v>85</v>
      </c>
      <c r="AY283" s="25" t="s">
        <v>171</v>
      </c>
      <c r="BE283" s="248">
        <f>IF(N283="základní",J283,0)</f>
        <v>0</v>
      </c>
      <c r="BF283" s="248">
        <f>IF(N283="snížená",J283,0)</f>
        <v>0</v>
      </c>
      <c r="BG283" s="248">
        <f>IF(N283="zákl. přenesená",J283,0)</f>
        <v>0</v>
      </c>
      <c r="BH283" s="248">
        <f>IF(N283="sníž. přenesená",J283,0)</f>
        <v>0</v>
      </c>
      <c r="BI283" s="248">
        <f>IF(N283="nulová",J283,0)</f>
        <v>0</v>
      </c>
      <c r="BJ283" s="25" t="s">
        <v>83</v>
      </c>
      <c r="BK283" s="248">
        <f>ROUND(I283*H283,2)</f>
        <v>0</v>
      </c>
      <c r="BL283" s="25" t="s">
        <v>314</v>
      </c>
      <c r="BM283" s="25" t="s">
        <v>3894</v>
      </c>
    </row>
    <row r="284" s="1" customFormat="1" ht="16.5" customHeight="1">
      <c r="B284" s="47"/>
      <c r="C284" s="299" t="s">
        <v>1763</v>
      </c>
      <c r="D284" s="299" t="s">
        <v>288</v>
      </c>
      <c r="E284" s="300" t="s">
        <v>3895</v>
      </c>
      <c r="F284" s="301" t="s">
        <v>3896</v>
      </c>
      <c r="G284" s="302" t="s">
        <v>367</v>
      </c>
      <c r="H284" s="303">
        <v>1</v>
      </c>
      <c r="I284" s="304"/>
      <c r="J284" s="305">
        <f>ROUND(I284*H284,2)</f>
        <v>0</v>
      </c>
      <c r="K284" s="301" t="s">
        <v>21</v>
      </c>
      <c r="L284" s="306"/>
      <c r="M284" s="307" t="s">
        <v>21</v>
      </c>
      <c r="N284" s="308" t="s">
        <v>47</v>
      </c>
      <c r="O284" s="48"/>
      <c r="P284" s="246">
        <f>O284*H284</f>
        <v>0</v>
      </c>
      <c r="Q284" s="246">
        <v>0</v>
      </c>
      <c r="R284" s="246">
        <f>Q284*H284</f>
        <v>0</v>
      </c>
      <c r="S284" s="246">
        <v>0</v>
      </c>
      <c r="T284" s="247">
        <f>S284*H284</f>
        <v>0</v>
      </c>
      <c r="AR284" s="25" t="s">
        <v>414</v>
      </c>
      <c r="AT284" s="25" t="s">
        <v>288</v>
      </c>
      <c r="AU284" s="25" t="s">
        <v>85</v>
      </c>
      <c r="AY284" s="25" t="s">
        <v>171</v>
      </c>
      <c r="BE284" s="248">
        <f>IF(N284="základní",J284,0)</f>
        <v>0</v>
      </c>
      <c r="BF284" s="248">
        <f>IF(N284="snížená",J284,0)</f>
        <v>0</v>
      </c>
      <c r="BG284" s="248">
        <f>IF(N284="zákl. přenesená",J284,0)</f>
        <v>0</v>
      </c>
      <c r="BH284" s="248">
        <f>IF(N284="sníž. přenesená",J284,0)</f>
        <v>0</v>
      </c>
      <c r="BI284" s="248">
        <f>IF(N284="nulová",J284,0)</f>
        <v>0</v>
      </c>
      <c r="BJ284" s="25" t="s">
        <v>83</v>
      </c>
      <c r="BK284" s="248">
        <f>ROUND(I284*H284,2)</f>
        <v>0</v>
      </c>
      <c r="BL284" s="25" t="s">
        <v>314</v>
      </c>
      <c r="BM284" s="25" t="s">
        <v>3897</v>
      </c>
    </row>
    <row r="285" s="1" customFormat="1" ht="25.5" customHeight="1">
      <c r="B285" s="47"/>
      <c r="C285" s="237" t="s">
        <v>1767</v>
      </c>
      <c r="D285" s="237" t="s">
        <v>174</v>
      </c>
      <c r="E285" s="238" t="s">
        <v>3898</v>
      </c>
      <c r="F285" s="239" t="s">
        <v>3899</v>
      </c>
      <c r="G285" s="240" t="s">
        <v>367</v>
      </c>
      <c r="H285" s="241">
        <v>1</v>
      </c>
      <c r="I285" s="242"/>
      <c r="J285" s="243">
        <f>ROUND(I285*H285,2)</f>
        <v>0</v>
      </c>
      <c r="K285" s="239" t="s">
        <v>21</v>
      </c>
      <c r="L285" s="73"/>
      <c r="M285" s="244" t="s">
        <v>21</v>
      </c>
      <c r="N285" s="245" t="s">
        <v>47</v>
      </c>
      <c r="O285" s="48"/>
      <c r="P285" s="246">
        <f>O285*H285</f>
        <v>0</v>
      </c>
      <c r="Q285" s="246">
        <v>0</v>
      </c>
      <c r="R285" s="246">
        <f>Q285*H285</f>
        <v>0</v>
      </c>
      <c r="S285" s="246">
        <v>0</v>
      </c>
      <c r="T285" s="247">
        <f>S285*H285</f>
        <v>0</v>
      </c>
      <c r="AR285" s="25" t="s">
        <v>314</v>
      </c>
      <c r="AT285" s="25" t="s">
        <v>174</v>
      </c>
      <c r="AU285" s="25" t="s">
        <v>85</v>
      </c>
      <c r="AY285" s="25" t="s">
        <v>171</v>
      </c>
      <c r="BE285" s="248">
        <f>IF(N285="základní",J285,0)</f>
        <v>0</v>
      </c>
      <c r="BF285" s="248">
        <f>IF(N285="snížená",J285,0)</f>
        <v>0</v>
      </c>
      <c r="BG285" s="248">
        <f>IF(N285="zákl. přenesená",J285,0)</f>
        <v>0</v>
      </c>
      <c r="BH285" s="248">
        <f>IF(N285="sníž. přenesená",J285,0)</f>
        <v>0</v>
      </c>
      <c r="BI285" s="248">
        <f>IF(N285="nulová",J285,0)</f>
        <v>0</v>
      </c>
      <c r="BJ285" s="25" t="s">
        <v>83</v>
      </c>
      <c r="BK285" s="248">
        <f>ROUND(I285*H285,2)</f>
        <v>0</v>
      </c>
      <c r="BL285" s="25" t="s">
        <v>314</v>
      </c>
      <c r="BM285" s="25" t="s">
        <v>3900</v>
      </c>
    </row>
    <row r="286" s="1" customFormat="1" ht="25.5" customHeight="1">
      <c r="B286" s="47"/>
      <c r="C286" s="299" t="s">
        <v>1771</v>
      </c>
      <c r="D286" s="299" t="s">
        <v>288</v>
      </c>
      <c r="E286" s="300" t="s">
        <v>3901</v>
      </c>
      <c r="F286" s="301" t="s">
        <v>3902</v>
      </c>
      <c r="G286" s="302" t="s">
        <v>367</v>
      </c>
      <c r="H286" s="303">
        <v>1</v>
      </c>
      <c r="I286" s="304"/>
      <c r="J286" s="305">
        <f>ROUND(I286*H286,2)</f>
        <v>0</v>
      </c>
      <c r="K286" s="301" t="s">
        <v>21</v>
      </c>
      <c r="L286" s="306"/>
      <c r="M286" s="307" t="s">
        <v>21</v>
      </c>
      <c r="N286" s="308" t="s">
        <v>47</v>
      </c>
      <c r="O286" s="48"/>
      <c r="P286" s="246">
        <f>O286*H286</f>
        <v>0</v>
      </c>
      <c r="Q286" s="246">
        <v>0</v>
      </c>
      <c r="R286" s="246">
        <f>Q286*H286</f>
        <v>0</v>
      </c>
      <c r="S286" s="246">
        <v>0</v>
      </c>
      <c r="T286" s="247">
        <f>S286*H286</f>
        <v>0</v>
      </c>
      <c r="AR286" s="25" t="s">
        <v>414</v>
      </c>
      <c r="AT286" s="25" t="s">
        <v>288</v>
      </c>
      <c r="AU286" s="25" t="s">
        <v>85</v>
      </c>
      <c r="AY286" s="25" t="s">
        <v>171</v>
      </c>
      <c r="BE286" s="248">
        <f>IF(N286="základní",J286,0)</f>
        <v>0</v>
      </c>
      <c r="BF286" s="248">
        <f>IF(N286="snížená",J286,0)</f>
        <v>0</v>
      </c>
      <c r="BG286" s="248">
        <f>IF(N286="zákl. přenesená",J286,0)</f>
        <v>0</v>
      </c>
      <c r="BH286" s="248">
        <f>IF(N286="sníž. přenesená",J286,0)</f>
        <v>0</v>
      </c>
      <c r="BI286" s="248">
        <f>IF(N286="nulová",J286,0)</f>
        <v>0</v>
      </c>
      <c r="BJ286" s="25" t="s">
        <v>83</v>
      </c>
      <c r="BK286" s="248">
        <f>ROUND(I286*H286,2)</f>
        <v>0</v>
      </c>
      <c r="BL286" s="25" t="s">
        <v>314</v>
      </c>
      <c r="BM286" s="25" t="s">
        <v>3903</v>
      </c>
    </row>
    <row r="287" s="1" customFormat="1" ht="25.5" customHeight="1">
      <c r="B287" s="47"/>
      <c r="C287" s="237" t="s">
        <v>1780</v>
      </c>
      <c r="D287" s="237" t="s">
        <v>174</v>
      </c>
      <c r="E287" s="238" t="s">
        <v>3904</v>
      </c>
      <c r="F287" s="239" t="s">
        <v>3905</v>
      </c>
      <c r="G287" s="240" t="s">
        <v>367</v>
      </c>
      <c r="H287" s="241">
        <v>1</v>
      </c>
      <c r="I287" s="242"/>
      <c r="J287" s="243">
        <f>ROUND(I287*H287,2)</f>
        <v>0</v>
      </c>
      <c r="K287" s="239" t="s">
        <v>21</v>
      </c>
      <c r="L287" s="73"/>
      <c r="M287" s="244" t="s">
        <v>21</v>
      </c>
      <c r="N287" s="245" t="s">
        <v>47</v>
      </c>
      <c r="O287" s="48"/>
      <c r="P287" s="246">
        <f>O287*H287</f>
        <v>0</v>
      </c>
      <c r="Q287" s="246">
        <v>0</v>
      </c>
      <c r="R287" s="246">
        <f>Q287*H287</f>
        <v>0</v>
      </c>
      <c r="S287" s="246">
        <v>0</v>
      </c>
      <c r="T287" s="247">
        <f>S287*H287</f>
        <v>0</v>
      </c>
      <c r="AR287" s="25" t="s">
        <v>314</v>
      </c>
      <c r="AT287" s="25" t="s">
        <v>174</v>
      </c>
      <c r="AU287" s="25" t="s">
        <v>85</v>
      </c>
      <c r="AY287" s="25" t="s">
        <v>171</v>
      </c>
      <c r="BE287" s="248">
        <f>IF(N287="základní",J287,0)</f>
        <v>0</v>
      </c>
      <c r="BF287" s="248">
        <f>IF(N287="snížená",J287,0)</f>
        <v>0</v>
      </c>
      <c r="BG287" s="248">
        <f>IF(N287="zákl. přenesená",J287,0)</f>
        <v>0</v>
      </c>
      <c r="BH287" s="248">
        <f>IF(N287="sníž. přenesená",J287,0)</f>
        <v>0</v>
      </c>
      <c r="BI287" s="248">
        <f>IF(N287="nulová",J287,0)</f>
        <v>0</v>
      </c>
      <c r="BJ287" s="25" t="s">
        <v>83</v>
      </c>
      <c r="BK287" s="248">
        <f>ROUND(I287*H287,2)</f>
        <v>0</v>
      </c>
      <c r="BL287" s="25" t="s">
        <v>314</v>
      </c>
      <c r="BM287" s="25" t="s">
        <v>3906</v>
      </c>
    </row>
    <row r="288" s="1" customFormat="1" ht="25.5" customHeight="1">
      <c r="B288" s="47"/>
      <c r="C288" s="299" t="s">
        <v>1784</v>
      </c>
      <c r="D288" s="299" t="s">
        <v>288</v>
      </c>
      <c r="E288" s="300" t="s">
        <v>3907</v>
      </c>
      <c r="F288" s="301" t="s">
        <v>3908</v>
      </c>
      <c r="G288" s="302" t="s">
        <v>367</v>
      </c>
      <c r="H288" s="303">
        <v>1</v>
      </c>
      <c r="I288" s="304"/>
      <c r="J288" s="305">
        <f>ROUND(I288*H288,2)</f>
        <v>0</v>
      </c>
      <c r="K288" s="301" t="s">
        <v>21</v>
      </c>
      <c r="L288" s="306"/>
      <c r="M288" s="307" t="s">
        <v>21</v>
      </c>
      <c r="N288" s="308" t="s">
        <v>47</v>
      </c>
      <c r="O288" s="48"/>
      <c r="P288" s="246">
        <f>O288*H288</f>
        <v>0</v>
      </c>
      <c r="Q288" s="246">
        <v>0</v>
      </c>
      <c r="R288" s="246">
        <f>Q288*H288</f>
        <v>0</v>
      </c>
      <c r="S288" s="246">
        <v>0</v>
      </c>
      <c r="T288" s="247">
        <f>S288*H288</f>
        <v>0</v>
      </c>
      <c r="AR288" s="25" t="s">
        <v>414</v>
      </c>
      <c r="AT288" s="25" t="s">
        <v>288</v>
      </c>
      <c r="AU288" s="25" t="s">
        <v>85</v>
      </c>
      <c r="AY288" s="25" t="s">
        <v>171</v>
      </c>
      <c r="BE288" s="248">
        <f>IF(N288="základní",J288,0)</f>
        <v>0</v>
      </c>
      <c r="BF288" s="248">
        <f>IF(N288="snížená",J288,0)</f>
        <v>0</v>
      </c>
      <c r="BG288" s="248">
        <f>IF(N288="zákl. přenesená",J288,0)</f>
        <v>0</v>
      </c>
      <c r="BH288" s="248">
        <f>IF(N288="sníž. přenesená",J288,0)</f>
        <v>0</v>
      </c>
      <c r="BI288" s="248">
        <f>IF(N288="nulová",J288,0)</f>
        <v>0</v>
      </c>
      <c r="BJ288" s="25" t="s">
        <v>83</v>
      </c>
      <c r="BK288" s="248">
        <f>ROUND(I288*H288,2)</f>
        <v>0</v>
      </c>
      <c r="BL288" s="25" t="s">
        <v>314</v>
      </c>
      <c r="BM288" s="25" t="s">
        <v>3909</v>
      </c>
    </row>
    <row r="289" s="1" customFormat="1" ht="16.5" customHeight="1">
      <c r="B289" s="47"/>
      <c r="C289" s="237" t="s">
        <v>1788</v>
      </c>
      <c r="D289" s="237" t="s">
        <v>174</v>
      </c>
      <c r="E289" s="238" t="s">
        <v>3910</v>
      </c>
      <c r="F289" s="239" t="s">
        <v>3911</v>
      </c>
      <c r="G289" s="240" t="s">
        <v>367</v>
      </c>
      <c r="H289" s="241">
        <v>2</v>
      </c>
      <c r="I289" s="242"/>
      <c r="J289" s="243">
        <f>ROUND(I289*H289,2)</f>
        <v>0</v>
      </c>
      <c r="K289" s="239" t="s">
        <v>21</v>
      </c>
      <c r="L289" s="73"/>
      <c r="M289" s="244" t="s">
        <v>21</v>
      </c>
      <c r="N289" s="245" t="s">
        <v>47</v>
      </c>
      <c r="O289" s="48"/>
      <c r="P289" s="246">
        <f>O289*H289</f>
        <v>0</v>
      </c>
      <c r="Q289" s="246">
        <v>0</v>
      </c>
      <c r="R289" s="246">
        <f>Q289*H289</f>
        <v>0</v>
      </c>
      <c r="S289" s="246">
        <v>0</v>
      </c>
      <c r="T289" s="247">
        <f>S289*H289</f>
        <v>0</v>
      </c>
      <c r="AR289" s="25" t="s">
        <v>314</v>
      </c>
      <c r="AT289" s="25" t="s">
        <v>174</v>
      </c>
      <c r="AU289" s="25" t="s">
        <v>85</v>
      </c>
      <c r="AY289" s="25" t="s">
        <v>171</v>
      </c>
      <c r="BE289" s="248">
        <f>IF(N289="základní",J289,0)</f>
        <v>0</v>
      </c>
      <c r="BF289" s="248">
        <f>IF(N289="snížená",J289,0)</f>
        <v>0</v>
      </c>
      <c r="BG289" s="248">
        <f>IF(N289="zákl. přenesená",J289,0)</f>
        <v>0</v>
      </c>
      <c r="BH289" s="248">
        <f>IF(N289="sníž. přenesená",J289,0)</f>
        <v>0</v>
      </c>
      <c r="BI289" s="248">
        <f>IF(N289="nulová",J289,0)</f>
        <v>0</v>
      </c>
      <c r="BJ289" s="25" t="s">
        <v>83</v>
      </c>
      <c r="BK289" s="248">
        <f>ROUND(I289*H289,2)</f>
        <v>0</v>
      </c>
      <c r="BL289" s="25" t="s">
        <v>314</v>
      </c>
      <c r="BM289" s="25" t="s">
        <v>3912</v>
      </c>
    </row>
    <row r="290" s="1" customFormat="1" ht="16.5" customHeight="1">
      <c r="B290" s="47"/>
      <c r="C290" s="299" t="s">
        <v>1792</v>
      </c>
      <c r="D290" s="299" t="s">
        <v>288</v>
      </c>
      <c r="E290" s="300" t="s">
        <v>3913</v>
      </c>
      <c r="F290" s="301" t="s">
        <v>3914</v>
      </c>
      <c r="G290" s="302" t="s">
        <v>367</v>
      </c>
      <c r="H290" s="303">
        <v>2</v>
      </c>
      <c r="I290" s="304"/>
      <c r="J290" s="305">
        <f>ROUND(I290*H290,2)</f>
        <v>0</v>
      </c>
      <c r="K290" s="301" t="s">
        <v>21</v>
      </c>
      <c r="L290" s="306"/>
      <c r="M290" s="307" t="s">
        <v>21</v>
      </c>
      <c r="N290" s="308" t="s">
        <v>47</v>
      </c>
      <c r="O290" s="48"/>
      <c r="P290" s="246">
        <f>O290*H290</f>
        <v>0</v>
      </c>
      <c r="Q290" s="246">
        <v>0</v>
      </c>
      <c r="R290" s="246">
        <f>Q290*H290</f>
        <v>0</v>
      </c>
      <c r="S290" s="246">
        <v>0</v>
      </c>
      <c r="T290" s="247">
        <f>S290*H290</f>
        <v>0</v>
      </c>
      <c r="AR290" s="25" t="s">
        <v>414</v>
      </c>
      <c r="AT290" s="25" t="s">
        <v>288</v>
      </c>
      <c r="AU290" s="25" t="s">
        <v>85</v>
      </c>
      <c r="AY290" s="25" t="s">
        <v>171</v>
      </c>
      <c r="BE290" s="248">
        <f>IF(N290="základní",J290,0)</f>
        <v>0</v>
      </c>
      <c r="BF290" s="248">
        <f>IF(N290="snížená",J290,0)</f>
        <v>0</v>
      </c>
      <c r="BG290" s="248">
        <f>IF(N290="zákl. přenesená",J290,0)</f>
        <v>0</v>
      </c>
      <c r="BH290" s="248">
        <f>IF(N290="sníž. přenesená",J290,0)</f>
        <v>0</v>
      </c>
      <c r="BI290" s="248">
        <f>IF(N290="nulová",J290,0)</f>
        <v>0</v>
      </c>
      <c r="BJ290" s="25" t="s">
        <v>83</v>
      </c>
      <c r="BK290" s="248">
        <f>ROUND(I290*H290,2)</f>
        <v>0</v>
      </c>
      <c r="BL290" s="25" t="s">
        <v>314</v>
      </c>
      <c r="BM290" s="25" t="s">
        <v>3915</v>
      </c>
    </row>
    <row r="291" s="1" customFormat="1" ht="16.5" customHeight="1">
      <c r="B291" s="47"/>
      <c r="C291" s="237" t="s">
        <v>1796</v>
      </c>
      <c r="D291" s="237" t="s">
        <v>174</v>
      </c>
      <c r="E291" s="238" t="s">
        <v>3916</v>
      </c>
      <c r="F291" s="239" t="s">
        <v>3917</v>
      </c>
      <c r="G291" s="240" t="s">
        <v>367</v>
      </c>
      <c r="H291" s="241">
        <v>2</v>
      </c>
      <c r="I291" s="242"/>
      <c r="J291" s="243">
        <f>ROUND(I291*H291,2)</f>
        <v>0</v>
      </c>
      <c r="K291" s="239" t="s">
        <v>21</v>
      </c>
      <c r="L291" s="73"/>
      <c r="M291" s="244" t="s">
        <v>21</v>
      </c>
      <c r="N291" s="245" t="s">
        <v>47</v>
      </c>
      <c r="O291" s="48"/>
      <c r="P291" s="246">
        <f>O291*H291</f>
        <v>0</v>
      </c>
      <c r="Q291" s="246">
        <v>0</v>
      </c>
      <c r="R291" s="246">
        <f>Q291*H291</f>
        <v>0</v>
      </c>
      <c r="S291" s="246">
        <v>0</v>
      </c>
      <c r="T291" s="247">
        <f>S291*H291</f>
        <v>0</v>
      </c>
      <c r="AR291" s="25" t="s">
        <v>314</v>
      </c>
      <c r="AT291" s="25" t="s">
        <v>174</v>
      </c>
      <c r="AU291" s="25" t="s">
        <v>85</v>
      </c>
      <c r="AY291" s="25" t="s">
        <v>171</v>
      </c>
      <c r="BE291" s="248">
        <f>IF(N291="základní",J291,0)</f>
        <v>0</v>
      </c>
      <c r="BF291" s="248">
        <f>IF(N291="snížená",J291,0)</f>
        <v>0</v>
      </c>
      <c r="BG291" s="248">
        <f>IF(N291="zákl. přenesená",J291,0)</f>
        <v>0</v>
      </c>
      <c r="BH291" s="248">
        <f>IF(N291="sníž. přenesená",J291,0)</f>
        <v>0</v>
      </c>
      <c r="BI291" s="248">
        <f>IF(N291="nulová",J291,0)</f>
        <v>0</v>
      </c>
      <c r="BJ291" s="25" t="s">
        <v>83</v>
      </c>
      <c r="BK291" s="248">
        <f>ROUND(I291*H291,2)</f>
        <v>0</v>
      </c>
      <c r="BL291" s="25" t="s">
        <v>314</v>
      </c>
      <c r="BM291" s="25" t="s">
        <v>3918</v>
      </c>
    </row>
    <row r="292" s="1" customFormat="1" ht="16.5" customHeight="1">
      <c r="B292" s="47"/>
      <c r="C292" s="299" t="s">
        <v>1801</v>
      </c>
      <c r="D292" s="299" t="s">
        <v>288</v>
      </c>
      <c r="E292" s="300" t="s">
        <v>3919</v>
      </c>
      <c r="F292" s="301" t="s">
        <v>3920</v>
      </c>
      <c r="G292" s="302" t="s">
        <v>367</v>
      </c>
      <c r="H292" s="303">
        <v>2</v>
      </c>
      <c r="I292" s="304"/>
      <c r="J292" s="305">
        <f>ROUND(I292*H292,2)</f>
        <v>0</v>
      </c>
      <c r="K292" s="301" t="s">
        <v>21</v>
      </c>
      <c r="L292" s="306"/>
      <c r="M292" s="307" t="s">
        <v>21</v>
      </c>
      <c r="N292" s="308" t="s">
        <v>47</v>
      </c>
      <c r="O292" s="48"/>
      <c r="P292" s="246">
        <f>O292*H292</f>
        <v>0</v>
      </c>
      <c r="Q292" s="246">
        <v>0</v>
      </c>
      <c r="R292" s="246">
        <f>Q292*H292</f>
        <v>0</v>
      </c>
      <c r="S292" s="246">
        <v>0</v>
      </c>
      <c r="T292" s="247">
        <f>S292*H292</f>
        <v>0</v>
      </c>
      <c r="AR292" s="25" t="s">
        <v>414</v>
      </c>
      <c r="AT292" s="25" t="s">
        <v>288</v>
      </c>
      <c r="AU292" s="25" t="s">
        <v>85</v>
      </c>
      <c r="AY292" s="25" t="s">
        <v>171</v>
      </c>
      <c r="BE292" s="248">
        <f>IF(N292="základní",J292,0)</f>
        <v>0</v>
      </c>
      <c r="BF292" s="248">
        <f>IF(N292="snížená",J292,0)</f>
        <v>0</v>
      </c>
      <c r="BG292" s="248">
        <f>IF(N292="zákl. přenesená",J292,0)</f>
        <v>0</v>
      </c>
      <c r="BH292" s="248">
        <f>IF(N292="sníž. přenesená",J292,0)</f>
        <v>0</v>
      </c>
      <c r="BI292" s="248">
        <f>IF(N292="nulová",J292,0)</f>
        <v>0</v>
      </c>
      <c r="BJ292" s="25" t="s">
        <v>83</v>
      </c>
      <c r="BK292" s="248">
        <f>ROUND(I292*H292,2)</f>
        <v>0</v>
      </c>
      <c r="BL292" s="25" t="s">
        <v>314</v>
      </c>
      <c r="BM292" s="25" t="s">
        <v>3921</v>
      </c>
    </row>
    <row r="293" s="1" customFormat="1" ht="16.5" customHeight="1">
      <c r="B293" s="47"/>
      <c r="C293" s="237" t="s">
        <v>1806</v>
      </c>
      <c r="D293" s="237" t="s">
        <v>174</v>
      </c>
      <c r="E293" s="238" t="s">
        <v>3922</v>
      </c>
      <c r="F293" s="239" t="s">
        <v>3923</v>
      </c>
      <c r="G293" s="240" t="s">
        <v>367</v>
      </c>
      <c r="H293" s="241">
        <v>1</v>
      </c>
      <c r="I293" s="242"/>
      <c r="J293" s="243">
        <f>ROUND(I293*H293,2)</f>
        <v>0</v>
      </c>
      <c r="K293" s="239" t="s">
        <v>21</v>
      </c>
      <c r="L293" s="73"/>
      <c r="M293" s="244" t="s">
        <v>21</v>
      </c>
      <c r="N293" s="245" t="s">
        <v>47</v>
      </c>
      <c r="O293" s="48"/>
      <c r="P293" s="246">
        <f>O293*H293</f>
        <v>0</v>
      </c>
      <c r="Q293" s="246">
        <v>0</v>
      </c>
      <c r="R293" s="246">
        <f>Q293*H293</f>
        <v>0</v>
      </c>
      <c r="S293" s="246">
        <v>0</v>
      </c>
      <c r="T293" s="247">
        <f>S293*H293</f>
        <v>0</v>
      </c>
      <c r="AR293" s="25" t="s">
        <v>314</v>
      </c>
      <c r="AT293" s="25" t="s">
        <v>174</v>
      </c>
      <c r="AU293" s="25" t="s">
        <v>85</v>
      </c>
      <c r="AY293" s="25" t="s">
        <v>171</v>
      </c>
      <c r="BE293" s="248">
        <f>IF(N293="základní",J293,0)</f>
        <v>0</v>
      </c>
      <c r="BF293" s="248">
        <f>IF(N293="snížená",J293,0)</f>
        <v>0</v>
      </c>
      <c r="BG293" s="248">
        <f>IF(N293="zákl. přenesená",J293,0)</f>
        <v>0</v>
      </c>
      <c r="BH293" s="248">
        <f>IF(N293="sníž. přenesená",J293,0)</f>
        <v>0</v>
      </c>
      <c r="BI293" s="248">
        <f>IF(N293="nulová",J293,0)</f>
        <v>0</v>
      </c>
      <c r="BJ293" s="25" t="s">
        <v>83</v>
      </c>
      <c r="BK293" s="248">
        <f>ROUND(I293*H293,2)</f>
        <v>0</v>
      </c>
      <c r="BL293" s="25" t="s">
        <v>314</v>
      </c>
      <c r="BM293" s="25" t="s">
        <v>3924</v>
      </c>
    </row>
    <row r="294" s="1" customFormat="1" ht="16.5" customHeight="1">
      <c r="B294" s="47"/>
      <c r="C294" s="299" t="s">
        <v>1810</v>
      </c>
      <c r="D294" s="299" t="s">
        <v>288</v>
      </c>
      <c r="E294" s="300" t="s">
        <v>3925</v>
      </c>
      <c r="F294" s="301" t="s">
        <v>3926</v>
      </c>
      <c r="G294" s="302" t="s">
        <v>367</v>
      </c>
      <c r="H294" s="303">
        <v>1</v>
      </c>
      <c r="I294" s="304"/>
      <c r="J294" s="305">
        <f>ROUND(I294*H294,2)</f>
        <v>0</v>
      </c>
      <c r="K294" s="301" t="s">
        <v>21</v>
      </c>
      <c r="L294" s="306"/>
      <c r="M294" s="307" t="s">
        <v>21</v>
      </c>
      <c r="N294" s="308" t="s">
        <v>47</v>
      </c>
      <c r="O294" s="48"/>
      <c r="P294" s="246">
        <f>O294*H294</f>
        <v>0</v>
      </c>
      <c r="Q294" s="246">
        <v>0</v>
      </c>
      <c r="R294" s="246">
        <f>Q294*H294</f>
        <v>0</v>
      </c>
      <c r="S294" s="246">
        <v>0</v>
      </c>
      <c r="T294" s="247">
        <f>S294*H294</f>
        <v>0</v>
      </c>
      <c r="AR294" s="25" t="s">
        <v>414</v>
      </c>
      <c r="AT294" s="25" t="s">
        <v>288</v>
      </c>
      <c r="AU294" s="25" t="s">
        <v>85</v>
      </c>
      <c r="AY294" s="25" t="s">
        <v>171</v>
      </c>
      <c r="BE294" s="248">
        <f>IF(N294="základní",J294,0)</f>
        <v>0</v>
      </c>
      <c r="BF294" s="248">
        <f>IF(N294="snížená",J294,0)</f>
        <v>0</v>
      </c>
      <c r="BG294" s="248">
        <f>IF(N294="zákl. přenesená",J294,0)</f>
        <v>0</v>
      </c>
      <c r="BH294" s="248">
        <f>IF(N294="sníž. přenesená",J294,0)</f>
        <v>0</v>
      </c>
      <c r="BI294" s="248">
        <f>IF(N294="nulová",J294,0)</f>
        <v>0</v>
      </c>
      <c r="BJ294" s="25" t="s">
        <v>83</v>
      </c>
      <c r="BK294" s="248">
        <f>ROUND(I294*H294,2)</f>
        <v>0</v>
      </c>
      <c r="BL294" s="25" t="s">
        <v>314</v>
      </c>
      <c r="BM294" s="25" t="s">
        <v>3927</v>
      </c>
    </row>
    <row r="295" s="1" customFormat="1" ht="25.5" customHeight="1">
      <c r="B295" s="47"/>
      <c r="C295" s="237" t="s">
        <v>1815</v>
      </c>
      <c r="D295" s="237" t="s">
        <v>174</v>
      </c>
      <c r="E295" s="238" t="s">
        <v>3928</v>
      </c>
      <c r="F295" s="239" t="s">
        <v>3929</v>
      </c>
      <c r="G295" s="240" t="s">
        <v>367</v>
      </c>
      <c r="H295" s="241">
        <v>2</v>
      </c>
      <c r="I295" s="242"/>
      <c r="J295" s="243">
        <f>ROUND(I295*H295,2)</f>
        <v>0</v>
      </c>
      <c r="K295" s="239" t="s">
        <v>21</v>
      </c>
      <c r="L295" s="73"/>
      <c r="M295" s="244" t="s">
        <v>21</v>
      </c>
      <c r="N295" s="245" t="s">
        <v>47</v>
      </c>
      <c r="O295" s="48"/>
      <c r="P295" s="246">
        <f>O295*H295</f>
        <v>0</v>
      </c>
      <c r="Q295" s="246">
        <v>0</v>
      </c>
      <c r="R295" s="246">
        <f>Q295*H295</f>
        <v>0</v>
      </c>
      <c r="S295" s="246">
        <v>0</v>
      </c>
      <c r="T295" s="247">
        <f>S295*H295</f>
        <v>0</v>
      </c>
      <c r="AR295" s="25" t="s">
        <v>314</v>
      </c>
      <c r="AT295" s="25" t="s">
        <v>174</v>
      </c>
      <c r="AU295" s="25" t="s">
        <v>85</v>
      </c>
      <c r="AY295" s="25" t="s">
        <v>171</v>
      </c>
      <c r="BE295" s="248">
        <f>IF(N295="základní",J295,0)</f>
        <v>0</v>
      </c>
      <c r="BF295" s="248">
        <f>IF(N295="snížená",J295,0)</f>
        <v>0</v>
      </c>
      <c r="BG295" s="248">
        <f>IF(N295="zákl. přenesená",J295,0)</f>
        <v>0</v>
      </c>
      <c r="BH295" s="248">
        <f>IF(N295="sníž. přenesená",J295,0)</f>
        <v>0</v>
      </c>
      <c r="BI295" s="248">
        <f>IF(N295="nulová",J295,0)</f>
        <v>0</v>
      </c>
      <c r="BJ295" s="25" t="s">
        <v>83</v>
      </c>
      <c r="BK295" s="248">
        <f>ROUND(I295*H295,2)</f>
        <v>0</v>
      </c>
      <c r="BL295" s="25" t="s">
        <v>314</v>
      </c>
      <c r="BM295" s="25" t="s">
        <v>3930</v>
      </c>
    </row>
    <row r="296" s="1" customFormat="1" ht="16.5" customHeight="1">
      <c r="B296" s="47"/>
      <c r="C296" s="299" t="s">
        <v>1820</v>
      </c>
      <c r="D296" s="299" t="s">
        <v>288</v>
      </c>
      <c r="E296" s="300" t="s">
        <v>3931</v>
      </c>
      <c r="F296" s="301" t="s">
        <v>3932</v>
      </c>
      <c r="G296" s="302" t="s">
        <v>367</v>
      </c>
      <c r="H296" s="303">
        <v>2</v>
      </c>
      <c r="I296" s="304"/>
      <c r="J296" s="305">
        <f>ROUND(I296*H296,2)</f>
        <v>0</v>
      </c>
      <c r="K296" s="301" t="s">
        <v>21</v>
      </c>
      <c r="L296" s="306"/>
      <c r="M296" s="307" t="s">
        <v>21</v>
      </c>
      <c r="N296" s="308" t="s">
        <v>47</v>
      </c>
      <c r="O296" s="48"/>
      <c r="P296" s="246">
        <f>O296*H296</f>
        <v>0</v>
      </c>
      <c r="Q296" s="246">
        <v>0</v>
      </c>
      <c r="R296" s="246">
        <f>Q296*H296</f>
        <v>0</v>
      </c>
      <c r="S296" s="246">
        <v>0</v>
      </c>
      <c r="T296" s="247">
        <f>S296*H296</f>
        <v>0</v>
      </c>
      <c r="AR296" s="25" t="s">
        <v>414</v>
      </c>
      <c r="AT296" s="25" t="s">
        <v>288</v>
      </c>
      <c r="AU296" s="25" t="s">
        <v>85</v>
      </c>
      <c r="AY296" s="25" t="s">
        <v>171</v>
      </c>
      <c r="BE296" s="248">
        <f>IF(N296="základní",J296,0)</f>
        <v>0</v>
      </c>
      <c r="BF296" s="248">
        <f>IF(N296="snížená",J296,0)</f>
        <v>0</v>
      </c>
      <c r="BG296" s="248">
        <f>IF(N296="zákl. přenesená",J296,0)</f>
        <v>0</v>
      </c>
      <c r="BH296" s="248">
        <f>IF(N296="sníž. přenesená",J296,0)</f>
        <v>0</v>
      </c>
      <c r="BI296" s="248">
        <f>IF(N296="nulová",J296,0)</f>
        <v>0</v>
      </c>
      <c r="BJ296" s="25" t="s">
        <v>83</v>
      </c>
      <c r="BK296" s="248">
        <f>ROUND(I296*H296,2)</f>
        <v>0</v>
      </c>
      <c r="BL296" s="25" t="s">
        <v>314</v>
      </c>
      <c r="BM296" s="25" t="s">
        <v>3933</v>
      </c>
    </row>
    <row r="297" s="1" customFormat="1" ht="25.5" customHeight="1">
      <c r="B297" s="47"/>
      <c r="C297" s="237" t="s">
        <v>1824</v>
      </c>
      <c r="D297" s="237" t="s">
        <v>174</v>
      </c>
      <c r="E297" s="238" t="s">
        <v>3934</v>
      </c>
      <c r="F297" s="239" t="s">
        <v>3935</v>
      </c>
      <c r="G297" s="240" t="s">
        <v>367</v>
      </c>
      <c r="H297" s="241">
        <v>1</v>
      </c>
      <c r="I297" s="242"/>
      <c r="J297" s="243">
        <f>ROUND(I297*H297,2)</f>
        <v>0</v>
      </c>
      <c r="K297" s="239" t="s">
        <v>21</v>
      </c>
      <c r="L297" s="73"/>
      <c r="M297" s="244" t="s">
        <v>21</v>
      </c>
      <c r="N297" s="245" t="s">
        <v>47</v>
      </c>
      <c r="O297" s="48"/>
      <c r="P297" s="246">
        <f>O297*H297</f>
        <v>0</v>
      </c>
      <c r="Q297" s="246">
        <v>0</v>
      </c>
      <c r="R297" s="246">
        <f>Q297*H297</f>
        <v>0</v>
      </c>
      <c r="S297" s="246">
        <v>0</v>
      </c>
      <c r="T297" s="247">
        <f>S297*H297</f>
        <v>0</v>
      </c>
      <c r="AR297" s="25" t="s">
        <v>314</v>
      </c>
      <c r="AT297" s="25" t="s">
        <v>174</v>
      </c>
      <c r="AU297" s="25" t="s">
        <v>85</v>
      </c>
      <c r="AY297" s="25" t="s">
        <v>171</v>
      </c>
      <c r="BE297" s="248">
        <f>IF(N297="základní",J297,0)</f>
        <v>0</v>
      </c>
      <c r="BF297" s="248">
        <f>IF(N297="snížená",J297,0)</f>
        <v>0</v>
      </c>
      <c r="BG297" s="248">
        <f>IF(N297="zákl. přenesená",J297,0)</f>
        <v>0</v>
      </c>
      <c r="BH297" s="248">
        <f>IF(N297="sníž. přenesená",J297,0)</f>
        <v>0</v>
      </c>
      <c r="BI297" s="248">
        <f>IF(N297="nulová",J297,0)</f>
        <v>0</v>
      </c>
      <c r="BJ297" s="25" t="s">
        <v>83</v>
      </c>
      <c r="BK297" s="248">
        <f>ROUND(I297*H297,2)</f>
        <v>0</v>
      </c>
      <c r="BL297" s="25" t="s">
        <v>314</v>
      </c>
      <c r="BM297" s="25" t="s">
        <v>3936</v>
      </c>
    </row>
    <row r="298" s="1" customFormat="1" ht="25.5" customHeight="1">
      <c r="B298" s="47"/>
      <c r="C298" s="299" t="s">
        <v>1828</v>
      </c>
      <c r="D298" s="299" t="s">
        <v>288</v>
      </c>
      <c r="E298" s="300" t="s">
        <v>3937</v>
      </c>
      <c r="F298" s="301" t="s">
        <v>3938</v>
      </c>
      <c r="G298" s="302" t="s">
        <v>367</v>
      </c>
      <c r="H298" s="303">
        <v>1</v>
      </c>
      <c r="I298" s="304"/>
      <c r="J298" s="305">
        <f>ROUND(I298*H298,2)</f>
        <v>0</v>
      </c>
      <c r="K298" s="301" t="s">
        <v>21</v>
      </c>
      <c r="L298" s="306"/>
      <c r="M298" s="307" t="s">
        <v>21</v>
      </c>
      <c r="N298" s="308" t="s">
        <v>47</v>
      </c>
      <c r="O298" s="48"/>
      <c r="P298" s="246">
        <f>O298*H298</f>
        <v>0</v>
      </c>
      <c r="Q298" s="246">
        <v>0</v>
      </c>
      <c r="R298" s="246">
        <f>Q298*H298</f>
        <v>0</v>
      </c>
      <c r="S298" s="246">
        <v>0</v>
      </c>
      <c r="T298" s="247">
        <f>S298*H298</f>
        <v>0</v>
      </c>
      <c r="AR298" s="25" t="s">
        <v>414</v>
      </c>
      <c r="AT298" s="25" t="s">
        <v>288</v>
      </c>
      <c r="AU298" s="25" t="s">
        <v>85</v>
      </c>
      <c r="AY298" s="25" t="s">
        <v>171</v>
      </c>
      <c r="BE298" s="248">
        <f>IF(N298="základní",J298,0)</f>
        <v>0</v>
      </c>
      <c r="BF298" s="248">
        <f>IF(N298="snížená",J298,0)</f>
        <v>0</v>
      </c>
      <c r="BG298" s="248">
        <f>IF(N298="zákl. přenesená",J298,0)</f>
        <v>0</v>
      </c>
      <c r="BH298" s="248">
        <f>IF(N298="sníž. přenesená",J298,0)</f>
        <v>0</v>
      </c>
      <c r="BI298" s="248">
        <f>IF(N298="nulová",J298,0)</f>
        <v>0</v>
      </c>
      <c r="BJ298" s="25" t="s">
        <v>83</v>
      </c>
      <c r="BK298" s="248">
        <f>ROUND(I298*H298,2)</f>
        <v>0</v>
      </c>
      <c r="BL298" s="25" t="s">
        <v>314</v>
      </c>
      <c r="BM298" s="25" t="s">
        <v>3939</v>
      </c>
    </row>
    <row r="299" s="1" customFormat="1" ht="16.5" customHeight="1">
      <c r="B299" s="47"/>
      <c r="C299" s="237" t="s">
        <v>1832</v>
      </c>
      <c r="D299" s="237" t="s">
        <v>174</v>
      </c>
      <c r="E299" s="238" t="s">
        <v>3940</v>
      </c>
      <c r="F299" s="239" t="s">
        <v>3941</v>
      </c>
      <c r="G299" s="240" t="s">
        <v>367</v>
      </c>
      <c r="H299" s="241">
        <v>2</v>
      </c>
      <c r="I299" s="242"/>
      <c r="J299" s="243">
        <f>ROUND(I299*H299,2)</f>
        <v>0</v>
      </c>
      <c r="K299" s="239" t="s">
        <v>21</v>
      </c>
      <c r="L299" s="73"/>
      <c r="M299" s="244" t="s">
        <v>21</v>
      </c>
      <c r="N299" s="245" t="s">
        <v>47</v>
      </c>
      <c r="O299" s="48"/>
      <c r="P299" s="246">
        <f>O299*H299</f>
        <v>0</v>
      </c>
      <c r="Q299" s="246">
        <v>0</v>
      </c>
      <c r="R299" s="246">
        <f>Q299*H299</f>
        <v>0</v>
      </c>
      <c r="S299" s="246">
        <v>0</v>
      </c>
      <c r="T299" s="247">
        <f>S299*H299</f>
        <v>0</v>
      </c>
      <c r="AR299" s="25" t="s">
        <v>314</v>
      </c>
      <c r="AT299" s="25" t="s">
        <v>174</v>
      </c>
      <c r="AU299" s="25" t="s">
        <v>85</v>
      </c>
      <c r="AY299" s="25" t="s">
        <v>171</v>
      </c>
      <c r="BE299" s="248">
        <f>IF(N299="základní",J299,0)</f>
        <v>0</v>
      </c>
      <c r="BF299" s="248">
        <f>IF(N299="snížená",J299,0)</f>
        <v>0</v>
      </c>
      <c r="BG299" s="248">
        <f>IF(N299="zákl. přenesená",J299,0)</f>
        <v>0</v>
      </c>
      <c r="BH299" s="248">
        <f>IF(N299="sníž. přenesená",J299,0)</f>
        <v>0</v>
      </c>
      <c r="BI299" s="248">
        <f>IF(N299="nulová",J299,0)</f>
        <v>0</v>
      </c>
      <c r="BJ299" s="25" t="s">
        <v>83</v>
      </c>
      <c r="BK299" s="248">
        <f>ROUND(I299*H299,2)</f>
        <v>0</v>
      </c>
      <c r="BL299" s="25" t="s">
        <v>314</v>
      </c>
      <c r="BM299" s="25" t="s">
        <v>3942</v>
      </c>
    </row>
    <row r="300" s="1" customFormat="1" ht="16.5" customHeight="1">
      <c r="B300" s="47"/>
      <c r="C300" s="299" t="s">
        <v>1850</v>
      </c>
      <c r="D300" s="299" t="s">
        <v>288</v>
      </c>
      <c r="E300" s="300" t="s">
        <v>3943</v>
      </c>
      <c r="F300" s="301" t="s">
        <v>3944</v>
      </c>
      <c r="G300" s="302" t="s">
        <v>367</v>
      </c>
      <c r="H300" s="303">
        <v>2</v>
      </c>
      <c r="I300" s="304"/>
      <c r="J300" s="305">
        <f>ROUND(I300*H300,2)</f>
        <v>0</v>
      </c>
      <c r="K300" s="301" t="s">
        <v>21</v>
      </c>
      <c r="L300" s="306"/>
      <c r="M300" s="307" t="s">
        <v>21</v>
      </c>
      <c r="N300" s="308" t="s">
        <v>47</v>
      </c>
      <c r="O300" s="48"/>
      <c r="P300" s="246">
        <f>O300*H300</f>
        <v>0</v>
      </c>
      <c r="Q300" s="246">
        <v>0</v>
      </c>
      <c r="R300" s="246">
        <f>Q300*H300</f>
        <v>0</v>
      </c>
      <c r="S300" s="246">
        <v>0</v>
      </c>
      <c r="T300" s="247">
        <f>S300*H300</f>
        <v>0</v>
      </c>
      <c r="AR300" s="25" t="s">
        <v>414</v>
      </c>
      <c r="AT300" s="25" t="s">
        <v>288</v>
      </c>
      <c r="AU300" s="25" t="s">
        <v>85</v>
      </c>
      <c r="AY300" s="25" t="s">
        <v>171</v>
      </c>
      <c r="BE300" s="248">
        <f>IF(N300="základní",J300,0)</f>
        <v>0</v>
      </c>
      <c r="BF300" s="248">
        <f>IF(N300="snížená",J300,0)</f>
        <v>0</v>
      </c>
      <c r="BG300" s="248">
        <f>IF(N300="zákl. přenesená",J300,0)</f>
        <v>0</v>
      </c>
      <c r="BH300" s="248">
        <f>IF(N300="sníž. přenesená",J300,0)</f>
        <v>0</v>
      </c>
      <c r="BI300" s="248">
        <f>IF(N300="nulová",J300,0)</f>
        <v>0</v>
      </c>
      <c r="BJ300" s="25" t="s">
        <v>83</v>
      </c>
      <c r="BK300" s="248">
        <f>ROUND(I300*H300,2)</f>
        <v>0</v>
      </c>
      <c r="BL300" s="25" t="s">
        <v>314</v>
      </c>
      <c r="BM300" s="25" t="s">
        <v>3945</v>
      </c>
    </row>
    <row r="301" s="1" customFormat="1" ht="16.5" customHeight="1">
      <c r="B301" s="47"/>
      <c r="C301" s="237" t="s">
        <v>1855</v>
      </c>
      <c r="D301" s="237" t="s">
        <v>174</v>
      </c>
      <c r="E301" s="238" t="s">
        <v>3946</v>
      </c>
      <c r="F301" s="239" t="s">
        <v>3947</v>
      </c>
      <c r="G301" s="240" t="s">
        <v>367</v>
      </c>
      <c r="H301" s="241">
        <v>4</v>
      </c>
      <c r="I301" s="242"/>
      <c r="J301" s="243">
        <f>ROUND(I301*H301,2)</f>
        <v>0</v>
      </c>
      <c r="K301" s="239" t="s">
        <v>21</v>
      </c>
      <c r="L301" s="73"/>
      <c r="M301" s="244" t="s">
        <v>21</v>
      </c>
      <c r="N301" s="245" t="s">
        <v>47</v>
      </c>
      <c r="O301" s="48"/>
      <c r="P301" s="246">
        <f>O301*H301</f>
        <v>0</v>
      </c>
      <c r="Q301" s="246">
        <v>0</v>
      </c>
      <c r="R301" s="246">
        <f>Q301*H301</f>
        <v>0</v>
      </c>
      <c r="S301" s="246">
        <v>0</v>
      </c>
      <c r="T301" s="247">
        <f>S301*H301</f>
        <v>0</v>
      </c>
      <c r="AR301" s="25" t="s">
        <v>314</v>
      </c>
      <c r="AT301" s="25" t="s">
        <v>174</v>
      </c>
      <c r="AU301" s="25" t="s">
        <v>85</v>
      </c>
      <c r="AY301" s="25" t="s">
        <v>171</v>
      </c>
      <c r="BE301" s="248">
        <f>IF(N301="základní",J301,0)</f>
        <v>0</v>
      </c>
      <c r="BF301" s="248">
        <f>IF(N301="snížená",J301,0)</f>
        <v>0</v>
      </c>
      <c r="BG301" s="248">
        <f>IF(N301="zákl. přenesená",J301,0)</f>
        <v>0</v>
      </c>
      <c r="BH301" s="248">
        <f>IF(N301="sníž. přenesená",J301,0)</f>
        <v>0</v>
      </c>
      <c r="BI301" s="248">
        <f>IF(N301="nulová",J301,0)</f>
        <v>0</v>
      </c>
      <c r="BJ301" s="25" t="s">
        <v>83</v>
      </c>
      <c r="BK301" s="248">
        <f>ROUND(I301*H301,2)</f>
        <v>0</v>
      </c>
      <c r="BL301" s="25" t="s">
        <v>314</v>
      </c>
      <c r="BM301" s="25" t="s">
        <v>3948</v>
      </c>
    </row>
    <row r="302" s="1" customFormat="1" ht="16.5" customHeight="1">
      <c r="B302" s="47"/>
      <c r="C302" s="299" t="s">
        <v>1869</v>
      </c>
      <c r="D302" s="299" t="s">
        <v>288</v>
      </c>
      <c r="E302" s="300" t="s">
        <v>3949</v>
      </c>
      <c r="F302" s="301" t="s">
        <v>3950</v>
      </c>
      <c r="G302" s="302" t="s">
        <v>367</v>
      </c>
      <c r="H302" s="303">
        <v>4</v>
      </c>
      <c r="I302" s="304"/>
      <c r="J302" s="305">
        <f>ROUND(I302*H302,2)</f>
        <v>0</v>
      </c>
      <c r="K302" s="301" t="s">
        <v>21</v>
      </c>
      <c r="L302" s="306"/>
      <c r="M302" s="307" t="s">
        <v>21</v>
      </c>
      <c r="N302" s="308" t="s">
        <v>47</v>
      </c>
      <c r="O302" s="48"/>
      <c r="P302" s="246">
        <f>O302*H302</f>
        <v>0</v>
      </c>
      <c r="Q302" s="246">
        <v>0</v>
      </c>
      <c r="R302" s="246">
        <f>Q302*H302</f>
        <v>0</v>
      </c>
      <c r="S302" s="246">
        <v>0</v>
      </c>
      <c r="T302" s="247">
        <f>S302*H302</f>
        <v>0</v>
      </c>
      <c r="AR302" s="25" t="s">
        <v>414</v>
      </c>
      <c r="AT302" s="25" t="s">
        <v>288</v>
      </c>
      <c r="AU302" s="25" t="s">
        <v>85</v>
      </c>
      <c r="AY302" s="25" t="s">
        <v>171</v>
      </c>
      <c r="BE302" s="248">
        <f>IF(N302="základní",J302,0)</f>
        <v>0</v>
      </c>
      <c r="BF302" s="248">
        <f>IF(N302="snížená",J302,0)</f>
        <v>0</v>
      </c>
      <c r="BG302" s="248">
        <f>IF(N302="zákl. přenesená",J302,0)</f>
        <v>0</v>
      </c>
      <c r="BH302" s="248">
        <f>IF(N302="sníž. přenesená",J302,0)</f>
        <v>0</v>
      </c>
      <c r="BI302" s="248">
        <f>IF(N302="nulová",J302,0)</f>
        <v>0</v>
      </c>
      <c r="BJ302" s="25" t="s">
        <v>83</v>
      </c>
      <c r="BK302" s="248">
        <f>ROUND(I302*H302,2)</f>
        <v>0</v>
      </c>
      <c r="BL302" s="25" t="s">
        <v>314</v>
      </c>
      <c r="BM302" s="25" t="s">
        <v>3951</v>
      </c>
    </row>
    <row r="303" s="1" customFormat="1" ht="16.5" customHeight="1">
      <c r="B303" s="47"/>
      <c r="C303" s="237" t="s">
        <v>1874</v>
      </c>
      <c r="D303" s="237" t="s">
        <v>174</v>
      </c>
      <c r="E303" s="238" t="s">
        <v>3952</v>
      </c>
      <c r="F303" s="239" t="s">
        <v>3953</v>
      </c>
      <c r="G303" s="240" t="s">
        <v>367</v>
      </c>
      <c r="H303" s="241">
        <v>1</v>
      </c>
      <c r="I303" s="242"/>
      <c r="J303" s="243">
        <f>ROUND(I303*H303,2)</f>
        <v>0</v>
      </c>
      <c r="K303" s="239" t="s">
        <v>21</v>
      </c>
      <c r="L303" s="73"/>
      <c r="M303" s="244" t="s">
        <v>21</v>
      </c>
      <c r="N303" s="245" t="s">
        <v>47</v>
      </c>
      <c r="O303" s="48"/>
      <c r="P303" s="246">
        <f>O303*H303</f>
        <v>0</v>
      </c>
      <c r="Q303" s="246">
        <v>0</v>
      </c>
      <c r="R303" s="246">
        <f>Q303*H303</f>
        <v>0</v>
      </c>
      <c r="S303" s="246">
        <v>0</v>
      </c>
      <c r="T303" s="247">
        <f>S303*H303</f>
        <v>0</v>
      </c>
      <c r="AR303" s="25" t="s">
        <v>314</v>
      </c>
      <c r="AT303" s="25" t="s">
        <v>174</v>
      </c>
      <c r="AU303" s="25" t="s">
        <v>85</v>
      </c>
      <c r="AY303" s="25" t="s">
        <v>171</v>
      </c>
      <c r="BE303" s="248">
        <f>IF(N303="základní",J303,0)</f>
        <v>0</v>
      </c>
      <c r="BF303" s="248">
        <f>IF(N303="snížená",J303,0)</f>
        <v>0</v>
      </c>
      <c r="BG303" s="248">
        <f>IF(N303="zákl. přenesená",J303,0)</f>
        <v>0</v>
      </c>
      <c r="BH303" s="248">
        <f>IF(N303="sníž. přenesená",J303,0)</f>
        <v>0</v>
      </c>
      <c r="BI303" s="248">
        <f>IF(N303="nulová",J303,0)</f>
        <v>0</v>
      </c>
      <c r="BJ303" s="25" t="s">
        <v>83</v>
      </c>
      <c r="BK303" s="248">
        <f>ROUND(I303*H303,2)</f>
        <v>0</v>
      </c>
      <c r="BL303" s="25" t="s">
        <v>314</v>
      </c>
      <c r="BM303" s="25" t="s">
        <v>3954</v>
      </c>
    </row>
    <row r="304" s="1" customFormat="1" ht="16.5" customHeight="1">
      <c r="B304" s="47"/>
      <c r="C304" s="299" t="s">
        <v>1894</v>
      </c>
      <c r="D304" s="299" t="s">
        <v>288</v>
      </c>
      <c r="E304" s="300" t="s">
        <v>3955</v>
      </c>
      <c r="F304" s="301" t="s">
        <v>3956</v>
      </c>
      <c r="G304" s="302" t="s">
        <v>367</v>
      </c>
      <c r="H304" s="303">
        <v>1</v>
      </c>
      <c r="I304" s="304"/>
      <c r="J304" s="305">
        <f>ROUND(I304*H304,2)</f>
        <v>0</v>
      </c>
      <c r="K304" s="301" t="s">
        <v>21</v>
      </c>
      <c r="L304" s="306"/>
      <c r="M304" s="307" t="s">
        <v>21</v>
      </c>
      <c r="N304" s="308" t="s">
        <v>47</v>
      </c>
      <c r="O304" s="48"/>
      <c r="P304" s="246">
        <f>O304*H304</f>
        <v>0</v>
      </c>
      <c r="Q304" s="246">
        <v>0</v>
      </c>
      <c r="R304" s="246">
        <f>Q304*H304</f>
        <v>0</v>
      </c>
      <c r="S304" s="246">
        <v>0</v>
      </c>
      <c r="T304" s="247">
        <f>S304*H304</f>
        <v>0</v>
      </c>
      <c r="AR304" s="25" t="s">
        <v>414</v>
      </c>
      <c r="AT304" s="25" t="s">
        <v>288</v>
      </c>
      <c r="AU304" s="25" t="s">
        <v>85</v>
      </c>
      <c r="AY304" s="25" t="s">
        <v>171</v>
      </c>
      <c r="BE304" s="248">
        <f>IF(N304="základní",J304,0)</f>
        <v>0</v>
      </c>
      <c r="BF304" s="248">
        <f>IF(N304="snížená",J304,0)</f>
        <v>0</v>
      </c>
      <c r="BG304" s="248">
        <f>IF(N304="zákl. přenesená",J304,0)</f>
        <v>0</v>
      </c>
      <c r="BH304" s="248">
        <f>IF(N304="sníž. přenesená",J304,0)</f>
        <v>0</v>
      </c>
      <c r="BI304" s="248">
        <f>IF(N304="nulová",J304,0)</f>
        <v>0</v>
      </c>
      <c r="BJ304" s="25" t="s">
        <v>83</v>
      </c>
      <c r="BK304" s="248">
        <f>ROUND(I304*H304,2)</f>
        <v>0</v>
      </c>
      <c r="BL304" s="25" t="s">
        <v>314</v>
      </c>
      <c r="BM304" s="25" t="s">
        <v>3957</v>
      </c>
    </row>
    <row r="305" s="1" customFormat="1" ht="16.5" customHeight="1">
      <c r="B305" s="47"/>
      <c r="C305" s="237" t="s">
        <v>1908</v>
      </c>
      <c r="D305" s="237" t="s">
        <v>174</v>
      </c>
      <c r="E305" s="238" t="s">
        <v>3958</v>
      </c>
      <c r="F305" s="239" t="s">
        <v>3959</v>
      </c>
      <c r="G305" s="240" t="s">
        <v>367</v>
      </c>
      <c r="H305" s="241">
        <v>1</v>
      </c>
      <c r="I305" s="242"/>
      <c r="J305" s="243">
        <f>ROUND(I305*H305,2)</f>
        <v>0</v>
      </c>
      <c r="K305" s="239" t="s">
        <v>21</v>
      </c>
      <c r="L305" s="73"/>
      <c r="M305" s="244" t="s">
        <v>21</v>
      </c>
      <c r="N305" s="245" t="s">
        <v>47</v>
      </c>
      <c r="O305" s="48"/>
      <c r="P305" s="246">
        <f>O305*H305</f>
        <v>0</v>
      </c>
      <c r="Q305" s="246">
        <v>0</v>
      </c>
      <c r="R305" s="246">
        <f>Q305*H305</f>
        <v>0</v>
      </c>
      <c r="S305" s="246">
        <v>0</v>
      </c>
      <c r="T305" s="247">
        <f>S305*H305</f>
        <v>0</v>
      </c>
      <c r="AR305" s="25" t="s">
        <v>314</v>
      </c>
      <c r="AT305" s="25" t="s">
        <v>174</v>
      </c>
      <c r="AU305" s="25" t="s">
        <v>85</v>
      </c>
      <c r="AY305" s="25" t="s">
        <v>171</v>
      </c>
      <c r="BE305" s="248">
        <f>IF(N305="základní",J305,0)</f>
        <v>0</v>
      </c>
      <c r="BF305" s="248">
        <f>IF(N305="snížená",J305,0)</f>
        <v>0</v>
      </c>
      <c r="BG305" s="248">
        <f>IF(N305="zákl. přenesená",J305,0)</f>
        <v>0</v>
      </c>
      <c r="BH305" s="248">
        <f>IF(N305="sníž. přenesená",J305,0)</f>
        <v>0</v>
      </c>
      <c r="BI305" s="248">
        <f>IF(N305="nulová",J305,0)</f>
        <v>0</v>
      </c>
      <c r="BJ305" s="25" t="s">
        <v>83</v>
      </c>
      <c r="BK305" s="248">
        <f>ROUND(I305*H305,2)</f>
        <v>0</v>
      </c>
      <c r="BL305" s="25" t="s">
        <v>314</v>
      </c>
      <c r="BM305" s="25" t="s">
        <v>3960</v>
      </c>
    </row>
    <row r="306" s="1" customFormat="1" ht="16.5" customHeight="1">
      <c r="B306" s="47"/>
      <c r="C306" s="299" t="s">
        <v>1913</v>
      </c>
      <c r="D306" s="299" t="s">
        <v>288</v>
      </c>
      <c r="E306" s="300" t="s">
        <v>3961</v>
      </c>
      <c r="F306" s="301" t="s">
        <v>3962</v>
      </c>
      <c r="G306" s="302" t="s">
        <v>367</v>
      </c>
      <c r="H306" s="303">
        <v>1</v>
      </c>
      <c r="I306" s="304"/>
      <c r="J306" s="305">
        <f>ROUND(I306*H306,2)</f>
        <v>0</v>
      </c>
      <c r="K306" s="301" t="s">
        <v>21</v>
      </c>
      <c r="L306" s="306"/>
      <c r="M306" s="307" t="s">
        <v>21</v>
      </c>
      <c r="N306" s="308" t="s">
        <v>47</v>
      </c>
      <c r="O306" s="48"/>
      <c r="P306" s="246">
        <f>O306*H306</f>
        <v>0</v>
      </c>
      <c r="Q306" s="246">
        <v>0</v>
      </c>
      <c r="R306" s="246">
        <f>Q306*H306</f>
        <v>0</v>
      </c>
      <c r="S306" s="246">
        <v>0</v>
      </c>
      <c r="T306" s="247">
        <f>S306*H306</f>
        <v>0</v>
      </c>
      <c r="AR306" s="25" t="s">
        <v>414</v>
      </c>
      <c r="AT306" s="25" t="s">
        <v>288</v>
      </c>
      <c r="AU306" s="25" t="s">
        <v>85</v>
      </c>
      <c r="AY306" s="25" t="s">
        <v>171</v>
      </c>
      <c r="BE306" s="248">
        <f>IF(N306="základní",J306,0)</f>
        <v>0</v>
      </c>
      <c r="BF306" s="248">
        <f>IF(N306="snížená",J306,0)</f>
        <v>0</v>
      </c>
      <c r="BG306" s="248">
        <f>IF(N306="zákl. přenesená",J306,0)</f>
        <v>0</v>
      </c>
      <c r="BH306" s="248">
        <f>IF(N306="sníž. přenesená",J306,0)</f>
        <v>0</v>
      </c>
      <c r="BI306" s="248">
        <f>IF(N306="nulová",J306,0)</f>
        <v>0</v>
      </c>
      <c r="BJ306" s="25" t="s">
        <v>83</v>
      </c>
      <c r="BK306" s="248">
        <f>ROUND(I306*H306,2)</f>
        <v>0</v>
      </c>
      <c r="BL306" s="25" t="s">
        <v>314</v>
      </c>
      <c r="BM306" s="25" t="s">
        <v>3963</v>
      </c>
    </row>
    <row r="307" s="1" customFormat="1" ht="16.5" customHeight="1">
      <c r="B307" s="47"/>
      <c r="C307" s="237" t="s">
        <v>1922</v>
      </c>
      <c r="D307" s="237" t="s">
        <v>174</v>
      </c>
      <c r="E307" s="238" t="s">
        <v>3964</v>
      </c>
      <c r="F307" s="239" t="s">
        <v>3965</v>
      </c>
      <c r="G307" s="240" t="s">
        <v>367</v>
      </c>
      <c r="H307" s="241">
        <v>1</v>
      </c>
      <c r="I307" s="242"/>
      <c r="J307" s="243">
        <f>ROUND(I307*H307,2)</f>
        <v>0</v>
      </c>
      <c r="K307" s="239" t="s">
        <v>21</v>
      </c>
      <c r="L307" s="73"/>
      <c r="M307" s="244" t="s">
        <v>21</v>
      </c>
      <c r="N307" s="245" t="s">
        <v>47</v>
      </c>
      <c r="O307" s="48"/>
      <c r="P307" s="246">
        <f>O307*H307</f>
        <v>0</v>
      </c>
      <c r="Q307" s="246">
        <v>0</v>
      </c>
      <c r="R307" s="246">
        <f>Q307*H307</f>
        <v>0</v>
      </c>
      <c r="S307" s="246">
        <v>0</v>
      </c>
      <c r="T307" s="247">
        <f>S307*H307</f>
        <v>0</v>
      </c>
      <c r="AR307" s="25" t="s">
        <v>314</v>
      </c>
      <c r="AT307" s="25" t="s">
        <v>174</v>
      </c>
      <c r="AU307" s="25" t="s">
        <v>85</v>
      </c>
      <c r="AY307" s="25" t="s">
        <v>171</v>
      </c>
      <c r="BE307" s="248">
        <f>IF(N307="základní",J307,0)</f>
        <v>0</v>
      </c>
      <c r="BF307" s="248">
        <f>IF(N307="snížená",J307,0)</f>
        <v>0</v>
      </c>
      <c r="BG307" s="248">
        <f>IF(N307="zákl. přenesená",J307,0)</f>
        <v>0</v>
      </c>
      <c r="BH307" s="248">
        <f>IF(N307="sníž. přenesená",J307,0)</f>
        <v>0</v>
      </c>
      <c r="BI307" s="248">
        <f>IF(N307="nulová",J307,0)</f>
        <v>0</v>
      </c>
      <c r="BJ307" s="25" t="s">
        <v>83</v>
      </c>
      <c r="BK307" s="248">
        <f>ROUND(I307*H307,2)</f>
        <v>0</v>
      </c>
      <c r="BL307" s="25" t="s">
        <v>314</v>
      </c>
      <c r="BM307" s="25" t="s">
        <v>3966</v>
      </c>
    </row>
    <row r="308" s="1" customFormat="1" ht="16.5" customHeight="1">
      <c r="B308" s="47"/>
      <c r="C308" s="299" t="s">
        <v>1938</v>
      </c>
      <c r="D308" s="299" t="s">
        <v>288</v>
      </c>
      <c r="E308" s="300" t="s">
        <v>3967</v>
      </c>
      <c r="F308" s="301" t="s">
        <v>3968</v>
      </c>
      <c r="G308" s="302" t="s">
        <v>367</v>
      </c>
      <c r="H308" s="303">
        <v>1</v>
      </c>
      <c r="I308" s="304"/>
      <c r="J308" s="305">
        <f>ROUND(I308*H308,2)</f>
        <v>0</v>
      </c>
      <c r="K308" s="301" t="s">
        <v>21</v>
      </c>
      <c r="L308" s="306"/>
      <c r="M308" s="307" t="s">
        <v>21</v>
      </c>
      <c r="N308" s="308" t="s">
        <v>47</v>
      </c>
      <c r="O308" s="48"/>
      <c r="P308" s="246">
        <f>O308*H308</f>
        <v>0</v>
      </c>
      <c r="Q308" s="246">
        <v>0</v>
      </c>
      <c r="R308" s="246">
        <f>Q308*H308</f>
        <v>0</v>
      </c>
      <c r="S308" s="246">
        <v>0</v>
      </c>
      <c r="T308" s="247">
        <f>S308*H308</f>
        <v>0</v>
      </c>
      <c r="AR308" s="25" t="s">
        <v>414</v>
      </c>
      <c r="AT308" s="25" t="s">
        <v>288</v>
      </c>
      <c r="AU308" s="25" t="s">
        <v>85</v>
      </c>
      <c r="AY308" s="25" t="s">
        <v>171</v>
      </c>
      <c r="BE308" s="248">
        <f>IF(N308="základní",J308,0)</f>
        <v>0</v>
      </c>
      <c r="BF308" s="248">
        <f>IF(N308="snížená",J308,0)</f>
        <v>0</v>
      </c>
      <c r="BG308" s="248">
        <f>IF(N308="zákl. přenesená",J308,0)</f>
        <v>0</v>
      </c>
      <c r="BH308" s="248">
        <f>IF(N308="sníž. přenesená",J308,0)</f>
        <v>0</v>
      </c>
      <c r="BI308" s="248">
        <f>IF(N308="nulová",J308,0)</f>
        <v>0</v>
      </c>
      <c r="BJ308" s="25" t="s">
        <v>83</v>
      </c>
      <c r="BK308" s="248">
        <f>ROUND(I308*H308,2)</f>
        <v>0</v>
      </c>
      <c r="BL308" s="25" t="s">
        <v>314</v>
      </c>
      <c r="BM308" s="25" t="s">
        <v>3969</v>
      </c>
    </row>
    <row r="309" s="1" customFormat="1" ht="16.5" customHeight="1">
      <c r="B309" s="47"/>
      <c r="C309" s="237" t="s">
        <v>1953</v>
      </c>
      <c r="D309" s="237" t="s">
        <v>174</v>
      </c>
      <c r="E309" s="238" t="s">
        <v>3970</v>
      </c>
      <c r="F309" s="239" t="s">
        <v>3971</v>
      </c>
      <c r="G309" s="240" t="s">
        <v>367</v>
      </c>
      <c r="H309" s="241">
        <v>2</v>
      </c>
      <c r="I309" s="242"/>
      <c r="J309" s="243">
        <f>ROUND(I309*H309,2)</f>
        <v>0</v>
      </c>
      <c r="K309" s="239" t="s">
        <v>21</v>
      </c>
      <c r="L309" s="73"/>
      <c r="M309" s="244" t="s">
        <v>21</v>
      </c>
      <c r="N309" s="245" t="s">
        <v>47</v>
      </c>
      <c r="O309" s="48"/>
      <c r="P309" s="246">
        <f>O309*H309</f>
        <v>0</v>
      </c>
      <c r="Q309" s="246">
        <v>0</v>
      </c>
      <c r="R309" s="246">
        <f>Q309*H309</f>
        <v>0</v>
      </c>
      <c r="S309" s="246">
        <v>0</v>
      </c>
      <c r="T309" s="247">
        <f>S309*H309</f>
        <v>0</v>
      </c>
      <c r="AR309" s="25" t="s">
        <v>314</v>
      </c>
      <c r="AT309" s="25" t="s">
        <v>174</v>
      </c>
      <c r="AU309" s="25" t="s">
        <v>85</v>
      </c>
      <c r="AY309" s="25" t="s">
        <v>171</v>
      </c>
      <c r="BE309" s="248">
        <f>IF(N309="základní",J309,0)</f>
        <v>0</v>
      </c>
      <c r="BF309" s="248">
        <f>IF(N309="snížená",J309,0)</f>
        <v>0</v>
      </c>
      <c r="BG309" s="248">
        <f>IF(N309="zákl. přenesená",J309,0)</f>
        <v>0</v>
      </c>
      <c r="BH309" s="248">
        <f>IF(N309="sníž. přenesená",J309,0)</f>
        <v>0</v>
      </c>
      <c r="BI309" s="248">
        <f>IF(N309="nulová",J309,0)</f>
        <v>0</v>
      </c>
      <c r="BJ309" s="25" t="s">
        <v>83</v>
      </c>
      <c r="BK309" s="248">
        <f>ROUND(I309*H309,2)</f>
        <v>0</v>
      </c>
      <c r="BL309" s="25" t="s">
        <v>314</v>
      </c>
      <c r="BM309" s="25" t="s">
        <v>3972</v>
      </c>
    </row>
    <row r="310" s="1" customFormat="1" ht="16.5" customHeight="1">
      <c r="B310" s="47"/>
      <c r="C310" s="299" t="s">
        <v>1958</v>
      </c>
      <c r="D310" s="299" t="s">
        <v>288</v>
      </c>
      <c r="E310" s="300" t="s">
        <v>3973</v>
      </c>
      <c r="F310" s="301" t="s">
        <v>3974</v>
      </c>
      <c r="G310" s="302" t="s">
        <v>367</v>
      </c>
      <c r="H310" s="303">
        <v>2</v>
      </c>
      <c r="I310" s="304"/>
      <c r="J310" s="305">
        <f>ROUND(I310*H310,2)</f>
        <v>0</v>
      </c>
      <c r="K310" s="301" t="s">
        <v>21</v>
      </c>
      <c r="L310" s="306"/>
      <c r="M310" s="307" t="s">
        <v>21</v>
      </c>
      <c r="N310" s="308" t="s">
        <v>47</v>
      </c>
      <c r="O310" s="48"/>
      <c r="P310" s="246">
        <f>O310*H310</f>
        <v>0</v>
      </c>
      <c r="Q310" s="246">
        <v>0</v>
      </c>
      <c r="R310" s="246">
        <f>Q310*H310</f>
        <v>0</v>
      </c>
      <c r="S310" s="246">
        <v>0</v>
      </c>
      <c r="T310" s="247">
        <f>S310*H310</f>
        <v>0</v>
      </c>
      <c r="AR310" s="25" t="s">
        <v>414</v>
      </c>
      <c r="AT310" s="25" t="s">
        <v>288</v>
      </c>
      <c r="AU310" s="25" t="s">
        <v>85</v>
      </c>
      <c r="AY310" s="25" t="s">
        <v>171</v>
      </c>
      <c r="BE310" s="248">
        <f>IF(N310="základní",J310,0)</f>
        <v>0</v>
      </c>
      <c r="BF310" s="248">
        <f>IF(N310="snížená",J310,0)</f>
        <v>0</v>
      </c>
      <c r="BG310" s="248">
        <f>IF(N310="zákl. přenesená",J310,0)</f>
        <v>0</v>
      </c>
      <c r="BH310" s="248">
        <f>IF(N310="sníž. přenesená",J310,0)</f>
        <v>0</v>
      </c>
      <c r="BI310" s="248">
        <f>IF(N310="nulová",J310,0)</f>
        <v>0</v>
      </c>
      <c r="BJ310" s="25" t="s">
        <v>83</v>
      </c>
      <c r="BK310" s="248">
        <f>ROUND(I310*H310,2)</f>
        <v>0</v>
      </c>
      <c r="BL310" s="25" t="s">
        <v>314</v>
      </c>
      <c r="BM310" s="25" t="s">
        <v>3975</v>
      </c>
    </row>
    <row r="311" s="1" customFormat="1" ht="16.5" customHeight="1">
      <c r="B311" s="47"/>
      <c r="C311" s="237" t="s">
        <v>1962</v>
      </c>
      <c r="D311" s="237" t="s">
        <v>174</v>
      </c>
      <c r="E311" s="238" t="s">
        <v>3976</v>
      </c>
      <c r="F311" s="239" t="s">
        <v>3977</v>
      </c>
      <c r="G311" s="240" t="s">
        <v>367</v>
      </c>
      <c r="H311" s="241">
        <v>2</v>
      </c>
      <c r="I311" s="242"/>
      <c r="J311" s="243">
        <f>ROUND(I311*H311,2)</f>
        <v>0</v>
      </c>
      <c r="K311" s="239" t="s">
        <v>21</v>
      </c>
      <c r="L311" s="73"/>
      <c r="M311" s="244" t="s">
        <v>21</v>
      </c>
      <c r="N311" s="245" t="s">
        <v>47</v>
      </c>
      <c r="O311" s="48"/>
      <c r="P311" s="246">
        <f>O311*H311</f>
        <v>0</v>
      </c>
      <c r="Q311" s="246">
        <v>0</v>
      </c>
      <c r="R311" s="246">
        <f>Q311*H311</f>
        <v>0</v>
      </c>
      <c r="S311" s="246">
        <v>0</v>
      </c>
      <c r="T311" s="247">
        <f>S311*H311</f>
        <v>0</v>
      </c>
      <c r="AR311" s="25" t="s">
        <v>314</v>
      </c>
      <c r="AT311" s="25" t="s">
        <v>174</v>
      </c>
      <c r="AU311" s="25" t="s">
        <v>85</v>
      </c>
      <c r="AY311" s="25" t="s">
        <v>171</v>
      </c>
      <c r="BE311" s="248">
        <f>IF(N311="základní",J311,0)</f>
        <v>0</v>
      </c>
      <c r="BF311" s="248">
        <f>IF(N311="snížená",J311,0)</f>
        <v>0</v>
      </c>
      <c r="BG311" s="248">
        <f>IF(N311="zákl. přenesená",J311,0)</f>
        <v>0</v>
      </c>
      <c r="BH311" s="248">
        <f>IF(N311="sníž. přenesená",J311,0)</f>
        <v>0</v>
      </c>
      <c r="BI311" s="248">
        <f>IF(N311="nulová",J311,0)</f>
        <v>0</v>
      </c>
      <c r="BJ311" s="25" t="s">
        <v>83</v>
      </c>
      <c r="BK311" s="248">
        <f>ROUND(I311*H311,2)</f>
        <v>0</v>
      </c>
      <c r="BL311" s="25" t="s">
        <v>314</v>
      </c>
      <c r="BM311" s="25" t="s">
        <v>3978</v>
      </c>
    </row>
    <row r="312" s="1" customFormat="1" ht="16.5" customHeight="1">
      <c r="B312" s="47"/>
      <c r="C312" s="299" t="s">
        <v>1968</v>
      </c>
      <c r="D312" s="299" t="s">
        <v>288</v>
      </c>
      <c r="E312" s="300" t="s">
        <v>3979</v>
      </c>
      <c r="F312" s="301" t="s">
        <v>3980</v>
      </c>
      <c r="G312" s="302" t="s">
        <v>367</v>
      </c>
      <c r="H312" s="303">
        <v>2</v>
      </c>
      <c r="I312" s="304"/>
      <c r="J312" s="305">
        <f>ROUND(I312*H312,2)</f>
        <v>0</v>
      </c>
      <c r="K312" s="301" t="s">
        <v>21</v>
      </c>
      <c r="L312" s="306"/>
      <c r="M312" s="307" t="s">
        <v>21</v>
      </c>
      <c r="N312" s="308" t="s">
        <v>47</v>
      </c>
      <c r="O312" s="48"/>
      <c r="P312" s="246">
        <f>O312*H312</f>
        <v>0</v>
      </c>
      <c r="Q312" s="246">
        <v>0</v>
      </c>
      <c r="R312" s="246">
        <f>Q312*H312</f>
        <v>0</v>
      </c>
      <c r="S312" s="246">
        <v>0</v>
      </c>
      <c r="T312" s="247">
        <f>S312*H312</f>
        <v>0</v>
      </c>
      <c r="AR312" s="25" t="s">
        <v>414</v>
      </c>
      <c r="AT312" s="25" t="s">
        <v>288</v>
      </c>
      <c r="AU312" s="25" t="s">
        <v>85</v>
      </c>
      <c r="AY312" s="25" t="s">
        <v>171</v>
      </c>
      <c r="BE312" s="248">
        <f>IF(N312="základní",J312,0)</f>
        <v>0</v>
      </c>
      <c r="BF312" s="248">
        <f>IF(N312="snížená",J312,0)</f>
        <v>0</v>
      </c>
      <c r="BG312" s="248">
        <f>IF(N312="zákl. přenesená",J312,0)</f>
        <v>0</v>
      </c>
      <c r="BH312" s="248">
        <f>IF(N312="sníž. přenesená",J312,0)</f>
        <v>0</v>
      </c>
      <c r="BI312" s="248">
        <f>IF(N312="nulová",J312,0)</f>
        <v>0</v>
      </c>
      <c r="BJ312" s="25" t="s">
        <v>83</v>
      </c>
      <c r="BK312" s="248">
        <f>ROUND(I312*H312,2)</f>
        <v>0</v>
      </c>
      <c r="BL312" s="25" t="s">
        <v>314</v>
      </c>
      <c r="BM312" s="25" t="s">
        <v>3981</v>
      </c>
    </row>
    <row r="313" s="1" customFormat="1" ht="16.5" customHeight="1">
      <c r="B313" s="47"/>
      <c r="C313" s="237" t="s">
        <v>1972</v>
      </c>
      <c r="D313" s="237" t="s">
        <v>174</v>
      </c>
      <c r="E313" s="238" t="s">
        <v>3982</v>
      </c>
      <c r="F313" s="239" t="s">
        <v>3983</v>
      </c>
      <c r="G313" s="240" t="s">
        <v>367</v>
      </c>
      <c r="H313" s="241">
        <v>2</v>
      </c>
      <c r="I313" s="242"/>
      <c r="J313" s="243">
        <f>ROUND(I313*H313,2)</f>
        <v>0</v>
      </c>
      <c r="K313" s="239" t="s">
        <v>21</v>
      </c>
      <c r="L313" s="73"/>
      <c r="M313" s="244" t="s">
        <v>21</v>
      </c>
      <c r="N313" s="245" t="s">
        <v>47</v>
      </c>
      <c r="O313" s="48"/>
      <c r="P313" s="246">
        <f>O313*H313</f>
        <v>0</v>
      </c>
      <c r="Q313" s="246">
        <v>0</v>
      </c>
      <c r="R313" s="246">
        <f>Q313*H313</f>
        <v>0</v>
      </c>
      <c r="S313" s="246">
        <v>0</v>
      </c>
      <c r="T313" s="247">
        <f>S313*H313</f>
        <v>0</v>
      </c>
      <c r="AR313" s="25" t="s">
        <v>314</v>
      </c>
      <c r="AT313" s="25" t="s">
        <v>174</v>
      </c>
      <c r="AU313" s="25" t="s">
        <v>85</v>
      </c>
      <c r="AY313" s="25" t="s">
        <v>171</v>
      </c>
      <c r="BE313" s="248">
        <f>IF(N313="základní",J313,0)</f>
        <v>0</v>
      </c>
      <c r="BF313" s="248">
        <f>IF(N313="snížená",J313,0)</f>
        <v>0</v>
      </c>
      <c r="BG313" s="248">
        <f>IF(N313="zákl. přenesená",J313,0)</f>
        <v>0</v>
      </c>
      <c r="BH313" s="248">
        <f>IF(N313="sníž. přenesená",J313,0)</f>
        <v>0</v>
      </c>
      <c r="BI313" s="248">
        <f>IF(N313="nulová",J313,0)</f>
        <v>0</v>
      </c>
      <c r="BJ313" s="25" t="s">
        <v>83</v>
      </c>
      <c r="BK313" s="248">
        <f>ROUND(I313*H313,2)</f>
        <v>0</v>
      </c>
      <c r="BL313" s="25" t="s">
        <v>314</v>
      </c>
      <c r="BM313" s="25" t="s">
        <v>3984</v>
      </c>
    </row>
    <row r="314" s="1" customFormat="1" ht="16.5" customHeight="1">
      <c r="B314" s="47"/>
      <c r="C314" s="299" t="s">
        <v>1976</v>
      </c>
      <c r="D314" s="299" t="s">
        <v>288</v>
      </c>
      <c r="E314" s="300" t="s">
        <v>3985</v>
      </c>
      <c r="F314" s="301" t="s">
        <v>3986</v>
      </c>
      <c r="G314" s="302" t="s">
        <v>367</v>
      </c>
      <c r="H314" s="303">
        <v>2</v>
      </c>
      <c r="I314" s="304"/>
      <c r="J314" s="305">
        <f>ROUND(I314*H314,2)</f>
        <v>0</v>
      </c>
      <c r="K314" s="301" t="s">
        <v>21</v>
      </c>
      <c r="L314" s="306"/>
      <c r="M314" s="307" t="s">
        <v>21</v>
      </c>
      <c r="N314" s="308" t="s">
        <v>47</v>
      </c>
      <c r="O314" s="48"/>
      <c r="P314" s="246">
        <f>O314*H314</f>
        <v>0</v>
      </c>
      <c r="Q314" s="246">
        <v>0</v>
      </c>
      <c r="R314" s="246">
        <f>Q314*H314</f>
        <v>0</v>
      </c>
      <c r="S314" s="246">
        <v>0</v>
      </c>
      <c r="T314" s="247">
        <f>S314*H314</f>
        <v>0</v>
      </c>
      <c r="AR314" s="25" t="s">
        <v>414</v>
      </c>
      <c r="AT314" s="25" t="s">
        <v>288</v>
      </c>
      <c r="AU314" s="25" t="s">
        <v>85</v>
      </c>
      <c r="AY314" s="25" t="s">
        <v>171</v>
      </c>
      <c r="BE314" s="248">
        <f>IF(N314="základní",J314,0)</f>
        <v>0</v>
      </c>
      <c r="BF314" s="248">
        <f>IF(N314="snížená",J314,0)</f>
        <v>0</v>
      </c>
      <c r="BG314" s="248">
        <f>IF(N314="zákl. přenesená",J314,0)</f>
        <v>0</v>
      </c>
      <c r="BH314" s="248">
        <f>IF(N314="sníž. přenesená",J314,0)</f>
        <v>0</v>
      </c>
      <c r="BI314" s="248">
        <f>IF(N314="nulová",J314,0)</f>
        <v>0</v>
      </c>
      <c r="BJ314" s="25" t="s">
        <v>83</v>
      </c>
      <c r="BK314" s="248">
        <f>ROUND(I314*H314,2)</f>
        <v>0</v>
      </c>
      <c r="BL314" s="25" t="s">
        <v>314</v>
      </c>
      <c r="BM314" s="25" t="s">
        <v>3987</v>
      </c>
    </row>
    <row r="315" s="1" customFormat="1" ht="16.5" customHeight="1">
      <c r="B315" s="47"/>
      <c r="C315" s="237" t="s">
        <v>1986</v>
      </c>
      <c r="D315" s="237" t="s">
        <v>174</v>
      </c>
      <c r="E315" s="238" t="s">
        <v>3988</v>
      </c>
      <c r="F315" s="239" t="s">
        <v>3989</v>
      </c>
      <c r="G315" s="240" t="s">
        <v>367</v>
      </c>
      <c r="H315" s="241">
        <v>1</v>
      </c>
      <c r="I315" s="242"/>
      <c r="J315" s="243">
        <f>ROUND(I315*H315,2)</f>
        <v>0</v>
      </c>
      <c r="K315" s="239" t="s">
        <v>21</v>
      </c>
      <c r="L315" s="73"/>
      <c r="M315" s="244" t="s">
        <v>21</v>
      </c>
      <c r="N315" s="245" t="s">
        <v>47</v>
      </c>
      <c r="O315" s="48"/>
      <c r="P315" s="246">
        <f>O315*H315</f>
        <v>0</v>
      </c>
      <c r="Q315" s="246">
        <v>0</v>
      </c>
      <c r="R315" s="246">
        <f>Q315*H315</f>
        <v>0</v>
      </c>
      <c r="S315" s="246">
        <v>0</v>
      </c>
      <c r="T315" s="247">
        <f>S315*H315</f>
        <v>0</v>
      </c>
      <c r="AR315" s="25" t="s">
        <v>314</v>
      </c>
      <c r="AT315" s="25" t="s">
        <v>174</v>
      </c>
      <c r="AU315" s="25" t="s">
        <v>85</v>
      </c>
      <c r="AY315" s="25" t="s">
        <v>171</v>
      </c>
      <c r="BE315" s="248">
        <f>IF(N315="základní",J315,0)</f>
        <v>0</v>
      </c>
      <c r="BF315" s="248">
        <f>IF(N315="snížená",J315,0)</f>
        <v>0</v>
      </c>
      <c r="BG315" s="248">
        <f>IF(N315="zákl. přenesená",J315,0)</f>
        <v>0</v>
      </c>
      <c r="BH315" s="248">
        <f>IF(N315="sníž. přenesená",J315,0)</f>
        <v>0</v>
      </c>
      <c r="BI315" s="248">
        <f>IF(N315="nulová",J315,0)</f>
        <v>0</v>
      </c>
      <c r="BJ315" s="25" t="s">
        <v>83</v>
      </c>
      <c r="BK315" s="248">
        <f>ROUND(I315*H315,2)</f>
        <v>0</v>
      </c>
      <c r="BL315" s="25" t="s">
        <v>314</v>
      </c>
      <c r="BM315" s="25" t="s">
        <v>3990</v>
      </c>
    </row>
    <row r="316" s="1" customFormat="1" ht="16.5" customHeight="1">
      <c r="B316" s="47"/>
      <c r="C316" s="299" t="s">
        <v>1990</v>
      </c>
      <c r="D316" s="299" t="s">
        <v>288</v>
      </c>
      <c r="E316" s="300" t="s">
        <v>3991</v>
      </c>
      <c r="F316" s="301" t="s">
        <v>3992</v>
      </c>
      <c r="G316" s="302" t="s">
        <v>367</v>
      </c>
      <c r="H316" s="303">
        <v>1</v>
      </c>
      <c r="I316" s="304"/>
      <c r="J316" s="305">
        <f>ROUND(I316*H316,2)</f>
        <v>0</v>
      </c>
      <c r="K316" s="301" t="s">
        <v>21</v>
      </c>
      <c r="L316" s="306"/>
      <c r="M316" s="307" t="s">
        <v>21</v>
      </c>
      <c r="N316" s="308" t="s">
        <v>47</v>
      </c>
      <c r="O316" s="48"/>
      <c r="P316" s="246">
        <f>O316*H316</f>
        <v>0</v>
      </c>
      <c r="Q316" s="246">
        <v>0</v>
      </c>
      <c r="R316" s="246">
        <f>Q316*H316</f>
        <v>0</v>
      </c>
      <c r="S316" s="246">
        <v>0</v>
      </c>
      <c r="T316" s="247">
        <f>S316*H316</f>
        <v>0</v>
      </c>
      <c r="AR316" s="25" t="s">
        <v>414</v>
      </c>
      <c r="AT316" s="25" t="s">
        <v>288</v>
      </c>
      <c r="AU316" s="25" t="s">
        <v>85</v>
      </c>
      <c r="AY316" s="25" t="s">
        <v>171</v>
      </c>
      <c r="BE316" s="248">
        <f>IF(N316="základní",J316,0)</f>
        <v>0</v>
      </c>
      <c r="BF316" s="248">
        <f>IF(N316="snížená",J316,0)</f>
        <v>0</v>
      </c>
      <c r="BG316" s="248">
        <f>IF(N316="zákl. přenesená",J316,0)</f>
        <v>0</v>
      </c>
      <c r="BH316" s="248">
        <f>IF(N316="sníž. přenesená",J316,0)</f>
        <v>0</v>
      </c>
      <c r="BI316" s="248">
        <f>IF(N316="nulová",J316,0)</f>
        <v>0</v>
      </c>
      <c r="BJ316" s="25" t="s">
        <v>83</v>
      </c>
      <c r="BK316" s="248">
        <f>ROUND(I316*H316,2)</f>
        <v>0</v>
      </c>
      <c r="BL316" s="25" t="s">
        <v>314</v>
      </c>
      <c r="BM316" s="25" t="s">
        <v>3993</v>
      </c>
    </row>
    <row r="317" s="1" customFormat="1" ht="16.5" customHeight="1">
      <c r="B317" s="47"/>
      <c r="C317" s="237" t="s">
        <v>1994</v>
      </c>
      <c r="D317" s="237" t="s">
        <v>174</v>
      </c>
      <c r="E317" s="238" t="s">
        <v>3994</v>
      </c>
      <c r="F317" s="239" t="s">
        <v>3995</v>
      </c>
      <c r="G317" s="240" t="s">
        <v>367</v>
      </c>
      <c r="H317" s="241">
        <v>1</v>
      </c>
      <c r="I317" s="242"/>
      <c r="J317" s="243">
        <f>ROUND(I317*H317,2)</f>
        <v>0</v>
      </c>
      <c r="K317" s="239" t="s">
        <v>21</v>
      </c>
      <c r="L317" s="73"/>
      <c r="M317" s="244" t="s">
        <v>21</v>
      </c>
      <c r="N317" s="245" t="s">
        <v>47</v>
      </c>
      <c r="O317" s="48"/>
      <c r="P317" s="246">
        <f>O317*H317</f>
        <v>0</v>
      </c>
      <c r="Q317" s="246">
        <v>0</v>
      </c>
      <c r="R317" s="246">
        <f>Q317*H317</f>
        <v>0</v>
      </c>
      <c r="S317" s="246">
        <v>0</v>
      </c>
      <c r="T317" s="247">
        <f>S317*H317</f>
        <v>0</v>
      </c>
      <c r="AR317" s="25" t="s">
        <v>314</v>
      </c>
      <c r="AT317" s="25" t="s">
        <v>174</v>
      </c>
      <c r="AU317" s="25" t="s">
        <v>85</v>
      </c>
      <c r="AY317" s="25" t="s">
        <v>171</v>
      </c>
      <c r="BE317" s="248">
        <f>IF(N317="základní",J317,0)</f>
        <v>0</v>
      </c>
      <c r="BF317" s="248">
        <f>IF(N317="snížená",J317,0)</f>
        <v>0</v>
      </c>
      <c r="BG317" s="248">
        <f>IF(N317="zákl. přenesená",J317,0)</f>
        <v>0</v>
      </c>
      <c r="BH317" s="248">
        <f>IF(N317="sníž. přenesená",J317,0)</f>
        <v>0</v>
      </c>
      <c r="BI317" s="248">
        <f>IF(N317="nulová",J317,0)</f>
        <v>0</v>
      </c>
      <c r="BJ317" s="25" t="s">
        <v>83</v>
      </c>
      <c r="BK317" s="248">
        <f>ROUND(I317*H317,2)</f>
        <v>0</v>
      </c>
      <c r="BL317" s="25" t="s">
        <v>314</v>
      </c>
      <c r="BM317" s="25" t="s">
        <v>3996</v>
      </c>
    </row>
    <row r="318" s="1" customFormat="1" ht="16.5" customHeight="1">
      <c r="B318" s="47"/>
      <c r="C318" s="299" t="s">
        <v>2006</v>
      </c>
      <c r="D318" s="299" t="s">
        <v>288</v>
      </c>
      <c r="E318" s="300" t="s">
        <v>3997</v>
      </c>
      <c r="F318" s="301" t="s">
        <v>3998</v>
      </c>
      <c r="G318" s="302" t="s">
        <v>367</v>
      </c>
      <c r="H318" s="303">
        <v>1</v>
      </c>
      <c r="I318" s="304"/>
      <c r="J318" s="305">
        <f>ROUND(I318*H318,2)</f>
        <v>0</v>
      </c>
      <c r="K318" s="301" t="s">
        <v>21</v>
      </c>
      <c r="L318" s="306"/>
      <c r="M318" s="307" t="s">
        <v>21</v>
      </c>
      <c r="N318" s="308" t="s">
        <v>47</v>
      </c>
      <c r="O318" s="48"/>
      <c r="P318" s="246">
        <f>O318*H318</f>
        <v>0</v>
      </c>
      <c r="Q318" s="246">
        <v>0</v>
      </c>
      <c r="R318" s="246">
        <f>Q318*H318</f>
        <v>0</v>
      </c>
      <c r="S318" s="246">
        <v>0</v>
      </c>
      <c r="T318" s="247">
        <f>S318*H318</f>
        <v>0</v>
      </c>
      <c r="AR318" s="25" t="s">
        <v>414</v>
      </c>
      <c r="AT318" s="25" t="s">
        <v>288</v>
      </c>
      <c r="AU318" s="25" t="s">
        <v>85</v>
      </c>
      <c r="AY318" s="25" t="s">
        <v>171</v>
      </c>
      <c r="BE318" s="248">
        <f>IF(N318="základní",J318,0)</f>
        <v>0</v>
      </c>
      <c r="BF318" s="248">
        <f>IF(N318="snížená",J318,0)</f>
        <v>0</v>
      </c>
      <c r="BG318" s="248">
        <f>IF(N318="zákl. přenesená",J318,0)</f>
        <v>0</v>
      </c>
      <c r="BH318" s="248">
        <f>IF(N318="sníž. přenesená",J318,0)</f>
        <v>0</v>
      </c>
      <c r="BI318" s="248">
        <f>IF(N318="nulová",J318,0)</f>
        <v>0</v>
      </c>
      <c r="BJ318" s="25" t="s">
        <v>83</v>
      </c>
      <c r="BK318" s="248">
        <f>ROUND(I318*H318,2)</f>
        <v>0</v>
      </c>
      <c r="BL318" s="25" t="s">
        <v>314</v>
      </c>
      <c r="BM318" s="25" t="s">
        <v>3999</v>
      </c>
    </row>
    <row r="319" s="1" customFormat="1" ht="16.5" customHeight="1">
      <c r="B319" s="47"/>
      <c r="C319" s="237" t="s">
        <v>2010</v>
      </c>
      <c r="D319" s="237" t="s">
        <v>174</v>
      </c>
      <c r="E319" s="238" t="s">
        <v>4000</v>
      </c>
      <c r="F319" s="239" t="s">
        <v>4001</v>
      </c>
      <c r="G319" s="240" t="s">
        <v>367</v>
      </c>
      <c r="H319" s="241">
        <v>1</v>
      </c>
      <c r="I319" s="242"/>
      <c r="J319" s="243">
        <f>ROUND(I319*H319,2)</f>
        <v>0</v>
      </c>
      <c r="K319" s="239" t="s">
        <v>21</v>
      </c>
      <c r="L319" s="73"/>
      <c r="M319" s="244" t="s">
        <v>21</v>
      </c>
      <c r="N319" s="245" t="s">
        <v>47</v>
      </c>
      <c r="O319" s="48"/>
      <c r="P319" s="246">
        <f>O319*H319</f>
        <v>0</v>
      </c>
      <c r="Q319" s="246">
        <v>0</v>
      </c>
      <c r="R319" s="246">
        <f>Q319*H319</f>
        <v>0</v>
      </c>
      <c r="S319" s="246">
        <v>0</v>
      </c>
      <c r="T319" s="247">
        <f>S319*H319</f>
        <v>0</v>
      </c>
      <c r="AR319" s="25" t="s">
        <v>314</v>
      </c>
      <c r="AT319" s="25" t="s">
        <v>174</v>
      </c>
      <c r="AU319" s="25" t="s">
        <v>85</v>
      </c>
      <c r="AY319" s="25" t="s">
        <v>171</v>
      </c>
      <c r="BE319" s="248">
        <f>IF(N319="základní",J319,0)</f>
        <v>0</v>
      </c>
      <c r="BF319" s="248">
        <f>IF(N319="snížená",J319,0)</f>
        <v>0</v>
      </c>
      <c r="BG319" s="248">
        <f>IF(N319="zákl. přenesená",J319,0)</f>
        <v>0</v>
      </c>
      <c r="BH319" s="248">
        <f>IF(N319="sníž. přenesená",J319,0)</f>
        <v>0</v>
      </c>
      <c r="BI319" s="248">
        <f>IF(N319="nulová",J319,0)</f>
        <v>0</v>
      </c>
      <c r="BJ319" s="25" t="s">
        <v>83</v>
      </c>
      <c r="BK319" s="248">
        <f>ROUND(I319*H319,2)</f>
        <v>0</v>
      </c>
      <c r="BL319" s="25" t="s">
        <v>314</v>
      </c>
      <c r="BM319" s="25" t="s">
        <v>4002</v>
      </c>
    </row>
    <row r="320" s="1" customFormat="1" ht="16.5" customHeight="1">
      <c r="B320" s="47"/>
      <c r="C320" s="299" t="s">
        <v>2014</v>
      </c>
      <c r="D320" s="299" t="s">
        <v>288</v>
      </c>
      <c r="E320" s="300" t="s">
        <v>4003</v>
      </c>
      <c r="F320" s="301" t="s">
        <v>4004</v>
      </c>
      <c r="G320" s="302" t="s">
        <v>367</v>
      </c>
      <c r="H320" s="303">
        <v>1</v>
      </c>
      <c r="I320" s="304"/>
      <c r="J320" s="305">
        <f>ROUND(I320*H320,2)</f>
        <v>0</v>
      </c>
      <c r="K320" s="301" t="s">
        <v>21</v>
      </c>
      <c r="L320" s="306"/>
      <c r="M320" s="307" t="s">
        <v>21</v>
      </c>
      <c r="N320" s="308" t="s">
        <v>47</v>
      </c>
      <c r="O320" s="48"/>
      <c r="P320" s="246">
        <f>O320*H320</f>
        <v>0</v>
      </c>
      <c r="Q320" s="246">
        <v>0</v>
      </c>
      <c r="R320" s="246">
        <f>Q320*H320</f>
        <v>0</v>
      </c>
      <c r="S320" s="246">
        <v>0</v>
      </c>
      <c r="T320" s="247">
        <f>S320*H320</f>
        <v>0</v>
      </c>
      <c r="AR320" s="25" t="s">
        <v>414</v>
      </c>
      <c r="AT320" s="25" t="s">
        <v>288</v>
      </c>
      <c r="AU320" s="25" t="s">
        <v>85</v>
      </c>
      <c r="AY320" s="25" t="s">
        <v>171</v>
      </c>
      <c r="BE320" s="248">
        <f>IF(N320="základní",J320,0)</f>
        <v>0</v>
      </c>
      <c r="BF320" s="248">
        <f>IF(N320="snížená",J320,0)</f>
        <v>0</v>
      </c>
      <c r="BG320" s="248">
        <f>IF(N320="zákl. přenesená",J320,0)</f>
        <v>0</v>
      </c>
      <c r="BH320" s="248">
        <f>IF(N320="sníž. přenesená",J320,0)</f>
        <v>0</v>
      </c>
      <c r="BI320" s="248">
        <f>IF(N320="nulová",J320,0)</f>
        <v>0</v>
      </c>
      <c r="BJ320" s="25" t="s">
        <v>83</v>
      </c>
      <c r="BK320" s="248">
        <f>ROUND(I320*H320,2)</f>
        <v>0</v>
      </c>
      <c r="BL320" s="25" t="s">
        <v>314</v>
      </c>
      <c r="BM320" s="25" t="s">
        <v>4005</v>
      </c>
    </row>
    <row r="321" s="11" customFormat="1" ht="29.88" customHeight="1">
      <c r="B321" s="221"/>
      <c r="C321" s="222"/>
      <c r="D321" s="223" t="s">
        <v>75</v>
      </c>
      <c r="E321" s="235" t="s">
        <v>4006</v>
      </c>
      <c r="F321" s="235" t="s">
        <v>4007</v>
      </c>
      <c r="G321" s="222"/>
      <c r="H321" s="222"/>
      <c r="I321" s="225"/>
      <c r="J321" s="236">
        <f>BK321</f>
        <v>0</v>
      </c>
      <c r="K321" s="222"/>
      <c r="L321" s="227"/>
      <c r="M321" s="228"/>
      <c r="N321" s="229"/>
      <c r="O321" s="229"/>
      <c r="P321" s="230">
        <f>SUM(P322:P337)</f>
        <v>0</v>
      </c>
      <c r="Q321" s="229"/>
      <c r="R321" s="230">
        <f>SUM(R322:R337)</f>
        <v>0</v>
      </c>
      <c r="S321" s="229"/>
      <c r="T321" s="231">
        <f>SUM(T322:T337)</f>
        <v>0</v>
      </c>
      <c r="AR321" s="232" t="s">
        <v>85</v>
      </c>
      <c r="AT321" s="233" t="s">
        <v>75</v>
      </c>
      <c r="AU321" s="233" t="s">
        <v>83</v>
      </c>
      <c r="AY321" s="232" t="s">
        <v>171</v>
      </c>
      <c r="BK321" s="234">
        <f>SUM(BK322:BK337)</f>
        <v>0</v>
      </c>
    </row>
    <row r="322" s="1" customFormat="1" ht="16.5" customHeight="1">
      <c r="B322" s="47"/>
      <c r="C322" s="237" t="s">
        <v>2018</v>
      </c>
      <c r="D322" s="237" t="s">
        <v>174</v>
      </c>
      <c r="E322" s="238" t="s">
        <v>4008</v>
      </c>
      <c r="F322" s="239" t="s">
        <v>4009</v>
      </c>
      <c r="G322" s="240" t="s">
        <v>367</v>
      </c>
      <c r="H322" s="241">
        <v>24</v>
      </c>
      <c r="I322" s="242"/>
      <c r="J322" s="243">
        <f>ROUND(I322*H322,2)</f>
        <v>0</v>
      </c>
      <c r="K322" s="239" t="s">
        <v>21</v>
      </c>
      <c r="L322" s="73"/>
      <c r="M322" s="244" t="s">
        <v>21</v>
      </c>
      <c r="N322" s="245" t="s">
        <v>47</v>
      </c>
      <c r="O322" s="48"/>
      <c r="P322" s="246">
        <f>O322*H322</f>
        <v>0</v>
      </c>
      <c r="Q322" s="246">
        <v>0</v>
      </c>
      <c r="R322" s="246">
        <f>Q322*H322</f>
        <v>0</v>
      </c>
      <c r="S322" s="246">
        <v>0</v>
      </c>
      <c r="T322" s="247">
        <f>S322*H322</f>
        <v>0</v>
      </c>
      <c r="AR322" s="25" t="s">
        <v>314</v>
      </c>
      <c r="AT322" s="25" t="s">
        <v>174</v>
      </c>
      <c r="AU322" s="25" t="s">
        <v>85</v>
      </c>
      <c r="AY322" s="25" t="s">
        <v>171</v>
      </c>
      <c r="BE322" s="248">
        <f>IF(N322="základní",J322,0)</f>
        <v>0</v>
      </c>
      <c r="BF322" s="248">
        <f>IF(N322="snížená",J322,0)</f>
        <v>0</v>
      </c>
      <c r="BG322" s="248">
        <f>IF(N322="zákl. přenesená",J322,0)</f>
        <v>0</v>
      </c>
      <c r="BH322" s="248">
        <f>IF(N322="sníž. přenesená",J322,0)</f>
        <v>0</v>
      </c>
      <c r="BI322" s="248">
        <f>IF(N322="nulová",J322,0)</f>
        <v>0</v>
      </c>
      <c r="BJ322" s="25" t="s">
        <v>83</v>
      </c>
      <c r="BK322" s="248">
        <f>ROUND(I322*H322,2)</f>
        <v>0</v>
      </c>
      <c r="BL322" s="25" t="s">
        <v>314</v>
      </c>
      <c r="BM322" s="25" t="s">
        <v>4010</v>
      </c>
    </row>
    <row r="323" s="1" customFormat="1" ht="16.5" customHeight="1">
      <c r="B323" s="47"/>
      <c r="C323" s="299" t="s">
        <v>2024</v>
      </c>
      <c r="D323" s="299" t="s">
        <v>288</v>
      </c>
      <c r="E323" s="300" t="s">
        <v>4011</v>
      </c>
      <c r="F323" s="301" t="s">
        <v>4012</v>
      </c>
      <c r="G323" s="302" t="s">
        <v>367</v>
      </c>
      <c r="H323" s="303">
        <v>24</v>
      </c>
      <c r="I323" s="304"/>
      <c r="J323" s="305">
        <f>ROUND(I323*H323,2)</f>
        <v>0</v>
      </c>
      <c r="K323" s="301" t="s">
        <v>21</v>
      </c>
      <c r="L323" s="306"/>
      <c r="M323" s="307" t="s">
        <v>21</v>
      </c>
      <c r="N323" s="308" t="s">
        <v>47</v>
      </c>
      <c r="O323" s="48"/>
      <c r="P323" s="246">
        <f>O323*H323</f>
        <v>0</v>
      </c>
      <c r="Q323" s="246">
        <v>0</v>
      </c>
      <c r="R323" s="246">
        <f>Q323*H323</f>
        <v>0</v>
      </c>
      <c r="S323" s="246">
        <v>0</v>
      </c>
      <c r="T323" s="247">
        <f>S323*H323</f>
        <v>0</v>
      </c>
      <c r="AR323" s="25" t="s">
        <v>414</v>
      </c>
      <c r="AT323" s="25" t="s">
        <v>288</v>
      </c>
      <c r="AU323" s="25" t="s">
        <v>85</v>
      </c>
      <c r="AY323" s="25" t="s">
        <v>171</v>
      </c>
      <c r="BE323" s="248">
        <f>IF(N323="základní",J323,0)</f>
        <v>0</v>
      </c>
      <c r="BF323" s="248">
        <f>IF(N323="snížená",J323,0)</f>
        <v>0</v>
      </c>
      <c r="BG323" s="248">
        <f>IF(N323="zákl. přenesená",J323,0)</f>
        <v>0</v>
      </c>
      <c r="BH323" s="248">
        <f>IF(N323="sníž. přenesená",J323,0)</f>
        <v>0</v>
      </c>
      <c r="BI323" s="248">
        <f>IF(N323="nulová",J323,0)</f>
        <v>0</v>
      </c>
      <c r="BJ323" s="25" t="s">
        <v>83</v>
      </c>
      <c r="BK323" s="248">
        <f>ROUND(I323*H323,2)</f>
        <v>0</v>
      </c>
      <c r="BL323" s="25" t="s">
        <v>314</v>
      </c>
      <c r="BM323" s="25" t="s">
        <v>4013</v>
      </c>
    </row>
    <row r="324" s="1" customFormat="1" ht="16.5" customHeight="1">
      <c r="B324" s="47"/>
      <c r="C324" s="237" t="s">
        <v>2028</v>
      </c>
      <c r="D324" s="237" t="s">
        <v>174</v>
      </c>
      <c r="E324" s="238" t="s">
        <v>4014</v>
      </c>
      <c r="F324" s="239" t="s">
        <v>4015</v>
      </c>
      <c r="G324" s="240" t="s">
        <v>367</v>
      </c>
      <c r="H324" s="241">
        <v>15</v>
      </c>
      <c r="I324" s="242"/>
      <c r="J324" s="243">
        <f>ROUND(I324*H324,2)</f>
        <v>0</v>
      </c>
      <c r="K324" s="239" t="s">
        <v>21</v>
      </c>
      <c r="L324" s="73"/>
      <c r="M324" s="244" t="s">
        <v>21</v>
      </c>
      <c r="N324" s="245" t="s">
        <v>47</v>
      </c>
      <c r="O324" s="48"/>
      <c r="P324" s="246">
        <f>O324*H324</f>
        <v>0</v>
      </c>
      <c r="Q324" s="246">
        <v>0</v>
      </c>
      <c r="R324" s="246">
        <f>Q324*H324</f>
        <v>0</v>
      </c>
      <c r="S324" s="246">
        <v>0</v>
      </c>
      <c r="T324" s="247">
        <f>S324*H324</f>
        <v>0</v>
      </c>
      <c r="AR324" s="25" t="s">
        <v>314</v>
      </c>
      <c r="AT324" s="25" t="s">
        <v>174</v>
      </c>
      <c r="AU324" s="25" t="s">
        <v>85</v>
      </c>
      <c r="AY324" s="25" t="s">
        <v>171</v>
      </c>
      <c r="BE324" s="248">
        <f>IF(N324="základní",J324,0)</f>
        <v>0</v>
      </c>
      <c r="BF324" s="248">
        <f>IF(N324="snížená",J324,0)</f>
        <v>0</v>
      </c>
      <c r="BG324" s="248">
        <f>IF(N324="zákl. přenesená",J324,0)</f>
        <v>0</v>
      </c>
      <c r="BH324" s="248">
        <f>IF(N324="sníž. přenesená",J324,0)</f>
        <v>0</v>
      </c>
      <c r="BI324" s="248">
        <f>IF(N324="nulová",J324,0)</f>
        <v>0</v>
      </c>
      <c r="BJ324" s="25" t="s">
        <v>83</v>
      </c>
      <c r="BK324" s="248">
        <f>ROUND(I324*H324,2)</f>
        <v>0</v>
      </c>
      <c r="BL324" s="25" t="s">
        <v>314</v>
      </c>
      <c r="BM324" s="25" t="s">
        <v>4016</v>
      </c>
    </row>
    <row r="325" s="1" customFormat="1" ht="16.5" customHeight="1">
      <c r="B325" s="47"/>
      <c r="C325" s="299" t="s">
        <v>2034</v>
      </c>
      <c r="D325" s="299" t="s">
        <v>288</v>
      </c>
      <c r="E325" s="300" t="s">
        <v>4017</v>
      </c>
      <c r="F325" s="301" t="s">
        <v>4018</v>
      </c>
      <c r="G325" s="302" t="s">
        <v>367</v>
      </c>
      <c r="H325" s="303">
        <v>15</v>
      </c>
      <c r="I325" s="304"/>
      <c r="J325" s="305">
        <f>ROUND(I325*H325,2)</f>
        <v>0</v>
      </c>
      <c r="K325" s="301" t="s">
        <v>21</v>
      </c>
      <c r="L325" s="306"/>
      <c r="M325" s="307" t="s">
        <v>21</v>
      </c>
      <c r="N325" s="308" t="s">
        <v>47</v>
      </c>
      <c r="O325" s="48"/>
      <c r="P325" s="246">
        <f>O325*H325</f>
        <v>0</v>
      </c>
      <c r="Q325" s="246">
        <v>0</v>
      </c>
      <c r="R325" s="246">
        <f>Q325*H325</f>
        <v>0</v>
      </c>
      <c r="S325" s="246">
        <v>0</v>
      </c>
      <c r="T325" s="247">
        <f>S325*H325</f>
        <v>0</v>
      </c>
      <c r="AR325" s="25" t="s">
        <v>414</v>
      </c>
      <c r="AT325" s="25" t="s">
        <v>288</v>
      </c>
      <c r="AU325" s="25" t="s">
        <v>85</v>
      </c>
      <c r="AY325" s="25" t="s">
        <v>171</v>
      </c>
      <c r="BE325" s="248">
        <f>IF(N325="základní",J325,0)</f>
        <v>0</v>
      </c>
      <c r="BF325" s="248">
        <f>IF(N325="snížená",J325,0)</f>
        <v>0</v>
      </c>
      <c r="BG325" s="248">
        <f>IF(N325="zákl. přenesená",J325,0)</f>
        <v>0</v>
      </c>
      <c r="BH325" s="248">
        <f>IF(N325="sníž. přenesená",J325,0)</f>
        <v>0</v>
      </c>
      <c r="BI325" s="248">
        <f>IF(N325="nulová",J325,0)</f>
        <v>0</v>
      </c>
      <c r="BJ325" s="25" t="s">
        <v>83</v>
      </c>
      <c r="BK325" s="248">
        <f>ROUND(I325*H325,2)</f>
        <v>0</v>
      </c>
      <c r="BL325" s="25" t="s">
        <v>314</v>
      </c>
      <c r="BM325" s="25" t="s">
        <v>4019</v>
      </c>
    </row>
    <row r="326" s="1" customFormat="1" ht="16.5" customHeight="1">
      <c r="B326" s="47"/>
      <c r="C326" s="237" t="s">
        <v>2038</v>
      </c>
      <c r="D326" s="237" t="s">
        <v>174</v>
      </c>
      <c r="E326" s="238" t="s">
        <v>4020</v>
      </c>
      <c r="F326" s="239" t="s">
        <v>4021</v>
      </c>
      <c r="G326" s="240" t="s">
        <v>367</v>
      </c>
      <c r="H326" s="241">
        <v>11</v>
      </c>
      <c r="I326" s="242"/>
      <c r="J326" s="243">
        <f>ROUND(I326*H326,2)</f>
        <v>0</v>
      </c>
      <c r="K326" s="239" t="s">
        <v>21</v>
      </c>
      <c r="L326" s="73"/>
      <c r="M326" s="244" t="s">
        <v>21</v>
      </c>
      <c r="N326" s="245" t="s">
        <v>47</v>
      </c>
      <c r="O326" s="48"/>
      <c r="P326" s="246">
        <f>O326*H326</f>
        <v>0</v>
      </c>
      <c r="Q326" s="246">
        <v>0</v>
      </c>
      <c r="R326" s="246">
        <f>Q326*H326</f>
        <v>0</v>
      </c>
      <c r="S326" s="246">
        <v>0</v>
      </c>
      <c r="T326" s="247">
        <f>S326*H326</f>
        <v>0</v>
      </c>
      <c r="AR326" s="25" t="s">
        <v>314</v>
      </c>
      <c r="AT326" s="25" t="s">
        <v>174</v>
      </c>
      <c r="AU326" s="25" t="s">
        <v>85</v>
      </c>
      <c r="AY326" s="25" t="s">
        <v>171</v>
      </c>
      <c r="BE326" s="248">
        <f>IF(N326="základní",J326,0)</f>
        <v>0</v>
      </c>
      <c r="BF326" s="248">
        <f>IF(N326="snížená",J326,0)</f>
        <v>0</v>
      </c>
      <c r="BG326" s="248">
        <f>IF(N326="zákl. přenesená",J326,0)</f>
        <v>0</v>
      </c>
      <c r="BH326" s="248">
        <f>IF(N326="sníž. přenesená",J326,0)</f>
        <v>0</v>
      </c>
      <c r="BI326" s="248">
        <f>IF(N326="nulová",J326,0)</f>
        <v>0</v>
      </c>
      <c r="BJ326" s="25" t="s">
        <v>83</v>
      </c>
      <c r="BK326" s="248">
        <f>ROUND(I326*H326,2)</f>
        <v>0</v>
      </c>
      <c r="BL326" s="25" t="s">
        <v>314</v>
      </c>
      <c r="BM326" s="25" t="s">
        <v>4022</v>
      </c>
    </row>
    <row r="327" s="1" customFormat="1" ht="16.5" customHeight="1">
      <c r="B327" s="47"/>
      <c r="C327" s="299" t="s">
        <v>2045</v>
      </c>
      <c r="D327" s="299" t="s">
        <v>288</v>
      </c>
      <c r="E327" s="300" t="s">
        <v>4023</v>
      </c>
      <c r="F327" s="301" t="s">
        <v>4024</v>
      </c>
      <c r="G327" s="302" t="s">
        <v>367</v>
      </c>
      <c r="H327" s="303">
        <v>11</v>
      </c>
      <c r="I327" s="304"/>
      <c r="J327" s="305">
        <f>ROUND(I327*H327,2)</f>
        <v>0</v>
      </c>
      <c r="K327" s="301" t="s">
        <v>21</v>
      </c>
      <c r="L327" s="306"/>
      <c r="M327" s="307" t="s">
        <v>21</v>
      </c>
      <c r="N327" s="308" t="s">
        <v>47</v>
      </c>
      <c r="O327" s="48"/>
      <c r="P327" s="246">
        <f>O327*H327</f>
        <v>0</v>
      </c>
      <c r="Q327" s="246">
        <v>0</v>
      </c>
      <c r="R327" s="246">
        <f>Q327*H327</f>
        <v>0</v>
      </c>
      <c r="S327" s="246">
        <v>0</v>
      </c>
      <c r="T327" s="247">
        <f>S327*H327</f>
        <v>0</v>
      </c>
      <c r="AR327" s="25" t="s">
        <v>414</v>
      </c>
      <c r="AT327" s="25" t="s">
        <v>288</v>
      </c>
      <c r="AU327" s="25" t="s">
        <v>85</v>
      </c>
      <c r="AY327" s="25" t="s">
        <v>171</v>
      </c>
      <c r="BE327" s="248">
        <f>IF(N327="základní",J327,0)</f>
        <v>0</v>
      </c>
      <c r="BF327" s="248">
        <f>IF(N327="snížená",J327,0)</f>
        <v>0</v>
      </c>
      <c r="BG327" s="248">
        <f>IF(N327="zákl. přenesená",J327,0)</f>
        <v>0</v>
      </c>
      <c r="BH327" s="248">
        <f>IF(N327="sníž. přenesená",J327,0)</f>
        <v>0</v>
      </c>
      <c r="BI327" s="248">
        <f>IF(N327="nulová",J327,0)</f>
        <v>0</v>
      </c>
      <c r="BJ327" s="25" t="s">
        <v>83</v>
      </c>
      <c r="BK327" s="248">
        <f>ROUND(I327*H327,2)</f>
        <v>0</v>
      </c>
      <c r="BL327" s="25" t="s">
        <v>314</v>
      </c>
      <c r="BM327" s="25" t="s">
        <v>4025</v>
      </c>
    </row>
    <row r="328" s="1" customFormat="1" ht="16.5" customHeight="1">
      <c r="B328" s="47"/>
      <c r="C328" s="237" t="s">
        <v>2049</v>
      </c>
      <c r="D328" s="237" t="s">
        <v>174</v>
      </c>
      <c r="E328" s="238" t="s">
        <v>4026</v>
      </c>
      <c r="F328" s="239" t="s">
        <v>4027</v>
      </c>
      <c r="G328" s="240" t="s">
        <v>367</v>
      </c>
      <c r="H328" s="241">
        <v>5</v>
      </c>
      <c r="I328" s="242"/>
      <c r="J328" s="243">
        <f>ROUND(I328*H328,2)</f>
        <v>0</v>
      </c>
      <c r="K328" s="239" t="s">
        <v>21</v>
      </c>
      <c r="L328" s="73"/>
      <c r="M328" s="244" t="s">
        <v>21</v>
      </c>
      <c r="N328" s="245" t="s">
        <v>47</v>
      </c>
      <c r="O328" s="48"/>
      <c r="P328" s="246">
        <f>O328*H328</f>
        <v>0</v>
      </c>
      <c r="Q328" s="246">
        <v>0</v>
      </c>
      <c r="R328" s="246">
        <f>Q328*H328</f>
        <v>0</v>
      </c>
      <c r="S328" s="246">
        <v>0</v>
      </c>
      <c r="T328" s="247">
        <f>S328*H328</f>
        <v>0</v>
      </c>
      <c r="AR328" s="25" t="s">
        <v>314</v>
      </c>
      <c r="AT328" s="25" t="s">
        <v>174</v>
      </c>
      <c r="AU328" s="25" t="s">
        <v>85</v>
      </c>
      <c r="AY328" s="25" t="s">
        <v>171</v>
      </c>
      <c r="BE328" s="248">
        <f>IF(N328="základní",J328,0)</f>
        <v>0</v>
      </c>
      <c r="BF328" s="248">
        <f>IF(N328="snížená",J328,0)</f>
        <v>0</v>
      </c>
      <c r="BG328" s="248">
        <f>IF(N328="zákl. přenesená",J328,0)</f>
        <v>0</v>
      </c>
      <c r="BH328" s="248">
        <f>IF(N328="sníž. přenesená",J328,0)</f>
        <v>0</v>
      </c>
      <c r="BI328" s="248">
        <f>IF(N328="nulová",J328,0)</f>
        <v>0</v>
      </c>
      <c r="BJ328" s="25" t="s">
        <v>83</v>
      </c>
      <c r="BK328" s="248">
        <f>ROUND(I328*H328,2)</f>
        <v>0</v>
      </c>
      <c r="BL328" s="25" t="s">
        <v>314</v>
      </c>
      <c r="BM328" s="25" t="s">
        <v>4028</v>
      </c>
    </row>
    <row r="329" s="1" customFormat="1" ht="16.5" customHeight="1">
      <c r="B329" s="47"/>
      <c r="C329" s="299" t="s">
        <v>2058</v>
      </c>
      <c r="D329" s="299" t="s">
        <v>288</v>
      </c>
      <c r="E329" s="300" t="s">
        <v>4029</v>
      </c>
      <c r="F329" s="301" t="s">
        <v>4030</v>
      </c>
      <c r="G329" s="302" t="s">
        <v>367</v>
      </c>
      <c r="H329" s="303">
        <v>5</v>
      </c>
      <c r="I329" s="304"/>
      <c r="J329" s="305">
        <f>ROUND(I329*H329,2)</f>
        <v>0</v>
      </c>
      <c r="K329" s="301" t="s">
        <v>21</v>
      </c>
      <c r="L329" s="306"/>
      <c r="M329" s="307" t="s">
        <v>21</v>
      </c>
      <c r="N329" s="308" t="s">
        <v>47</v>
      </c>
      <c r="O329" s="48"/>
      <c r="P329" s="246">
        <f>O329*H329</f>
        <v>0</v>
      </c>
      <c r="Q329" s="246">
        <v>0</v>
      </c>
      <c r="R329" s="246">
        <f>Q329*H329</f>
        <v>0</v>
      </c>
      <c r="S329" s="246">
        <v>0</v>
      </c>
      <c r="T329" s="247">
        <f>S329*H329</f>
        <v>0</v>
      </c>
      <c r="AR329" s="25" t="s">
        <v>414</v>
      </c>
      <c r="AT329" s="25" t="s">
        <v>288</v>
      </c>
      <c r="AU329" s="25" t="s">
        <v>85</v>
      </c>
      <c r="AY329" s="25" t="s">
        <v>171</v>
      </c>
      <c r="BE329" s="248">
        <f>IF(N329="základní",J329,0)</f>
        <v>0</v>
      </c>
      <c r="BF329" s="248">
        <f>IF(N329="snížená",J329,0)</f>
        <v>0</v>
      </c>
      <c r="BG329" s="248">
        <f>IF(N329="zákl. přenesená",J329,0)</f>
        <v>0</v>
      </c>
      <c r="BH329" s="248">
        <f>IF(N329="sníž. přenesená",J329,0)</f>
        <v>0</v>
      </c>
      <c r="BI329" s="248">
        <f>IF(N329="nulová",J329,0)</f>
        <v>0</v>
      </c>
      <c r="BJ329" s="25" t="s">
        <v>83</v>
      </c>
      <c r="BK329" s="248">
        <f>ROUND(I329*H329,2)</f>
        <v>0</v>
      </c>
      <c r="BL329" s="25" t="s">
        <v>314</v>
      </c>
      <c r="BM329" s="25" t="s">
        <v>4031</v>
      </c>
    </row>
    <row r="330" s="1" customFormat="1" ht="16.5" customHeight="1">
      <c r="B330" s="47"/>
      <c r="C330" s="237" t="s">
        <v>2063</v>
      </c>
      <c r="D330" s="237" t="s">
        <v>174</v>
      </c>
      <c r="E330" s="238" t="s">
        <v>4032</v>
      </c>
      <c r="F330" s="239" t="s">
        <v>4033</v>
      </c>
      <c r="G330" s="240" t="s">
        <v>367</v>
      </c>
      <c r="H330" s="241">
        <v>3</v>
      </c>
      <c r="I330" s="242"/>
      <c r="J330" s="243">
        <f>ROUND(I330*H330,2)</f>
        <v>0</v>
      </c>
      <c r="K330" s="239" t="s">
        <v>21</v>
      </c>
      <c r="L330" s="73"/>
      <c r="M330" s="244" t="s">
        <v>21</v>
      </c>
      <c r="N330" s="245" t="s">
        <v>47</v>
      </c>
      <c r="O330" s="48"/>
      <c r="P330" s="246">
        <f>O330*H330</f>
        <v>0</v>
      </c>
      <c r="Q330" s="246">
        <v>0</v>
      </c>
      <c r="R330" s="246">
        <f>Q330*H330</f>
        <v>0</v>
      </c>
      <c r="S330" s="246">
        <v>0</v>
      </c>
      <c r="T330" s="247">
        <f>S330*H330</f>
        <v>0</v>
      </c>
      <c r="AR330" s="25" t="s">
        <v>314</v>
      </c>
      <c r="AT330" s="25" t="s">
        <v>174</v>
      </c>
      <c r="AU330" s="25" t="s">
        <v>85</v>
      </c>
      <c r="AY330" s="25" t="s">
        <v>171</v>
      </c>
      <c r="BE330" s="248">
        <f>IF(N330="základní",J330,0)</f>
        <v>0</v>
      </c>
      <c r="BF330" s="248">
        <f>IF(N330="snížená",J330,0)</f>
        <v>0</v>
      </c>
      <c r="BG330" s="248">
        <f>IF(N330="zákl. přenesená",J330,0)</f>
        <v>0</v>
      </c>
      <c r="BH330" s="248">
        <f>IF(N330="sníž. přenesená",J330,0)</f>
        <v>0</v>
      </c>
      <c r="BI330" s="248">
        <f>IF(N330="nulová",J330,0)</f>
        <v>0</v>
      </c>
      <c r="BJ330" s="25" t="s">
        <v>83</v>
      </c>
      <c r="BK330" s="248">
        <f>ROUND(I330*H330,2)</f>
        <v>0</v>
      </c>
      <c r="BL330" s="25" t="s">
        <v>314</v>
      </c>
      <c r="BM330" s="25" t="s">
        <v>4034</v>
      </c>
    </row>
    <row r="331" s="1" customFormat="1" ht="16.5" customHeight="1">
      <c r="B331" s="47"/>
      <c r="C331" s="299" t="s">
        <v>2070</v>
      </c>
      <c r="D331" s="299" t="s">
        <v>288</v>
      </c>
      <c r="E331" s="300" t="s">
        <v>4035</v>
      </c>
      <c r="F331" s="301" t="s">
        <v>4036</v>
      </c>
      <c r="G331" s="302" t="s">
        <v>367</v>
      </c>
      <c r="H331" s="303">
        <v>3</v>
      </c>
      <c r="I331" s="304"/>
      <c r="J331" s="305">
        <f>ROUND(I331*H331,2)</f>
        <v>0</v>
      </c>
      <c r="K331" s="301" t="s">
        <v>21</v>
      </c>
      <c r="L331" s="306"/>
      <c r="M331" s="307" t="s">
        <v>21</v>
      </c>
      <c r="N331" s="308" t="s">
        <v>47</v>
      </c>
      <c r="O331" s="48"/>
      <c r="P331" s="246">
        <f>O331*H331</f>
        <v>0</v>
      </c>
      <c r="Q331" s="246">
        <v>0</v>
      </c>
      <c r="R331" s="246">
        <f>Q331*H331</f>
        <v>0</v>
      </c>
      <c r="S331" s="246">
        <v>0</v>
      </c>
      <c r="T331" s="247">
        <f>S331*H331</f>
        <v>0</v>
      </c>
      <c r="AR331" s="25" t="s">
        <v>414</v>
      </c>
      <c r="AT331" s="25" t="s">
        <v>288</v>
      </c>
      <c r="AU331" s="25" t="s">
        <v>85</v>
      </c>
      <c r="AY331" s="25" t="s">
        <v>171</v>
      </c>
      <c r="BE331" s="248">
        <f>IF(N331="základní",J331,0)</f>
        <v>0</v>
      </c>
      <c r="BF331" s="248">
        <f>IF(N331="snížená",J331,0)</f>
        <v>0</v>
      </c>
      <c r="BG331" s="248">
        <f>IF(N331="zákl. přenesená",J331,0)</f>
        <v>0</v>
      </c>
      <c r="BH331" s="248">
        <f>IF(N331="sníž. přenesená",J331,0)</f>
        <v>0</v>
      </c>
      <c r="BI331" s="248">
        <f>IF(N331="nulová",J331,0)</f>
        <v>0</v>
      </c>
      <c r="BJ331" s="25" t="s">
        <v>83</v>
      </c>
      <c r="BK331" s="248">
        <f>ROUND(I331*H331,2)</f>
        <v>0</v>
      </c>
      <c r="BL331" s="25" t="s">
        <v>314</v>
      </c>
      <c r="BM331" s="25" t="s">
        <v>4037</v>
      </c>
    </row>
    <row r="332" s="1" customFormat="1" ht="16.5" customHeight="1">
      <c r="B332" s="47"/>
      <c r="C332" s="237" t="s">
        <v>2078</v>
      </c>
      <c r="D332" s="237" t="s">
        <v>174</v>
      </c>
      <c r="E332" s="238" t="s">
        <v>4038</v>
      </c>
      <c r="F332" s="239" t="s">
        <v>4039</v>
      </c>
      <c r="G332" s="240" t="s">
        <v>367</v>
      </c>
      <c r="H332" s="241">
        <v>1</v>
      </c>
      <c r="I332" s="242"/>
      <c r="J332" s="243">
        <f>ROUND(I332*H332,2)</f>
        <v>0</v>
      </c>
      <c r="K332" s="239" t="s">
        <v>21</v>
      </c>
      <c r="L332" s="73"/>
      <c r="M332" s="244" t="s">
        <v>21</v>
      </c>
      <c r="N332" s="245" t="s">
        <v>47</v>
      </c>
      <c r="O332" s="48"/>
      <c r="P332" s="246">
        <f>O332*H332</f>
        <v>0</v>
      </c>
      <c r="Q332" s="246">
        <v>0</v>
      </c>
      <c r="R332" s="246">
        <f>Q332*H332</f>
        <v>0</v>
      </c>
      <c r="S332" s="246">
        <v>0</v>
      </c>
      <c r="T332" s="247">
        <f>S332*H332</f>
        <v>0</v>
      </c>
      <c r="AR332" s="25" t="s">
        <v>314</v>
      </c>
      <c r="AT332" s="25" t="s">
        <v>174</v>
      </c>
      <c r="AU332" s="25" t="s">
        <v>85</v>
      </c>
      <c r="AY332" s="25" t="s">
        <v>171</v>
      </c>
      <c r="BE332" s="248">
        <f>IF(N332="základní",J332,0)</f>
        <v>0</v>
      </c>
      <c r="BF332" s="248">
        <f>IF(N332="snížená",J332,0)</f>
        <v>0</v>
      </c>
      <c r="BG332" s="248">
        <f>IF(N332="zákl. přenesená",J332,0)</f>
        <v>0</v>
      </c>
      <c r="BH332" s="248">
        <f>IF(N332="sníž. přenesená",J332,0)</f>
        <v>0</v>
      </c>
      <c r="BI332" s="248">
        <f>IF(N332="nulová",J332,0)</f>
        <v>0</v>
      </c>
      <c r="BJ332" s="25" t="s">
        <v>83</v>
      </c>
      <c r="BK332" s="248">
        <f>ROUND(I332*H332,2)</f>
        <v>0</v>
      </c>
      <c r="BL332" s="25" t="s">
        <v>314</v>
      </c>
      <c r="BM332" s="25" t="s">
        <v>4040</v>
      </c>
    </row>
    <row r="333" s="1" customFormat="1" ht="16.5" customHeight="1">
      <c r="B333" s="47"/>
      <c r="C333" s="299" t="s">
        <v>2083</v>
      </c>
      <c r="D333" s="299" t="s">
        <v>288</v>
      </c>
      <c r="E333" s="300" t="s">
        <v>4041</v>
      </c>
      <c r="F333" s="301" t="s">
        <v>4042</v>
      </c>
      <c r="G333" s="302" t="s">
        <v>367</v>
      </c>
      <c r="H333" s="303">
        <v>1</v>
      </c>
      <c r="I333" s="304"/>
      <c r="J333" s="305">
        <f>ROUND(I333*H333,2)</f>
        <v>0</v>
      </c>
      <c r="K333" s="301" t="s">
        <v>21</v>
      </c>
      <c r="L333" s="306"/>
      <c r="M333" s="307" t="s">
        <v>21</v>
      </c>
      <c r="N333" s="308" t="s">
        <v>47</v>
      </c>
      <c r="O333" s="48"/>
      <c r="P333" s="246">
        <f>O333*H333</f>
        <v>0</v>
      </c>
      <c r="Q333" s="246">
        <v>0</v>
      </c>
      <c r="R333" s="246">
        <f>Q333*H333</f>
        <v>0</v>
      </c>
      <c r="S333" s="246">
        <v>0</v>
      </c>
      <c r="T333" s="247">
        <f>S333*H333</f>
        <v>0</v>
      </c>
      <c r="AR333" s="25" t="s">
        <v>414</v>
      </c>
      <c r="AT333" s="25" t="s">
        <v>288</v>
      </c>
      <c r="AU333" s="25" t="s">
        <v>85</v>
      </c>
      <c r="AY333" s="25" t="s">
        <v>171</v>
      </c>
      <c r="BE333" s="248">
        <f>IF(N333="základní",J333,0)</f>
        <v>0</v>
      </c>
      <c r="BF333" s="248">
        <f>IF(N333="snížená",J333,0)</f>
        <v>0</v>
      </c>
      <c r="BG333" s="248">
        <f>IF(N333="zákl. přenesená",J333,0)</f>
        <v>0</v>
      </c>
      <c r="BH333" s="248">
        <f>IF(N333="sníž. přenesená",J333,0)</f>
        <v>0</v>
      </c>
      <c r="BI333" s="248">
        <f>IF(N333="nulová",J333,0)</f>
        <v>0</v>
      </c>
      <c r="BJ333" s="25" t="s">
        <v>83</v>
      </c>
      <c r="BK333" s="248">
        <f>ROUND(I333*H333,2)</f>
        <v>0</v>
      </c>
      <c r="BL333" s="25" t="s">
        <v>314</v>
      </c>
      <c r="BM333" s="25" t="s">
        <v>4043</v>
      </c>
    </row>
    <row r="334" s="1" customFormat="1" ht="25.5" customHeight="1">
      <c r="B334" s="47"/>
      <c r="C334" s="237" t="s">
        <v>2090</v>
      </c>
      <c r="D334" s="237" t="s">
        <v>174</v>
      </c>
      <c r="E334" s="238" t="s">
        <v>4044</v>
      </c>
      <c r="F334" s="239" t="s">
        <v>4045</v>
      </c>
      <c r="G334" s="240" t="s">
        <v>367</v>
      </c>
      <c r="H334" s="241">
        <v>4</v>
      </c>
      <c r="I334" s="242"/>
      <c r="J334" s="243">
        <f>ROUND(I334*H334,2)</f>
        <v>0</v>
      </c>
      <c r="K334" s="239" t="s">
        <v>21</v>
      </c>
      <c r="L334" s="73"/>
      <c r="M334" s="244" t="s">
        <v>21</v>
      </c>
      <c r="N334" s="245" t="s">
        <v>47</v>
      </c>
      <c r="O334" s="48"/>
      <c r="P334" s="246">
        <f>O334*H334</f>
        <v>0</v>
      </c>
      <c r="Q334" s="246">
        <v>0</v>
      </c>
      <c r="R334" s="246">
        <f>Q334*H334</f>
        <v>0</v>
      </c>
      <c r="S334" s="246">
        <v>0</v>
      </c>
      <c r="T334" s="247">
        <f>S334*H334</f>
        <v>0</v>
      </c>
      <c r="AR334" s="25" t="s">
        <v>314</v>
      </c>
      <c r="AT334" s="25" t="s">
        <v>174</v>
      </c>
      <c r="AU334" s="25" t="s">
        <v>85</v>
      </c>
      <c r="AY334" s="25" t="s">
        <v>171</v>
      </c>
      <c r="BE334" s="248">
        <f>IF(N334="základní",J334,0)</f>
        <v>0</v>
      </c>
      <c r="BF334" s="248">
        <f>IF(N334="snížená",J334,0)</f>
        <v>0</v>
      </c>
      <c r="BG334" s="248">
        <f>IF(N334="zákl. přenesená",J334,0)</f>
        <v>0</v>
      </c>
      <c r="BH334" s="248">
        <f>IF(N334="sníž. přenesená",J334,0)</f>
        <v>0</v>
      </c>
      <c r="BI334" s="248">
        <f>IF(N334="nulová",J334,0)</f>
        <v>0</v>
      </c>
      <c r="BJ334" s="25" t="s">
        <v>83</v>
      </c>
      <c r="BK334" s="248">
        <f>ROUND(I334*H334,2)</f>
        <v>0</v>
      </c>
      <c r="BL334" s="25" t="s">
        <v>314</v>
      </c>
      <c r="BM334" s="25" t="s">
        <v>4046</v>
      </c>
    </row>
    <row r="335" s="1" customFormat="1" ht="25.5" customHeight="1">
      <c r="B335" s="47"/>
      <c r="C335" s="299" t="s">
        <v>4047</v>
      </c>
      <c r="D335" s="299" t="s">
        <v>288</v>
      </c>
      <c r="E335" s="300" t="s">
        <v>4048</v>
      </c>
      <c r="F335" s="301" t="s">
        <v>4049</v>
      </c>
      <c r="G335" s="302" t="s">
        <v>367</v>
      </c>
      <c r="H335" s="303">
        <v>4</v>
      </c>
      <c r="I335" s="304"/>
      <c r="J335" s="305">
        <f>ROUND(I335*H335,2)</f>
        <v>0</v>
      </c>
      <c r="K335" s="301" t="s">
        <v>21</v>
      </c>
      <c r="L335" s="306"/>
      <c r="M335" s="307" t="s">
        <v>21</v>
      </c>
      <c r="N335" s="308" t="s">
        <v>47</v>
      </c>
      <c r="O335" s="48"/>
      <c r="P335" s="246">
        <f>O335*H335</f>
        <v>0</v>
      </c>
      <c r="Q335" s="246">
        <v>0</v>
      </c>
      <c r="R335" s="246">
        <f>Q335*H335</f>
        <v>0</v>
      </c>
      <c r="S335" s="246">
        <v>0</v>
      </c>
      <c r="T335" s="247">
        <f>S335*H335</f>
        <v>0</v>
      </c>
      <c r="AR335" s="25" t="s">
        <v>414</v>
      </c>
      <c r="AT335" s="25" t="s">
        <v>288</v>
      </c>
      <c r="AU335" s="25" t="s">
        <v>85</v>
      </c>
      <c r="AY335" s="25" t="s">
        <v>171</v>
      </c>
      <c r="BE335" s="248">
        <f>IF(N335="základní",J335,0)</f>
        <v>0</v>
      </c>
      <c r="BF335" s="248">
        <f>IF(N335="snížená",J335,0)</f>
        <v>0</v>
      </c>
      <c r="BG335" s="248">
        <f>IF(N335="zákl. přenesená",J335,0)</f>
        <v>0</v>
      </c>
      <c r="BH335" s="248">
        <f>IF(N335="sníž. přenesená",J335,0)</f>
        <v>0</v>
      </c>
      <c r="BI335" s="248">
        <f>IF(N335="nulová",J335,0)</f>
        <v>0</v>
      </c>
      <c r="BJ335" s="25" t="s">
        <v>83</v>
      </c>
      <c r="BK335" s="248">
        <f>ROUND(I335*H335,2)</f>
        <v>0</v>
      </c>
      <c r="BL335" s="25" t="s">
        <v>314</v>
      </c>
      <c r="BM335" s="25" t="s">
        <v>4050</v>
      </c>
    </row>
    <row r="336" s="1" customFormat="1" ht="16.5" customHeight="1">
      <c r="B336" s="47"/>
      <c r="C336" s="237" t="s">
        <v>4051</v>
      </c>
      <c r="D336" s="237" t="s">
        <v>174</v>
      </c>
      <c r="E336" s="238" t="s">
        <v>4052</v>
      </c>
      <c r="F336" s="239" t="s">
        <v>4053</v>
      </c>
      <c r="G336" s="240" t="s">
        <v>367</v>
      </c>
      <c r="H336" s="241">
        <v>8</v>
      </c>
      <c r="I336" s="242"/>
      <c r="J336" s="243">
        <f>ROUND(I336*H336,2)</f>
        <v>0</v>
      </c>
      <c r="K336" s="239" t="s">
        <v>21</v>
      </c>
      <c r="L336" s="73"/>
      <c r="M336" s="244" t="s">
        <v>21</v>
      </c>
      <c r="N336" s="245" t="s">
        <v>47</v>
      </c>
      <c r="O336" s="48"/>
      <c r="P336" s="246">
        <f>O336*H336</f>
        <v>0</v>
      </c>
      <c r="Q336" s="246">
        <v>0</v>
      </c>
      <c r="R336" s="246">
        <f>Q336*H336</f>
        <v>0</v>
      </c>
      <c r="S336" s="246">
        <v>0</v>
      </c>
      <c r="T336" s="247">
        <f>S336*H336</f>
        <v>0</v>
      </c>
      <c r="AR336" s="25" t="s">
        <v>314</v>
      </c>
      <c r="AT336" s="25" t="s">
        <v>174</v>
      </c>
      <c r="AU336" s="25" t="s">
        <v>85</v>
      </c>
      <c r="AY336" s="25" t="s">
        <v>171</v>
      </c>
      <c r="BE336" s="248">
        <f>IF(N336="základní",J336,0)</f>
        <v>0</v>
      </c>
      <c r="BF336" s="248">
        <f>IF(N336="snížená",J336,0)</f>
        <v>0</v>
      </c>
      <c r="BG336" s="248">
        <f>IF(N336="zákl. přenesená",J336,0)</f>
        <v>0</v>
      </c>
      <c r="BH336" s="248">
        <f>IF(N336="sníž. přenesená",J336,0)</f>
        <v>0</v>
      </c>
      <c r="BI336" s="248">
        <f>IF(N336="nulová",J336,0)</f>
        <v>0</v>
      </c>
      <c r="BJ336" s="25" t="s">
        <v>83</v>
      </c>
      <c r="BK336" s="248">
        <f>ROUND(I336*H336,2)</f>
        <v>0</v>
      </c>
      <c r="BL336" s="25" t="s">
        <v>314</v>
      </c>
      <c r="BM336" s="25" t="s">
        <v>4054</v>
      </c>
    </row>
    <row r="337" s="1" customFormat="1" ht="16.5" customHeight="1">
      <c r="B337" s="47"/>
      <c r="C337" s="299" t="s">
        <v>4055</v>
      </c>
      <c r="D337" s="299" t="s">
        <v>288</v>
      </c>
      <c r="E337" s="300" t="s">
        <v>4056</v>
      </c>
      <c r="F337" s="301" t="s">
        <v>4057</v>
      </c>
      <c r="G337" s="302" t="s">
        <v>367</v>
      </c>
      <c r="H337" s="303">
        <v>8</v>
      </c>
      <c r="I337" s="304"/>
      <c r="J337" s="305">
        <f>ROUND(I337*H337,2)</f>
        <v>0</v>
      </c>
      <c r="K337" s="301" t="s">
        <v>21</v>
      </c>
      <c r="L337" s="306"/>
      <c r="M337" s="307" t="s">
        <v>21</v>
      </c>
      <c r="N337" s="308" t="s">
        <v>47</v>
      </c>
      <c r="O337" s="48"/>
      <c r="P337" s="246">
        <f>O337*H337</f>
        <v>0</v>
      </c>
      <c r="Q337" s="246">
        <v>0</v>
      </c>
      <c r="R337" s="246">
        <f>Q337*H337</f>
        <v>0</v>
      </c>
      <c r="S337" s="246">
        <v>0</v>
      </c>
      <c r="T337" s="247">
        <f>S337*H337</f>
        <v>0</v>
      </c>
      <c r="AR337" s="25" t="s">
        <v>414</v>
      </c>
      <c r="AT337" s="25" t="s">
        <v>288</v>
      </c>
      <c r="AU337" s="25" t="s">
        <v>85</v>
      </c>
      <c r="AY337" s="25" t="s">
        <v>171</v>
      </c>
      <c r="BE337" s="248">
        <f>IF(N337="základní",J337,0)</f>
        <v>0</v>
      </c>
      <c r="BF337" s="248">
        <f>IF(N337="snížená",J337,0)</f>
        <v>0</v>
      </c>
      <c r="BG337" s="248">
        <f>IF(N337="zákl. přenesená",J337,0)</f>
        <v>0</v>
      </c>
      <c r="BH337" s="248">
        <f>IF(N337="sníž. přenesená",J337,0)</f>
        <v>0</v>
      </c>
      <c r="BI337" s="248">
        <f>IF(N337="nulová",J337,0)</f>
        <v>0</v>
      </c>
      <c r="BJ337" s="25" t="s">
        <v>83</v>
      </c>
      <c r="BK337" s="248">
        <f>ROUND(I337*H337,2)</f>
        <v>0</v>
      </c>
      <c r="BL337" s="25" t="s">
        <v>314</v>
      </c>
      <c r="BM337" s="25" t="s">
        <v>4058</v>
      </c>
    </row>
    <row r="338" s="11" customFormat="1" ht="29.88" customHeight="1">
      <c r="B338" s="221"/>
      <c r="C338" s="222"/>
      <c r="D338" s="223" t="s">
        <v>75</v>
      </c>
      <c r="E338" s="235" t="s">
        <v>4059</v>
      </c>
      <c r="F338" s="235" t="s">
        <v>4060</v>
      </c>
      <c r="G338" s="222"/>
      <c r="H338" s="222"/>
      <c r="I338" s="225"/>
      <c r="J338" s="236">
        <f>BK338</f>
        <v>0</v>
      </c>
      <c r="K338" s="222"/>
      <c r="L338" s="227"/>
      <c r="M338" s="228"/>
      <c r="N338" s="229"/>
      <c r="O338" s="229"/>
      <c r="P338" s="230">
        <f>SUM(P339:P342)</f>
        <v>0</v>
      </c>
      <c r="Q338" s="229"/>
      <c r="R338" s="230">
        <f>SUM(R339:R342)</f>
        <v>0</v>
      </c>
      <c r="S338" s="229"/>
      <c r="T338" s="231">
        <f>SUM(T339:T342)</f>
        <v>0</v>
      </c>
      <c r="AR338" s="232" t="s">
        <v>85</v>
      </c>
      <c r="AT338" s="233" t="s">
        <v>75</v>
      </c>
      <c r="AU338" s="233" t="s">
        <v>83</v>
      </c>
      <c r="AY338" s="232" t="s">
        <v>171</v>
      </c>
      <c r="BK338" s="234">
        <f>SUM(BK339:BK342)</f>
        <v>0</v>
      </c>
    </row>
    <row r="339" s="1" customFormat="1" ht="16.5" customHeight="1">
      <c r="B339" s="47"/>
      <c r="C339" s="237" t="s">
        <v>4061</v>
      </c>
      <c r="D339" s="237" t="s">
        <v>174</v>
      </c>
      <c r="E339" s="238" t="s">
        <v>4062</v>
      </c>
      <c r="F339" s="239" t="s">
        <v>4063</v>
      </c>
      <c r="G339" s="240" t="s">
        <v>367</v>
      </c>
      <c r="H339" s="241">
        <v>15</v>
      </c>
      <c r="I339" s="242"/>
      <c r="J339" s="243">
        <f>ROUND(I339*H339,2)</f>
        <v>0</v>
      </c>
      <c r="K339" s="239" t="s">
        <v>21</v>
      </c>
      <c r="L339" s="73"/>
      <c r="M339" s="244" t="s">
        <v>21</v>
      </c>
      <c r="N339" s="245" t="s">
        <v>47</v>
      </c>
      <c r="O339" s="48"/>
      <c r="P339" s="246">
        <f>O339*H339</f>
        <v>0</v>
      </c>
      <c r="Q339" s="246">
        <v>0</v>
      </c>
      <c r="R339" s="246">
        <f>Q339*H339</f>
        <v>0</v>
      </c>
      <c r="S339" s="246">
        <v>0</v>
      </c>
      <c r="T339" s="247">
        <f>S339*H339</f>
        <v>0</v>
      </c>
      <c r="AR339" s="25" t="s">
        <v>314</v>
      </c>
      <c r="AT339" s="25" t="s">
        <v>174</v>
      </c>
      <c r="AU339" s="25" t="s">
        <v>85</v>
      </c>
      <c r="AY339" s="25" t="s">
        <v>171</v>
      </c>
      <c r="BE339" s="248">
        <f>IF(N339="základní",J339,0)</f>
        <v>0</v>
      </c>
      <c r="BF339" s="248">
        <f>IF(N339="snížená",J339,0)</f>
        <v>0</v>
      </c>
      <c r="BG339" s="248">
        <f>IF(N339="zákl. přenesená",J339,0)</f>
        <v>0</v>
      </c>
      <c r="BH339" s="248">
        <f>IF(N339="sníž. přenesená",J339,0)</f>
        <v>0</v>
      </c>
      <c r="BI339" s="248">
        <f>IF(N339="nulová",J339,0)</f>
        <v>0</v>
      </c>
      <c r="BJ339" s="25" t="s">
        <v>83</v>
      </c>
      <c r="BK339" s="248">
        <f>ROUND(I339*H339,2)</f>
        <v>0</v>
      </c>
      <c r="BL339" s="25" t="s">
        <v>314</v>
      </c>
      <c r="BM339" s="25" t="s">
        <v>4064</v>
      </c>
    </row>
    <row r="340" s="1" customFormat="1" ht="16.5" customHeight="1">
      <c r="B340" s="47"/>
      <c r="C340" s="237" t="s">
        <v>4065</v>
      </c>
      <c r="D340" s="237" t="s">
        <v>174</v>
      </c>
      <c r="E340" s="238" t="s">
        <v>4066</v>
      </c>
      <c r="F340" s="239" t="s">
        <v>4067</v>
      </c>
      <c r="G340" s="240" t="s">
        <v>256</v>
      </c>
      <c r="H340" s="241">
        <v>150</v>
      </c>
      <c r="I340" s="242"/>
      <c r="J340" s="243">
        <f>ROUND(I340*H340,2)</f>
        <v>0</v>
      </c>
      <c r="K340" s="239" t="s">
        <v>21</v>
      </c>
      <c r="L340" s="73"/>
      <c r="M340" s="244" t="s">
        <v>21</v>
      </c>
      <c r="N340" s="245" t="s">
        <v>47</v>
      </c>
      <c r="O340" s="48"/>
      <c r="P340" s="246">
        <f>O340*H340</f>
        <v>0</v>
      </c>
      <c r="Q340" s="246">
        <v>0</v>
      </c>
      <c r="R340" s="246">
        <f>Q340*H340</f>
        <v>0</v>
      </c>
      <c r="S340" s="246">
        <v>0</v>
      </c>
      <c r="T340" s="247">
        <f>S340*H340</f>
        <v>0</v>
      </c>
      <c r="AR340" s="25" t="s">
        <v>314</v>
      </c>
      <c r="AT340" s="25" t="s">
        <v>174</v>
      </c>
      <c r="AU340" s="25" t="s">
        <v>85</v>
      </c>
      <c r="AY340" s="25" t="s">
        <v>171</v>
      </c>
      <c r="BE340" s="248">
        <f>IF(N340="základní",J340,0)</f>
        <v>0</v>
      </c>
      <c r="BF340" s="248">
        <f>IF(N340="snížená",J340,0)</f>
        <v>0</v>
      </c>
      <c r="BG340" s="248">
        <f>IF(N340="zákl. přenesená",J340,0)</f>
        <v>0</v>
      </c>
      <c r="BH340" s="248">
        <f>IF(N340="sníž. přenesená",J340,0)</f>
        <v>0</v>
      </c>
      <c r="BI340" s="248">
        <f>IF(N340="nulová",J340,0)</f>
        <v>0</v>
      </c>
      <c r="BJ340" s="25" t="s">
        <v>83</v>
      </c>
      <c r="BK340" s="248">
        <f>ROUND(I340*H340,2)</f>
        <v>0</v>
      </c>
      <c r="BL340" s="25" t="s">
        <v>314</v>
      </c>
      <c r="BM340" s="25" t="s">
        <v>4068</v>
      </c>
    </row>
    <row r="341" s="1" customFormat="1" ht="16.5" customHeight="1">
      <c r="B341" s="47"/>
      <c r="C341" s="237" t="s">
        <v>4069</v>
      </c>
      <c r="D341" s="237" t="s">
        <v>174</v>
      </c>
      <c r="E341" s="238" t="s">
        <v>4070</v>
      </c>
      <c r="F341" s="239" t="s">
        <v>4071</v>
      </c>
      <c r="G341" s="240" t="s">
        <v>367</v>
      </c>
      <c r="H341" s="241">
        <v>15</v>
      </c>
      <c r="I341" s="242"/>
      <c r="J341" s="243">
        <f>ROUND(I341*H341,2)</f>
        <v>0</v>
      </c>
      <c r="K341" s="239" t="s">
        <v>21</v>
      </c>
      <c r="L341" s="73"/>
      <c r="M341" s="244" t="s">
        <v>21</v>
      </c>
      <c r="N341" s="245" t="s">
        <v>47</v>
      </c>
      <c r="O341" s="48"/>
      <c r="P341" s="246">
        <f>O341*H341</f>
        <v>0</v>
      </c>
      <c r="Q341" s="246">
        <v>0</v>
      </c>
      <c r="R341" s="246">
        <f>Q341*H341</f>
        <v>0</v>
      </c>
      <c r="S341" s="246">
        <v>0</v>
      </c>
      <c r="T341" s="247">
        <f>S341*H341</f>
        <v>0</v>
      </c>
      <c r="AR341" s="25" t="s">
        <v>314</v>
      </c>
      <c r="AT341" s="25" t="s">
        <v>174</v>
      </c>
      <c r="AU341" s="25" t="s">
        <v>85</v>
      </c>
      <c r="AY341" s="25" t="s">
        <v>171</v>
      </c>
      <c r="BE341" s="248">
        <f>IF(N341="základní",J341,0)</f>
        <v>0</v>
      </c>
      <c r="BF341" s="248">
        <f>IF(N341="snížená",J341,0)</f>
        <v>0</v>
      </c>
      <c r="BG341" s="248">
        <f>IF(N341="zákl. přenesená",J341,0)</f>
        <v>0</v>
      </c>
      <c r="BH341" s="248">
        <f>IF(N341="sníž. přenesená",J341,0)</f>
        <v>0</v>
      </c>
      <c r="BI341" s="248">
        <f>IF(N341="nulová",J341,0)</f>
        <v>0</v>
      </c>
      <c r="BJ341" s="25" t="s">
        <v>83</v>
      </c>
      <c r="BK341" s="248">
        <f>ROUND(I341*H341,2)</f>
        <v>0</v>
      </c>
      <c r="BL341" s="25" t="s">
        <v>314</v>
      </c>
      <c r="BM341" s="25" t="s">
        <v>4072</v>
      </c>
    </row>
    <row r="342" s="1" customFormat="1" ht="16.5" customHeight="1">
      <c r="B342" s="47"/>
      <c r="C342" s="237" t="s">
        <v>4073</v>
      </c>
      <c r="D342" s="237" t="s">
        <v>174</v>
      </c>
      <c r="E342" s="238" t="s">
        <v>4074</v>
      </c>
      <c r="F342" s="239" t="s">
        <v>4075</v>
      </c>
      <c r="G342" s="240" t="s">
        <v>2106</v>
      </c>
      <c r="H342" s="241">
        <v>65</v>
      </c>
      <c r="I342" s="242"/>
      <c r="J342" s="243">
        <f>ROUND(I342*H342,2)</f>
        <v>0</v>
      </c>
      <c r="K342" s="239" t="s">
        <v>21</v>
      </c>
      <c r="L342" s="73"/>
      <c r="M342" s="244" t="s">
        <v>21</v>
      </c>
      <c r="N342" s="245" t="s">
        <v>47</v>
      </c>
      <c r="O342" s="48"/>
      <c r="P342" s="246">
        <f>O342*H342</f>
        <v>0</v>
      </c>
      <c r="Q342" s="246">
        <v>0</v>
      </c>
      <c r="R342" s="246">
        <f>Q342*H342</f>
        <v>0</v>
      </c>
      <c r="S342" s="246">
        <v>0</v>
      </c>
      <c r="T342" s="247">
        <f>S342*H342</f>
        <v>0</v>
      </c>
      <c r="AR342" s="25" t="s">
        <v>314</v>
      </c>
      <c r="AT342" s="25" t="s">
        <v>174</v>
      </c>
      <c r="AU342" s="25" t="s">
        <v>85</v>
      </c>
      <c r="AY342" s="25" t="s">
        <v>171</v>
      </c>
      <c r="BE342" s="248">
        <f>IF(N342="základní",J342,0)</f>
        <v>0</v>
      </c>
      <c r="BF342" s="248">
        <f>IF(N342="snížená",J342,0)</f>
        <v>0</v>
      </c>
      <c r="BG342" s="248">
        <f>IF(N342="zákl. přenesená",J342,0)</f>
        <v>0</v>
      </c>
      <c r="BH342" s="248">
        <f>IF(N342="sníž. přenesená",J342,0)</f>
        <v>0</v>
      </c>
      <c r="BI342" s="248">
        <f>IF(N342="nulová",J342,0)</f>
        <v>0</v>
      </c>
      <c r="BJ342" s="25" t="s">
        <v>83</v>
      </c>
      <c r="BK342" s="248">
        <f>ROUND(I342*H342,2)</f>
        <v>0</v>
      </c>
      <c r="BL342" s="25" t="s">
        <v>314</v>
      </c>
      <c r="BM342" s="25" t="s">
        <v>4076</v>
      </c>
    </row>
    <row r="343" s="11" customFormat="1" ht="29.88" customHeight="1">
      <c r="B343" s="221"/>
      <c r="C343" s="222"/>
      <c r="D343" s="223" t="s">
        <v>75</v>
      </c>
      <c r="E343" s="235" t="s">
        <v>4077</v>
      </c>
      <c r="F343" s="235" t="s">
        <v>4078</v>
      </c>
      <c r="G343" s="222"/>
      <c r="H343" s="222"/>
      <c r="I343" s="225"/>
      <c r="J343" s="236">
        <f>BK343</f>
        <v>0</v>
      </c>
      <c r="K343" s="222"/>
      <c r="L343" s="227"/>
      <c r="M343" s="228"/>
      <c r="N343" s="229"/>
      <c r="O343" s="229"/>
      <c r="P343" s="230">
        <f>SUM(P344:P349)</f>
        <v>0</v>
      </c>
      <c r="Q343" s="229"/>
      <c r="R343" s="230">
        <f>SUM(R344:R349)</f>
        <v>0</v>
      </c>
      <c r="S343" s="229"/>
      <c r="T343" s="231">
        <f>SUM(T344:T349)</f>
        <v>0</v>
      </c>
      <c r="AR343" s="232" t="s">
        <v>85</v>
      </c>
      <c r="AT343" s="233" t="s">
        <v>75</v>
      </c>
      <c r="AU343" s="233" t="s">
        <v>83</v>
      </c>
      <c r="AY343" s="232" t="s">
        <v>171</v>
      </c>
      <c r="BK343" s="234">
        <f>SUM(BK344:BK349)</f>
        <v>0</v>
      </c>
    </row>
    <row r="344" s="1" customFormat="1" ht="16.5" customHeight="1">
      <c r="B344" s="47"/>
      <c r="C344" s="237" t="s">
        <v>4079</v>
      </c>
      <c r="D344" s="237" t="s">
        <v>174</v>
      </c>
      <c r="E344" s="238" t="s">
        <v>4080</v>
      </c>
      <c r="F344" s="239" t="s">
        <v>4081</v>
      </c>
      <c r="G344" s="240" t="s">
        <v>21</v>
      </c>
      <c r="H344" s="241">
        <v>1</v>
      </c>
      <c r="I344" s="242"/>
      <c r="J344" s="243">
        <f>ROUND(I344*H344,2)</f>
        <v>0</v>
      </c>
      <c r="K344" s="239" t="s">
        <v>21</v>
      </c>
      <c r="L344" s="73"/>
      <c r="M344" s="244" t="s">
        <v>21</v>
      </c>
      <c r="N344" s="245" t="s">
        <v>47</v>
      </c>
      <c r="O344" s="48"/>
      <c r="P344" s="246">
        <f>O344*H344</f>
        <v>0</v>
      </c>
      <c r="Q344" s="246">
        <v>0</v>
      </c>
      <c r="R344" s="246">
        <f>Q344*H344</f>
        <v>0</v>
      </c>
      <c r="S344" s="246">
        <v>0</v>
      </c>
      <c r="T344" s="247">
        <f>S344*H344</f>
        <v>0</v>
      </c>
      <c r="AR344" s="25" t="s">
        <v>314</v>
      </c>
      <c r="AT344" s="25" t="s">
        <v>174</v>
      </c>
      <c r="AU344" s="25" t="s">
        <v>85</v>
      </c>
      <c r="AY344" s="25" t="s">
        <v>171</v>
      </c>
      <c r="BE344" s="248">
        <f>IF(N344="základní",J344,0)</f>
        <v>0</v>
      </c>
      <c r="BF344" s="248">
        <f>IF(N344="snížená",J344,0)</f>
        <v>0</v>
      </c>
      <c r="BG344" s="248">
        <f>IF(N344="zákl. přenesená",J344,0)</f>
        <v>0</v>
      </c>
      <c r="BH344" s="248">
        <f>IF(N344="sníž. přenesená",J344,0)</f>
        <v>0</v>
      </c>
      <c r="BI344" s="248">
        <f>IF(N344="nulová",J344,0)</f>
        <v>0</v>
      </c>
      <c r="BJ344" s="25" t="s">
        <v>83</v>
      </c>
      <c r="BK344" s="248">
        <f>ROUND(I344*H344,2)</f>
        <v>0</v>
      </c>
      <c r="BL344" s="25" t="s">
        <v>314</v>
      </c>
      <c r="BM344" s="25" t="s">
        <v>4082</v>
      </c>
    </row>
    <row r="345" s="1" customFormat="1" ht="16.5" customHeight="1">
      <c r="B345" s="47"/>
      <c r="C345" s="237" t="s">
        <v>4083</v>
      </c>
      <c r="D345" s="237" t="s">
        <v>174</v>
      </c>
      <c r="E345" s="238" t="s">
        <v>4084</v>
      </c>
      <c r="F345" s="239" t="s">
        <v>4085</v>
      </c>
      <c r="G345" s="240" t="s">
        <v>21</v>
      </c>
      <c r="H345" s="241">
        <v>1</v>
      </c>
      <c r="I345" s="242"/>
      <c r="J345" s="243">
        <f>ROUND(I345*H345,2)</f>
        <v>0</v>
      </c>
      <c r="K345" s="239" t="s">
        <v>21</v>
      </c>
      <c r="L345" s="73"/>
      <c r="M345" s="244" t="s">
        <v>21</v>
      </c>
      <c r="N345" s="245" t="s">
        <v>47</v>
      </c>
      <c r="O345" s="48"/>
      <c r="P345" s="246">
        <f>O345*H345</f>
        <v>0</v>
      </c>
      <c r="Q345" s="246">
        <v>0</v>
      </c>
      <c r="R345" s="246">
        <f>Q345*H345</f>
        <v>0</v>
      </c>
      <c r="S345" s="246">
        <v>0</v>
      </c>
      <c r="T345" s="247">
        <f>S345*H345</f>
        <v>0</v>
      </c>
      <c r="AR345" s="25" t="s">
        <v>314</v>
      </c>
      <c r="AT345" s="25" t="s">
        <v>174</v>
      </c>
      <c r="AU345" s="25" t="s">
        <v>85</v>
      </c>
      <c r="AY345" s="25" t="s">
        <v>171</v>
      </c>
      <c r="BE345" s="248">
        <f>IF(N345="základní",J345,0)</f>
        <v>0</v>
      </c>
      <c r="BF345" s="248">
        <f>IF(N345="snížená",J345,0)</f>
        <v>0</v>
      </c>
      <c r="BG345" s="248">
        <f>IF(N345="zákl. přenesená",J345,0)</f>
        <v>0</v>
      </c>
      <c r="BH345" s="248">
        <f>IF(N345="sníž. přenesená",J345,0)</f>
        <v>0</v>
      </c>
      <c r="BI345" s="248">
        <f>IF(N345="nulová",J345,0)</f>
        <v>0</v>
      </c>
      <c r="BJ345" s="25" t="s">
        <v>83</v>
      </c>
      <c r="BK345" s="248">
        <f>ROUND(I345*H345,2)</f>
        <v>0</v>
      </c>
      <c r="BL345" s="25" t="s">
        <v>314</v>
      </c>
      <c r="BM345" s="25" t="s">
        <v>4086</v>
      </c>
    </row>
    <row r="346" s="1" customFormat="1" ht="16.5" customHeight="1">
      <c r="B346" s="47"/>
      <c r="C346" s="237" t="s">
        <v>4087</v>
      </c>
      <c r="D346" s="237" t="s">
        <v>174</v>
      </c>
      <c r="E346" s="238" t="s">
        <v>4088</v>
      </c>
      <c r="F346" s="239" t="s">
        <v>4089</v>
      </c>
      <c r="G346" s="240" t="s">
        <v>21</v>
      </c>
      <c r="H346" s="241">
        <v>1</v>
      </c>
      <c r="I346" s="242"/>
      <c r="J346" s="243">
        <f>ROUND(I346*H346,2)</f>
        <v>0</v>
      </c>
      <c r="K346" s="239" t="s">
        <v>21</v>
      </c>
      <c r="L346" s="73"/>
      <c r="M346" s="244" t="s">
        <v>21</v>
      </c>
      <c r="N346" s="245" t="s">
        <v>47</v>
      </c>
      <c r="O346" s="48"/>
      <c r="P346" s="246">
        <f>O346*H346</f>
        <v>0</v>
      </c>
      <c r="Q346" s="246">
        <v>0</v>
      </c>
      <c r="R346" s="246">
        <f>Q346*H346</f>
        <v>0</v>
      </c>
      <c r="S346" s="246">
        <v>0</v>
      </c>
      <c r="T346" s="247">
        <f>S346*H346</f>
        <v>0</v>
      </c>
      <c r="AR346" s="25" t="s">
        <v>314</v>
      </c>
      <c r="AT346" s="25" t="s">
        <v>174</v>
      </c>
      <c r="AU346" s="25" t="s">
        <v>85</v>
      </c>
      <c r="AY346" s="25" t="s">
        <v>171</v>
      </c>
      <c r="BE346" s="248">
        <f>IF(N346="základní",J346,0)</f>
        <v>0</v>
      </c>
      <c r="BF346" s="248">
        <f>IF(N346="snížená",J346,0)</f>
        <v>0</v>
      </c>
      <c r="BG346" s="248">
        <f>IF(N346="zákl. přenesená",J346,0)</f>
        <v>0</v>
      </c>
      <c r="BH346" s="248">
        <f>IF(N346="sníž. přenesená",J346,0)</f>
        <v>0</v>
      </c>
      <c r="BI346" s="248">
        <f>IF(N346="nulová",J346,0)</f>
        <v>0</v>
      </c>
      <c r="BJ346" s="25" t="s">
        <v>83</v>
      </c>
      <c r="BK346" s="248">
        <f>ROUND(I346*H346,2)</f>
        <v>0</v>
      </c>
      <c r="BL346" s="25" t="s">
        <v>314</v>
      </c>
      <c r="BM346" s="25" t="s">
        <v>4090</v>
      </c>
    </row>
    <row r="347" s="1" customFormat="1" ht="16.5" customHeight="1">
      <c r="B347" s="47"/>
      <c r="C347" s="237" t="s">
        <v>4091</v>
      </c>
      <c r="D347" s="237" t="s">
        <v>174</v>
      </c>
      <c r="E347" s="238" t="s">
        <v>4092</v>
      </c>
      <c r="F347" s="239" t="s">
        <v>2127</v>
      </c>
      <c r="G347" s="240" t="s">
        <v>21</v>
      </c>
      <c r="H347" s="241">
        <v>1</v>
      </c>
      <c r="I347" s="242"/>
      <c r="J347" s="243">
        <f>ROUND(I347*H347,2)</f>
        <v>0</v>
      </c>
      <c r="K347" s="239" t="s">
        <v>21</v>
      </c>
      <c r="L347" s="73"/>
      <c r="M347" s="244" t="s">
        <v>21</v>
      </c>
      <c r="N347" s="245" t="s">
        <v>47</v>
      </c>
      <c r="O347" s="48"/>
      <c r="P347" s="246">
        <f>O347*H347</f>
        <v>0</v>
      </c>
      <c r="Q347" s="246">
        <v>0</v>
      </c>
      <c r="R347" s="246">
        <f>Q347*H347</f>
        <v>0</v>
      </c>
      <c r="S347" s="246">
        <v>0</v>
      </c>
      <c r="T347" s="247">
        <f>S347*H347</f>
        <v>0</v>
      </c>
      <c r="AR347" s="25" t="s">
        <v>314</v>
      </c>
      <c r="AT347" s="25" t="s">
        <v>174</v>
      </c>
      <c r="AU347" s="25" t="s">
        <v>85</v>
      </c>
      <c r="AY347" s="25" t="s">
        <v>171</v>
      </c>
      <c r="BE347" s="248">
        <f>IF(N347="základní",J347,0)</f>
        <v>0</v>
      </c>
      <c r="BF347" s="248">
        <f>IF(N347="snížená",J347,0)</f>
        <v>0</v>
      </c>
      <c r="BG347" s="248">
        <f>IF(N347="zákl. přenesená",J347,0)</f>
        <v>0</v>
      </c>
      <c r="BH347" s="248">
        <f>IF(N347="sníž. přenesená",J347,0)</f>
        <v>0</v>
      </c>
      <c r="BI347" s="248">
        <f>IF(N347="nulová",J347,0)</f>
        <v>0</v>
      </c>
      <c r="BJ347" s="25" t="s">
        <v>83</v>
      </c>
      <c r="BK347" s="248">
        <f>ROUND(I347*H347,2)</f>
        <v>0</v>
      </c>
      <c r="BL347" s="25" t="s">
        <v>314</v>
      </c>
      <c r="BM347" s="25" t="s">
        <v>4093</v>
      </c>
    </row>
    <row r="348" s="1" customFormat="1" ht="16.5" customHeight="1">
      <c r="B348" s="47"/>
      <c r="C348" s="237" t="s">
        <v>4094</v>
      </c>
      <c r="D348" s="237" t="s">
        <v>174</v>
      </c>
      <c r="E348" s="238" t="s">
        <v>4095</v>
      </c>
      <c r="F348" s="239" t="s">
        <v>4096</v>
      </c>
      <c r="G348" s="240" t="s">
        <v>21</v>
      </c>
      <c r="H348" s="241">
        <v>1</v>
      </c>
      <c r="I348" s="242"/>
      <c r="J348" s="243">
        <f>ROUND(I348*H348,2)</f>
        <v>0</v>
      </c>
      <c r="K348" s="239" t="s">
        <v>21</v>
      </c>
      <c r="L348" s="73"/>
      <c r="M348" s="244" t="s">
        <v>21</v>
      </c>
      <c r="N348" s="245" t="s">
        <v>47</v>
      </c>
      <c r="O348" s="48"/>
      <c r="P348" s="246">
        <f>O348*H348</f>
        <v>0</v>
      </c>
      <c r="Q348" s="246">
        <v>0</v>
      </c>
      <c r="R348" s="246">
        <f>Q348*H348</f>
        <v>0</v>
      </c>
      <c r="S348" s="246">
        <v>0</v>
      </c>
      <c r="T348" s="247">
        <f>S348*H348</f>
        <v>0</v>
      </c>
      <c r="AR348" s="25" t="s">
        <v>314</v>
      </c>
      <c r="AT348" s="25" t="s">
        <v>174</v>
      </c>
      <c r="AU348" s="25" t="s">
        <v>85</v>
      </c>
      <c r="AY348" s="25" t="s">
        <v>171</v>
      </c>
      <c r="BE348" s="248">
        <f>IF(N348="základní",J348,0)</f>
        <v>0</v>
      </c>
      <c r="BF348" s="248">
        <f>IF(N348="snížená",J348,0)</f>
        <v>0</v>
      </c>
      <c r="BG348" s="248">
        <f>IF(N348="zákl. přenesená",J348,0)</f>
        <v>0</v>
      </c>
      <c r="BH348" s="248">
        <f>IF(N348="sníž. přenesená",J348,0)</f>
        <v>0</v>
      </c>
      <c r="BI348" s="248">
        <f>IF(N348="nulová",J348,0)</f>
        <v>0</v>
      </c>
      <c r="BJ348" s="25" t="s">
        <v>83</v>
      </c>
      <c r="BK348" s="248">
        <f>ROUND(I348*H348,2)</f>
        <v>0</v>
      </c>
      <c r="BL348" s="25" t="s">
        <v>314</v>
      </c>
      <c r="BM348" s="25" t="s">
        <v>4097</v>
      </c>
    </row>
    <row r="349" s="1" customFormat="1" ht="16.5" customHeight="1">
      <c r="B349" s="47"/>
      <c r="C349" s="237" t="s">
        <v>4098</v>
      </c>
      <c r="D349" s="237" t="s">
        <v>174</v>
      </c>
      <c r="E349" s="238" t="s">
        <v>4099</v>
      </c>
      <c r="F349" s="239" t="s">
        <v>4100</v>
      </c>
      <c r="G349" s="240" t="s">
        <v>21</v>
      </c>
      <c r="H349" s="241">
        <v>1</v>
      </c>
      <c r="I349" s="242"/>
      <c r="J349" s="243">
        <f>ROUND(I349*H349,2)</f>
        <v>0</v>
      </c>
      <c r="K349" s="239" t="s">
        <v>21</v>
      </c>
      <c r="L349" s="73"/>
      <c r="M349" s="244" t="s">
        <v>21</v>
      </c>
      <c r="N349" s="316" t="s">
        <v>47</v>
      </c>
      <c r="O349" s="253"/>
      <c r="P349" s="314">
        <f>O349*H349</f>
        <v>0</v>
      </c>
      <c r="Q349" s="314">
        <v>0</v>
      </c>
      <c r="R349" s="314">
        <f>Q349*H349</f>
        <v>0</v>
      </c>
      <c r="S349" s="314">
        <v>0</v>
      </c>
      <c r="T349" s="315">
        <f>S349*H349</f>
        <v>0</v>
      </c>
      <c r="AR349" s="25" t="s">
        <v>314</v>
      </c>
      <c r="AT349" s="25" t="s">
        <v>174</v>
      </c>
      <c r="AU349" s="25" t="s">
        <v>85</v>
      </c>
      <c r="AY349" s="25" t="s">
        <v>171</v>
      </c>
      <c r="BE349" s="248">
        <f>IF(N349="základní",J349,0)</f>
        <v>0</v>
      </c>
      <c r="BF349" s="248">
        <f>IF(N349="snížená",J349,0)</f>
        <v>0</v>
      </c>
      <c r="BG349" s="248">
        <f>IF(N349="zákl. přenesená",J349,0)</f>
        <v>0</v>
      </c>
      <c r="BH349" s="248">
        <f>IF(N349="sníž. přenesená",J349,0)</f>
        <v>0</v>
      </c>
      <c r="BI349" s="248">
        <f>IF(N349="nulová",J349,0)</f>
        <v>0</v>
      </c>
      <c r="BJ349" s="25" t="s">
        <v>83</v>
      </c>
      <c r="BK349" s="248">
        <f>ROUND(I349*H349,2)</f>
        <v>0</v>
      </c>
      <c r="BL349" s="25" t="s">
        <v>314</v>
      </c>
      <c r="BM349" s="25" t="s">
        <v>4101</v>
      </c>
    </row>
    <row r="350" s="1" customFormat="1" ht="6.96" customHeight="1">
      <c r="B350" s="68"/>
      <c r="C350" s="69"/>
      <c r="D350" s="69"/>
      <c r="E350" s="69"/>
      <c r="F350" s="69"/>
      <c r="G350" s="69"/>
      <c r="H350" s="69"/>
      <c r="I350" s="180"/>
      <c r="J350" s="69"/>
      <c r="K350" s="69"/>
      <c r="L350" s="73"/>
    </row>
  </sheetData>
  <sheetProtection sheet="1" autoFilter="0" formatColumns="0" formatRows="0" objects="1" scenarios="1" spinCount="100000" saltValue="N5EENt9Fd4OgRar7ZFpVsNraM3QlGdp4KBa4Xw2l5sZ9QdObH0QNlwI1XQh5Gy2rVcLmjpqcWaVgvk38p6TPig==" hashValue="OPaM+yHwqjIGWK7z1IQRRKM2uqIGxSraKVeUwST7Qh/R3XfmrJHRKQuclfUrtOcrpr9ePOoi33Ma032n2osU3w==" algorithmName="SHA-512" password="CC35"/>
  <autoFilter ref="C97:K349"/>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121</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4102</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ROUND(J92,2)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ROUND(SUM(BE92:BE168), 2)</f>
        <v>0</v>
      </c>
      <c r="G34" s="48"/>
      <c r="H34" s="48"/>
      <c r="I34" s="172">
        <v>0.20999999999999999</v>
      </c>
      <c r="J34" s="171">
        <f>ROUND(ROUND((SUM(BE92:BE168)), 2)*I34, 2)</f>
        <v>0</v>
      </c>
      <c r="K34" s="52"/>
    </row>
    <row r="35" s="1" customFormat="1" ht="14.4" customHeight="1">
      <c r="B35" s="47"/>
      <c r="C35" s="48"/>
      <c r="D35" s="48"/>
      <c r="E35" s="56" t="s">
        <v>48</v>
      </c>
      <c r="F35" s="171">
        <f>ROUND(SUM(BF92:BF168), 2)</f>
        <v>0</v>
      </c>
      <c r="G35" s="48"/>
      <c r="H35" s="48"/>
      <c r="I35" s="172">
        <v>0.14999999999999999</v>
      </c>
      <c r="J35" s="171">
        <f>ROUND(ROUND((SUM(BF92:BF168)), 2)*I35, 2)</f>
        <v>0</v>
      </c>
      <c r="K35" s="52"/>
    </row>
    <row r="36" hidden="1" s="1" customFormat="1" ht="14.4" customHeight="1">
      <c r="B36" s="47"/>
      <c r="C36" s="48"/>
      <c r="D36" s="48"/>
      <c r="E36" s="56" t="s">
        <v>49</v>
      </c>
      <c r="F36" s="171">
        <f>ROUND(SUM(BG92:BG168), 2)</f>
        <v>0</v>
      </c>
      <c r="G36" s="48"/>
      <c r="H36" s="48"/>
      <c r="I36" s="172">
        <v>0.20999999999999999</v>
      </c>
      <c r="J36" s="171">
        <v>0</v>
      </c>
      <c r="K36" s="52"/>
    </row>
    <row r="37" hidden="1" s="1" customFormat="1" ht="14.4" customHeight="1">
      <c r="B37" s="47"/>
      <c r="C37" s="48"/>
      <c r="D37" s="48"/>
      <c r="E37" s="56" t="s">
        <v>50</v>
      </c>
      <c r="F37" s="171">
        <f>ROUND(SUM(BH92:BH168), 2)</f>
        <v>0</v>
      </c>
      <c r="G37" s="48"/>
      <c r="H37" s="48"/>
      <c r="I37" s="172">
        <v>0.14999999999999999</v>
      </c>
      <c r="J37" s="171">
        <v>0</v>
      </c>
      <c r="K37" s="52"/>
    </row>
    <row r="38" hidden="1" s="1" customFormat="1" ht="14.4" customHeight="1">
      <c r="B38" s="47"/>
      <c r="C38" s="48"/>
      <c r="D38" s="48"/>
      <c r="E38" s="56" t="s">
        <v>51</v>
      </c>
      <c r="F38" s="171">
        <f>ROUND(SUM(BI92:BI168),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D.1.4.7 - Zařízení slaboproudé elektrotechniky</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J92</f>
        <v>0</v>
      </c>
      <c r="K64" s="52"/>
      <c r="AU64" s="25" t="s">
        <v>148</v>
      </c>
    </row>
    <row r="65" s="8" customFormat="1" ht="24.96" customHeight="1">
      <c r="B65" s="191"/>
      <c r="C65" s="192"/>
      <c r="D65" s="193" t="s">
        <v>220</v>
      </c>
      <c r="E65" s="194"/>
      <c r="F65" s="194"/>
      <c r="G65" s="194"/>
      <c r="H65" s="194"/>
      <c r="I65" s="195"/>
      <c r="J65" s="196">
        <f>J93</f>
        <v>0</v>
      </c>
      <c r="K65" s="197"/>
    </row>
    <row r="66" s="9" customFormat="1" ht="19.92" customHeight="1">
      <c r="B66" s="198"/>
      <c r="C66" s="199"/>
      <c r="D66" s="200" t="s">
        <v>4103</v>
      </c>
      <c r="E66" s="201"/>
      <c r="F66" s="201"/>
      <c r="G66" s="201"/>
      <c r="H66" s="201"/>
      <c r="I66" s="202"/>
      <c r="J66" s="203">
        <f>J94</f>
        <v>0</v>
      </c>
      <c r="K66" s="204"/>
    </row>
    <row r="67" s="9" customFormat="1" ht="19.92" customHeight="1">
      <c r="B67" s="198"/>
      <c r="C67" s="199"/>
      <c r="D67" s="200" t="s">
        <v>4104</v>
      </c>
      <c r="E67" s="201"/>
      <c r="F67" s="201"/>
      <c r="G67" s="201"/>
      <c r="H67" s="201"/>
      <c r="I67" s="202"/>
      <c r="J67" s="203">
        <f>J128</f>
        <v>0</v>
      </c>
      <c r="K67" s="204"/>
    </row>
    <row r="68" s="9" customFormat="1" ht="19.92" customHeight="1">
      <c r="B68" s="198"/>
      <c r="C68" s="199"/>
      <c r="D68" s="200" t="s">
        <v>4105</v>
      </c>
      <c r="E68" s="201"/>
      <c r="F68" s="201"/>
      <c r="G68" s="201"/>
      <c r="H68" s="201"/>
      <c r="I68" s="202"/>
      <c r="J68" s="203">
        <f>J163</f>
        <v>0</v>
      </c>
      <c r="K68" s="204"/>
    </row>
    <row r="69" s="1" customFormat="1" ht="21.84" customHeight="1">
      <c r="B69" s="47"/>
      <c r="C69" s="48"/>
      <c r="D69" s="48"/>
      <c r="E69" s="48"/>
      <c r="F69" s="48"/>
      <c r="G69" s="48"/>
      <c r="H69" s="48"/>
      <c r="I69" s="158"/>
      <c r="J69" s="48"/>
      <c r="K69" s="52"/>
    </row>
    <row r="70" s="1" customFormat="1" ht="6.96" customHeight="1">
      <c r="B70" s="68"/>
      <c r="C70" s="69"/>
      <c r="D70" s="69"/>
      <c r="E70" s="69"/>
      <c r="F70" s="69"/>
      <c r="G70" s="69"/>
      <c r="H70" s="69"/>
      <c r="I70" s="180"/>
      <c r="J70" s="69"/>
      <c r="K70" s="70"/>
    </row>
    <row r="74" s="1" customFormat="1" ht="6.96" customHeight="1">
      <c r="B74" s="71"/>
      <c r="C74" s="72"/>
      <c r="D74" s="72"/>
      <c r="E74" s="72"/>
      <c r="F74" s="72"/>
      <c r="G74" s="72"/>
      <c r="H74" s="72"/>
      <c r="I74" s="183"/>
      <c r="J74" s="72"/>
      <c r="K74" s="72"/>
      <c r="L74" s="73"/>
    </row>
    <row r="75" s="1" customFormat="1" ht="36.96" customHeight="1">
      <c r="B75" s="47"/>
      <c r="C75" s="74" t="s">
        <v>154</v>
      </c>
      <c r="D75" s="75"/>
      <c r="E75" s="75"/>
      <c r="F75" s="75"/>
      <c r="G75" s="75"/>
      <c r="H75" s="75"/>
      <c r="I75" s="205"/>
      <c r="J75" s="75"/>
      <c r="K75" s="75"/>
      <c r="L75" s="73"/>
    </row>
    <row r="76" s="1" customFormat="1" ht="6.96" customHeight="1">
      <c r="B76" s="47"/>
      <c r="C76" s="75"/>
      <c r="D76" s="75"/>
      <c r="E76" s="75"/>
      <c r="F76" s="75"/>
      <c r="G76" s="75"/>
      <c r="H76" s="75"/>
      <c r="I76" s="205"/>
      <c r="J76" s="75"/>
      <c r="K76" s="75"/>
      <c r="L76" s="73"/>
    </row>
    <row r="77" s="1" customFormat="1" ht="14.4" customHeight="1">
      <c r="B77" s="47"/>
      <c r="C77" s="77" t="s">
        <v>18</v>
      </c>
      <c r="D77" s="75"/>
      <c r="E77" s="75"/>
      <c r="F77" s="75"/>
      <c r="G77" s="75"/>
      <c r="H77" s="75"/>
      <c r="I77" s="205"/>
      <c r="J77" s="75"/>
      <c r="K77" s="75"/>
      <c r="L77" s="73"/>
    </row>
    <row r="78" s="1" customFormat="1" ht="16.5" customHeight="1">
      <c r="B78" s="47"/>
      <c r="C78" s="75"/>
      <c r="D78" s="75"/>
      <c r="E78" s="206" t="str">
        <f>E7</f>
        <v>Nové pracoviště magnetické rezonance, Krajská zdravotní, a.s. - Nemocnice Most - projektové práce IV</v>
      </c>
      <c r="F78" s="77"/>
      <c r="G78" s="77"/>
      <c r="H78" s="77"/>
      <c r="I78" s="205"/>
      <c r="J78" s="75"/>
      <c r="K78" s="75"/>
      <c r="L78" s="73"/>
    </row>
    <row r="79">
      <c r="B79" s="29"/>
      <c r="C79" s="77" t="s">
        <v>140</v>
      </c>
      <c r="D79" s="207"/>
      <c r="E79" s="207"/>
      <c r="F79" s="207"/>
      <c r="G79" s="207"/>
      <c r="H79" s="207"/>
      <c r="I79" s="150"/>
      <c r="J79" s="207"/>
      <c r="K79" s="207"/>
      <c r="L79" s="208"/>
    </row>
    <row r="80" ht="16.5" customHeight="1">
      <c r="B80" s="29"/>
      <c r="C80" s="207"/>
      <c r="D80" s="207"/>
      <c r="E80" s="206" t="s">
        <v>141</v>
      </c>
      <c r="F80" s="207"/>
      <c r="G80" s="207"/>
      <c r="H80" s="207"/>
      <c r="I80" s="150"/>
      <c r="J80" s="207"/>
      <c r="K80" s="207"/>
      <c r="L80" s="208"/>
    </row>
    <row r="81">
      <c r="B81" s="29"/>
      <c r="C81" s="77" t="s">
        <v>142</v>
      </c>
      <c r="D81" s="207"/>
      <c r="E81" s="207"/>
      <c r="F81" s="207"/>
      <c r="G81" s="207"/>
      <c r="H81" s="207"/>
      <c r="I81" s="150"/>
      <c r="J81" s="207"/>
      <c r="K81" s="207"/>
      <c r="L81" s="208"/>
    </row>
    <row r="82" s="1" customFormat="1" ht="16.5" customHeight="1">
      <c r="B82" s="47"/>
      <c r="C82" s="75"/>
      <c r="D82" s="75"/>
      <c r="E82" s="255" t="s">
        <v>209</v>
      </c>
      <c r="F82" s="75"/>
      <c r="G82" s="75"/>
      <c r="H82" s="75"/>
      <c r="I82" s="205"/>
      <c r="J82" s="75"/>
      <c r="K82" s="75"/>
      <c r="L82" s="73"/>
    </row>
    <row r="83" s="1" customFormat="1" ht="14.4" customHeight="1">
      <c r="B83" s="47"/>
      <c r="C83" s="77" t="s">
        <v>210</v>
      </c>
      <c r="D83" s="75"/>
      <c r="E83" s="75"/>
      <c r="F83" s="75"/>
      <c r="G83" s="75"/>
      <c r="H83" s="75"/>
      <c r="I83" s="205"/>
      <c r="J83" s="75"/>
      <c r="K83" s="75"/>
      <c r="L83" s="73"/>
    </row>
    <row r="84" s="1" customFormat="1" ht="17.25" customHeight="1">
      <c r="B84" s="47"/>
      <c r="C84" s="75"/>
      <c r="D84" s="75"/>
      <c r="E84" s="83" t="str">
        <f>E13</f>
        <v>D.1.4.7 - Zařízení slaboproudé elektrotechniky</v>
      </c>
      <c r="F84" s="75"/>
      <c r="G84" s="75"/>
      <c r="H84" s="75"/>
      <c r="I84" s="205"/>
      <c r="J84" s="75"/>
      <c r="K84" s="75"/>
      <c r="L84" s="73"/>
    </row>
    <row r="85" s="1" customFormat="1" ht="6.96" customHeight="1">
      <c r="B85" s="47"/>
      <c r="C85" s="75"/>
      <c r="D85" s="75"/>
      <c r="E85" s="75"/>
      <c r="F85" s="75"/>
      <c r="G85" s="75"/>
      <c r="H85" s="75"/>
      <c r="I85" s="205"/>
      <c r="J85" s="75"/>
      <c r="K85" s="75"/>
      <c r="L85" s="73"/>
    </row>
    <row r="86" s="1" customFormat="1" ht="18" customHeight="1">
      <c r="B86" s="47"/>
      <c r="C86" s="77" t="s">
        <v>23</v>
      </c>
      <c r="D86" s="75"/>
      <c r="E86" s="75"/>
      <c r="F86" s="209" t="str">
        <f>F16</f>
        <v>J.E. Purkyně 270/5, Most</v>
      </c>
      <c r="G86" s="75"/>
      <c r="H86" s="75"/>
      <c r="I86" s="210" t="s">
        <v>25</v>
      </c>
      <c r="J86" s="86" t="str">
        <f>IF(J16="","",J16)</f>
        <v>15. 5. 2019</v>
      </c>
      <c r="K86" s="75"/>
      <c r="L86" s="73"/>
    </row>
    <row r="87" s="1" customFormat="1" ht="6.96" customHeight="1">
      <c r="B87" s="47"/>
      <c r="C87" s="75"/>
      <c r="D87" s="75"/>
      <c r="E87" s="75"/>
      <c r="F87" s="75"/>
      <c r="G87" s="75"/>
      <c r="H87" s="75"/>
      <c r="I87" s="205"/>
      <c r="J87" s="75"/>
      <c r="K87" s="75"/>
      <c r="L87" s="73"/>
    </row>
    <row r="88" s="1" customFormat="1">
      <c r="B88" s="47"/>
      <c r="C88" s="77" t="s">
        <v>27</v>
      </c>
      <c r="D88" s="75"/>
      <c r="E88" s="75"/>
      <c r="F88" s="209" t="str">
        <f>E19</f>
        <v>Krajská zdravotní, a.s.</v>
      </c>
      <c r="G88" s="75"/>
      <c r="H88" s="75"/>
      <c r="I88" s="210" t="s">
        <v>35</v>
      </c>
      <c r="J88" s="209" t="str">
        <f>E25</f>
        <v>SPECTA, s.r.o.</v>
      </c>
      <c r="K88" s="75"/>
      <c r="L88" s="73"/>
    </row>
    <row r="89" s="1" customFormat="1" ht="14.4" customHeight="1">
      <c r="B89" s="47"/>
      <c r="C89" s="77" t="s">
        <v>33</v>
      </c>
      <c r="D89" s="75"/>
      <c r="E89" s="75"/>
      <c r="F89" s="209" t="str">
        <f>IF(E22="","",E22)</f>
        <v/>
      </c>
      <c r="G89" s="75"/>
      <c r="H89" s="75"/>
      <c r="I89" s="205"/>
      <c r="J89" s="75"/>
      <c r="K89" s="75"/>
      <c r="L89" s="73"/>
    </row>
    <row r="90" s="1" customFormat="1" ht="10.32" customHeight="1">
      <c r="B90" s="47"/>
      <c r="C90" s="75"/>
      <c r="D90" s="75"/>
      <c r="E90" s="75"/>
      <c r="F90" s="75"/>
      <c r="G90" s="75"/>
      <c r="H90" s="75"/>
      <c r="I90" s="205"/>
      <c r="J90" s="75"/>
      <c r="K90" s="75"/>
      <c r="L90" s="73"/>
    </row>
    <row r="91" s="10" customFormat="1" ht="29.28" customHeight="1">
      <c r="B91" s="211"/>
      <c r="C91" s="212" t="s">
        <v>155</v>
      </c>
      <c r="D91" s="213" t="s">
        <v>61</v>
      </c>
      <c r="E91" s="213" t="s">
        <v>57</v>
      </c>
      <c r="F91" s="213" t="s">
        <v>156</v>
      </c>
      <c r="G91" s="213" t="s">
        <v>157</v>
      </c>
      <c r="H91" s="213" t="s">
        <v>158</v>
      </c>
      <c r="I91" s="214" t="s">
        <v>159</v>
      </c>
      <c r="J91" s="213" t="s">
        <v>146</v>
      </c>
      <c r="K91" s="215" t="s">
        <v>160</v>
      </c>
      <c r="L91" s="216"/>
      <c r="M91" s="103" t="s">
        <v>161</v>
      </c>
      <c r="N91" s="104" t="s">
        <v>46</v>
      </c>
      <c r="O91" s="104" t="s">
        <v>162</v>
      </c>
      <c r="P91" s="104" t="s">
        <v>163</v>
      </c>
      <c r="Q91" s="104" t="s">
        <v>164</v>
      </c>
      <c r="R91" s="104" t="s">
        <v>165</v>
      </c>
      <c r="S91" s="104" t="s">
        <v>166</v>
      </c>
      <c r="T91" s="105" t="s">
        <v>167</v>
      </c>
    </row>
    <row r="92" s="1" customFormat="1" ht="29.28" customHeight="1">
      <c r="B92" s="47"/>
      <c r="C92" s="109" t="s">
        <v>147</v>
      </c>
      <c r="D92" s="75"/>
      <c r="E92" s="75"/>
      <c r="F92" s="75"/>
      <c r="G92" s="75"/>
      <c r="H92" s="75"/>
      <c r="I92" s="205"/>
      <c r="J92" s="217">
        <f>BK92</f>
        <v>0</v>
      </c>
      <c r="K92" s="75"/>
      <c r="L92" s="73"/>
      <c r="M92" s="106"/>
      <c r="N92" s="107"/>
      <c r="O92" s="107"/>
      <c r="P92" s="218">
        <f>P93</f>
        <v>0</v>
      </c>
      <c r="Q92" s="107"/>
      <c r="R92" s="218">
        <f>R93</f>
        <v>0</v>
      </c>
      <c r="S92" s="107"/>
      <c r="T92" s="219">
        <f>T93</f>
        <v>0</v>
      </c>
      <c r="AT92" s="25" t="s">
        <v>75</v>
      </c>
      <c r="AU92" s="25" t="s">
        <v>148</v>
      </c>
      <c r="BK92" s="220">
        <f>BK93</f>
        <v>0</v>
      </c>
    </row>
    <row r="93" s="11" customFormat="1" ht="37.44001" customHeight="1">
      <c r="B93" s="221"/>
      <c r="C93" s="222"/>
      <c r="D93" s="223" t="s">
        <v>75</v>
      </c>
      <c r="E93" s="224" t="s">
        <v>646</v>
      </c>
      <c r="F93" s="224" t="s">
        <v>647</v>
      </c>
      <c r="G93" s="222"/>
      <c r="H93" s="222"/>
      <c r="I93" s="225"/>
      <c r="J93" s="226">
        <f>BK93</f>
        <v>0</v>
      </c>
      <c r="K93" s="222"/>
      <c r="L93" s="227"/>
      <c r="M93" s="228"/>
      <c r="N93" s="229"/>
      <c r="O93" s="229"/>
      <c r="P93" s="230">
        <f>P94+P128+P163</f>
        <v>0</v>
      </c>
      <c r="Q93" s="229"/>
      <c r="R93" s="230">
        <f>R94+R128+R163</f>
        <v>0</v>
      </c>
      <c r="S93" s="229"/>
      <c r="T93" s="231">
        <f>T94+T128+T163</f>
        <v>0</v>
      </c>
      <c r="AR93" s="232" t="s">
        <v>85</v>
      </c>
      <c r="AT93" s="233" t="s">
        <v>75</v>
      </c>
      <c r="AU93" s="233" t="s">
        <v>76</v>
      </c>
      <c r="AY93" s="232" t="s">
        <v>171</v>
      </c>
      <c r="BK93" s="234">
        <f>BK94+BK128+BK163</f>
        <v>0</v>
      </c>
    </row>
    <row r="94" s="11" customFormat="1" ht="19.92" customHeight="1">
      <c r="B94" s="221"/>
      <c r="C94" s="222"/>
      <c r="D94" s="223" t="s">
        <v>75</v>
      </c>
      <c r="E94" s="235" t="s">
        <v>4106</v>
      </c>
      <c r="F94" s="235" t="s">
        <v>4107</v>
      </c>
      <c r="G94" s="222"/>
      <c r="H94" s="222"/>
      <c r="I94" s="225"/>
      <c r="J94" s="236">
        <f>BK94</f>
        <v>0</v>
      </c>
      <c r="K94" s="222"/>
      <c r="L94" s="227"/>
      <c r="M94" s="228"/>
      <c r="N94" s="229"/>
      <c r="O94" s="229"/>
      <c r="P94" s="230">
        <f>SUM(P95:P127)</f>
        <v>0</v>
      </c>
      <c r="Q94" s="229"/>
      <c r="R94" s="230">
        <f>SUM(R95:R127)</f>
        <v>0</v>
      </c>
      <c r="S94" s="229"/>
      <c r="T94" s="231">
        <f>SUM(T95:T127)</f>
        <v>0</v>
      </c>
      <c r="AR94" s="232" t="s">
        <v>85</v>
      </c>
      <c r="AT94" s="233" t="s">
        <v>75</v>
      </c>
      <c r="AU94" s="233" t="s">
        <v>83</v>
      </c>
      <c r="AY94" s="232" t="s">
        <v>171</v>
      </c>
      <c r="BK94" s="234">
        <f>SUM(BK95:BK127)</f>
        <v>0</v>
      </c>
    </row>
    <row r="95" s="1" customFormat="1" ht="25.5" customHeight="1">
      <c r="B95" s="47"/>
      <c r="C95" s="237" t="s">
        <v>83</v>
      </c>
      <c r="D95" s="237" t="s">
        <v>174</v>
      </c>
      <c r="E95" s="238" t="s">
        <v>4108</v>
      </c>
      <c r="F95" s="239" t="s">
        <v>4109</v>
      </c>
      <c r="G95" s="240" t="s">
        <v>256</v>
      </c>
      <c r="H95" s="241">
        <v>2500</v>
      </c>
      <c r="I95" s="242"/>
      <c r="J95" s="243">
        <f>ROUND(I95*H95,2)</f>
        <v>0</v>
      </c>
      <c r="K95" s="239" t="s">
        <v>21</v>
      </c>
      <c r="L95" s="73"/>
      <c r="M95" s="244" t="s">
        <v>21</v>
      </c>
      <c r="N95" s="245" t="s">
        <v>47</v>
      </c>
      <c r="O95" s="48"/>
      <c r="P95" s="246">
        <f>O95*H95</f>
        <v>0</v>
      </c>
      <c r="Q95" s="246">
        <v>0</v>
      </c>
      <c r="R95" s="246">
        <f>Q95*H95</f>
        <v>0</v>
      </c>
      <c r="S95" s="246">
        <v>0</v>
      </c>
      <c r="T95" s="247">
        <f>S95*H95</f>
        <v>0</v>
      </c>
      <c r="AR95" s="25" t="s">
        <v>314</v>
      </c>
      <c r="AT95" s="25" t="s">
        <v>174</v>
      </c>
      <c r="AU95" s="25" t="s">
        <v>85</v>
      </c>
      <c r="AY95" s="25" t="s">
        <v>171</v>
      </c>
      <c r="BE95" s="248">
        <f>IF(N95="základní",J95,0)</f>
        <v>0</v>
      </c>
      <c r="BF95" s="248">
        <f>IF(N95="snížená",J95,0)</f>
        <v>0</v>
      </c>
      <c r="BG95" s="248">
        <f>IF(N95="zákl. přenesená",J95,0)</f>
        <v>0</v>
      </c>
      <c r="BH95" s="248">
        <f>IF(N95="sníž. přenesená",J95,0)</f>
        <v>0</v>
      </c>
      <c r="BI95" s="248">
        <f>IF(N95="nulová",J95,0)</f>
        <v>0</v>
      </c>
      <c r="BJ95" s="25" t="s">
        <v>83</v>
      </c>
      <c r="BK95" s="248">
        <f>ROUND(I95*H95,2)</f>
        <v>0</v>
      </c>
      <c r="BL95" s="25" t="s">
        <v>314</v>
      </c>
      <c r="BM95" s="25" t="s">
        <v>4110</v>
      </c>
    </row>
    <row r="96" s="1" customFormat="1" ht="25.5" customHeight="1">
      <c r="B96" s="47"/>
      <c r="C96" s="299" t="s">
        <v>85</v>
      </c>
      <c r="D96" s="299" t="s">
        <v>288</v>
      </c>
      <c r="E96" s="300" t="s">
        <v>4111</v>
      </c>
      <c r="F96" s="301" t="s">
        <v>4112</v>
      </c>
      <c r="G96" s="302" t="s">
        <v>256</v>
      </c>
      <c r="H96" s="303">
        <v>2500</v>
      </c>
      <c r="I96" s="304"/>
      <c r="J96" s="305">
        <f>ROUND(I96*H96,2)</f>
        <v>0</v>
      </c>
      <c r="K96" s="301" t="s">
        <v>21</v>
      </c>
      <c r="L96" s="306"/>
      <c r="M96" s="307" t="s">
        <v>21</v>
      </c>
      <c r="N96" s="308" t="s">
        <v>47</v>
      </c>
      <c r="O96" s="48"/>
      <c r="P96" s="246">
        <f>O96*H96</f>
        <v>0</v>
      </c>
      <c r="Q96" s="246">
        <v>0</v>
      </c>
      <c r="R96" s="246">
        <f>Q96*H96</f>
        <v>0</v>
      </c>
      <c r="S96" s="246">
        <v>0</v>
      </c>
      <c r="T96" s="247">
        <f>S96*H96</f>
        <v>0</v>
      </c>
      <c r="AR96" s="25" t="s">
        <v>414</v>
      </c>
      <c r="AT96" s="25" t="s">
        <v>288</v>
      </c>
      <c r="AU96" s="25" t="s">
        <v>85</v>
      </c>
      <c r="AY96" s="25" t="s">
        <v>171</v>
      </c>
      <c r="BE96" s="248">
        <f>IF(N96="základní",J96,0)</f>
        <v>0</v>
      </c>
      <c r="BF96" s="248">
        <f>IF(N96="snížená",J96,0)</f>
        <v>0</v>
      </c>
      <c r="BG96" s="248">
        <f>IF(N96="zákl. přenesená",J96,0)</f>
        <v>0</v>
      </c>
      <c r="BH96" s="248">
        <f>IF(N96="sníž. přenesená",J96,0)</f>
        <v>0</v>
      </c>
      <c r="BI96" s="248">
        <f>IF(N96="nulová",J96,0)</f>
        <v>0</v>
      </c>
      <c r="BJ96" s="25" t="s">
        <v>83</v>
      </c>
      <c r="BK96" s="248">
        <f>ROUND(I96*H96,2)</f>
        <v>0</v>
      </c>
      <c r="BL96" s="25" t="s">
        <v>314</v>
      </c>
      <c r="BM96" s="25" t="s">
        <v>4113</v>
      </c>
    </row>
    <row r="97" s="1" customFormat="1" ht="16.5" customHeight="1">
      <c r="B97" s="47"/>
      <c r="C97" s="237" t="s">
        <v>96</v>
      </c>
      <c r="D97" s="237" t="s">
        <v>174</v>
      </c>
      <c r="E97" s="238" t="s">
        <v>4114</v>
      </c>
      <c r="F97" s="239" t="s">
        <v>4115</v>
      </c>
      <c r="G97" s="240" t="s">
        <v>367</v>
      </c>
      <c r="H97" s="241">
        <v>58</v>
      </c>
      <c r="I97" s="242"/>
      <c r="J97" s="243">
        <f>ROUND(I97*H97,2)</f>
        <v>0</v>
      </c>
      <c r="K97" s="239" t="s">
        <v>21</v>
      </c>
      <c r="L97" s="73"/>
      <c r="M97" s="244" t="s">
        <v>21</v>
      </c>
      <c r="N97" s="245" t="s">
        <v>47</v>
      </c>
      <c r="O97" s="48"/>
      <c r="P97" s="246">
        <f>O97*H97</f>
        <v>0</v>
      </c>
      <c r="Q97" s="246">
        <v>0</v>
      </c>
      <c r="R97" s="246">
        <f>Q97*H97</f>
        <v>0</v>
      </c>
      <c r="S97" s="246">
        <v>0</v>
      </c>
      <c r="T97" s="247">
        <f>S97*H97</f>
        <v>0</v>
      </c>
      <c r="AR97" s="25" t="s">
        <v>314</v>
      </c>
      <c r="AT97" s="25" t="s">
        <v>174</v>
      </c>
      <c r="AU97" s="25" t="s">
        <v>85</v>
      </c>
      <c r="AY97" s="25" t="s">
        <v>171</v>
      </c>
      <c r="BE97" s="248">
        <f>IF(N97="základní",J97,0)</f>
        <v>0</v>
      </c>
      <c r="BF97" s="248">
        <f>IF(N97="snížená",J97,0)</f>
        <v>0</v>
      </c>
      <c r="BG97" s="248">
        <f>IF(N97="zákl. přenesená",J97,0)</f>
        <v>0</v>
      </c>
      <c r="BH97" s="248">
        <f>IF(N97="sníž. přenesená",J97,0)</f>
        <v>0</v>
      </c>
      <c r="BI97" s="248">
        <f>IF(N97="nulová",J97,0)</f>
        <v>0</v>
      </c>
      <c r="BJ97" s="25" t="s">
        <v>83</v>
      </c>
      <c r="BK97" s="248">
        <f>ROUND(I97*H97,2)</f>
        <v>0</v>
      </c>
      <c r="BL97" s="25" t="s">
        <v>314</v>
      </c>
      <c r="BM97" s="25" t="s">
        <v>4116</v>
      </c>
    </row>
    <row r="98" s="1" customFormat="1" ht="25.5" customHeight="1">
      <c r="B98" s="47"/>
      <c r="C98" s="237" t="s">
        <v>194</v>
      </c>
      <c r="D98" s="237" t="s">
        <v>174</v>
      </c>
      <c r="E98" s="238" t="s">
        <v>4117</v>
      </c>
      <c r="F98" s="239" t="s">
        <v>4118</v>
      </c>
      <c r="G98" s="240" t="s">
        <v>367</v>
      </c>
      <c r="H98" s="241">
        <v>28</v>
      </c>
      <c r="I98" s="242"/>
      <c r="J98" s="243">
        <f>ROUND(I98*H98,2)</f>
        <v>0</v>
      </c>
      <c r="K98" s="239" t="s">
        <v>21</v>
      </c>
      <c r="L98" s="73"/>
      <c r="M98" s="244" t="s">
        <v>21</v>
      </c>
      <c r="N98" s="245" t="s">
        <v>47</v>
      </c>
      <c r="O98" s="48"/>
      <c r="P98" s="246">
        <f>O98*H98</f>
        <v>0</v>
      </c>
      <c r="Q98" s="246">
        <v>0</v>
      </c>
      <c r="R98" s="246">
        <f>Q98*H98</f>
        <v>0</v>
      </c>
      <c r="S98" s="246">
        <v>0</v>
      </c>
      <c r="T98" s="247">
        <f>S98*H98</f>
        <v>0</v>
      </c>
      <c r="AR98" s="25" t="s">
        <v>314</v>
      </c>
      <c r="AT98" s="25" t="s">
        <v>174</v>
      </c>
      <c r="AU98" s="25" t="s">
        <v>85</v>
      </c>
      <c r="AY98" s="25" t="s">
        <v>171</v>
      </c>
      <c r="BE98" s="248">
        <f>IF(N98="základní",J98,0)</f>
        <v>0</v>
      </c>
      <c r="BF98" s="248">
        <f>IF(N98="snížená",J98,0)</f>
        <v>0</v>
      </c>
      <c r="BG98" s="248">
        <f>IF(N98="zákl. přenesená",J98,0)</f>
        <v>0</v>
      </c>
      <c r="BH98" s="248">
        <f>IF(N98="sníž. přenesená",J98,0)</f>
        <v>0</v>
      </c>
      <c r="BI98" s="248">
        <f>IF(N98="nulová",J98,0)</f>
        <v>0</v>
      </c>
      <c r="BJ98" s="25" t="s">
        <v>83</v>
      </c>
      <c r="BK98" s="248">
        <f>ROUND(I98*H98,2)</f>
        <v>0</v>
      </c>
      <c r="BL98" s="25" t="s">
        <v>314</v>
      </c>
      <c r="BM98" s="25" t="s">
        <v>4119</v>
      </c>
    </row>
    <row r="99" s="1" customFormat="1" ht="25.5" customHeight="1">
      <c r="B99" s="47"/>
      <c r="C99" s="299" t="s">
        <v>170</v>
      </c>
      <c r="D99" s="299" t="s">
        <v>288</v>
      </c>
      <c r="E99" s="300" t="s">
        <v>4120</v>
      </c>
      <c r="F99" s="301" t="s">
        <v>4121</v>
      </c>
      <c r="G99" s="302" t="s">
        <v>367</v>
      </c>
      <c r="H99" s="303">
        <v>28</v>
      </c>
      <c r="I99" s="304"/>
      <c r="J99" s="305">
        <f>ROUND(I99*H99,2)</f>
        <v>0</v>
      </c>
      <c r="K99" s="301" t="s">
        <v>21</v>
      </c>
      <c r="L99" s="306"/>
      <c r="M99" s="307" t="s">
        <v>21</v>
      </c>
      <c r="N99" s="308" t="s">
        <v>47</v>
      </c>
      <c r="O99" s="48"/>
      <c r="P99" s="246">
        <f>O99*H99</f>
        <v>0</v>
      </c>
      <c r="Q99" s="246">
        <v>0</v>
      </c>
      <c r="R99" s="246">
        <f>Q99*H99</f>
        <v>0</v>
      </c>
      <c r="S99" s="246">
        <v>0</v>
      </c>
      <c r="T99" s="247">
        <f>S99*H99</f>
        <v>0</v>
      </c>
      <c r="AR99" s="25" t="s">
        <v>414</v>
      </c>
      <c r="AT99" s="25" t="s">
        <v>288</v>
      </c>
      <c r="AU99" s="25" t="s">
        <v>85</v>
      </c>
      <c r="AY99" s="25" t="s">
        <v>171</v>
      </c>
      <c r="BE99" s="248">
        <f>IF(N99="základní",J99,0)</f>
        <v>0</v>
      </c>
      <c r="BF99" s="248">
        <f>IF(N99="snížená",J99,0)</f>
        <v>0</v>
      </c>
      <c r="BG99" s="248">
        <f>IF(N99="zákl. přenesená",J99,0)</f>
        <v>0</v>
      </c>
      <c r="BH99" s="248">
        <f>IF(N99="sníž. přenesená",J99,0)</f>
        <v>0</v>
      </c>
      <c r="BI99" s="248">
        <f>IF(N99="nulová",J99,0)</f>
        <v>0</v>
      </c>
      <c r="BJ99" s="25" t="s">
        <v>83</v>
      </c>
      <c r="BK99" s="248">
        <f>ROUND(I99*H99,2)</f>
        <v>0</v>
      </c>
      <c r="BL99" s="25" t="s">
        <v>314</v>
      </c>
      <c r="BM99" s="25" t="s">
        <v>4122</v>
      </c>
    </row>
    <row r="100" s="1" customFormat="1" ht="16.5" customHeight="1">
      <c r="B100" s="47"/>
      <c r="C100" s="237" t="s">
        <v>204</v>
      </c>
      <c r="D100" s="237" t="s">
        <v>174</v>
      </c>
      <c r="E100" s="238" t="s">
        <v>4123</v>
      </c>
      <c r="F100" s="239" t="s">
        <v>4124</v>
      </c>
      <c r="G100" s="240" t="s">
        <v>367</v>
      </c>
      <c r="H100" s="241">
        <v>28</v>
      </c>
      <c r="I100" s="242"/>
      <c r="J100" s="243">
        <f>ROUND(I100*H100,2)</f>
        <v>0</v>
      </c>
      <c r="K100" s="239" t="s">
        <v>21</v>
      </c>
      <c r="L100" s="73"/>
      <c r="M100" s="244" t="s">
        <v>21</v>
      </c>
      <c r="N100" s="245" t="s">
        <v>47</v>
      </c>
      <c r="O100" s="48"/>
      <c r="P100" s="246">
        <f>O100*H100</f>
        <v>0</v>
      </c>
      <c r="Q100" s="246">
        <v>0</v>
      </c>
      <c r="R100" s="246">
        <f>Q100*H100</f>
        <v>0</v>
      </c>
      <c r="S100" s="246">
        <v>0</v>
      </c>
      <c r="T100" s="247">
        <f>S100*H100</f>
        <v>0</v>
      </c>
      <c r="AR100" s="25" t="s">
        <v>314</v>
      </c>
      <c r="AT100" s="25" t="s">
        <v>174</v>
      </c>
      <c r="AU100" s="25" t="s">
        <v>85</v>
      </c>
      <c r="AY100" s="25" t="s">
        <v>171</v>
      </c>
      <c r="BE100" s="248">
        <f>IF(N100="základní",J100,0)</f>
        <v>0</v>
      </c>
      <c r="BF100" s="248">
        <f>IF(N100="snížená",J100,0)</f>
        <v>0</v>
      </c>
      <c r="BG100" s="248">
        <f>IF(N100="zákl. přenesená",J100,0)</f>
        <v>0</v>
      </c>
      <c r="BH100" s="248">
        <f>IF(N100="sníž. přenesená",J100,0)</f>
        <v>0</v>
      </c>
      <c r="BI100" s="248">
        <f>IF(N100="nulová",J100,0)</f>
        <v>0</v>
      </c>
      <c r="BJ100" s="25" t="s">
        <v>83</v>
      </c>
      <c r="BK100" s="248">
        <f>ROUND(I100*H100,2)</f>
        <v>0</v>
      </c>
      <c r="BL100" s="25" t="s">
        <v>314</v>
      </c>
      <c r="BM100" s="25" t="s">
        <v>4125</v>
      </c>
    </row>
    <row r="101" s="1" customFormat="1" ht="16.5" customHeight="1">
      <c r="B101" s="47"/>
      <c r="C101" s="299" t="s">
        <v>266</v>
      </c>
      <c r="D101" s="299" t="s">
        <v>288</v>
      </c>
      <c r="E101" s="300" t="s">
        <v>4126</v>
      </c>
      <c r="F101" s="301" t="s">
        <v>4127</v>
      </c>
      <c r="G101" s="302" t="s">
        <v>367</v>
      </c>
      <c r="H101" s="303">
        <v>28</v>
      </c>
      <c r="I101" s="304"/>
      <c r="J101" s="305">
        <f>ROUND(I101*H101,2)</f>
        <v>0</v>
      </c>
      <c r="K101" s="301" t="s">
        <v>21</v>
      </c>
      <c r="L101" s="306"/>
      <c r="M101" s="307" t="s">
        <v>21</v>
      </c>
      <c r="N101" s="308" t="s">
        <v>47</v>
      </c>
      <c r="O101" s="48"/>
      <c r="P101" s="246">
        <f>O101*H101</f>
        <v>0</v>
      </c>
      <c r="Q101" s="246">
        <v>0</v>
      </c>
      <c r="R101" s="246">
        <f>Q101*H101</f>
        <v>0</v>
      </c>
      <c r="S101" s="246">
        <v>0</v>
      </c>
      <c r="T101" s="247">
        <f>S101*H101</f>
        <v>0</v>
      </c>
      <c r="AR101" s="25" t="s">
        <v>414</v>
      </c>
      <c r="AT101" s="25" t="s">
        <v>288</v>
      </c>
      <c r="AU101" s="25" t="s">
        <v>85</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314</v>
      </c>
      <c r="BM101" s="25" t="s">
        <v>4128</v>
      </c>
    </row>
    <row r="102" s="1" customFormat="1" ht="16.5" customHeight="1">
      <c r="B102" s="47"/>
      <c r="C102" s="237" t="s">
        <v>271</v>
      </c>
      <c r="D102" s="237" t="s">
        <v>174</v>
      </c>
      <c r="E102" s="238" t="s">
        <v>4129</v>
      </c>
      <c r="F102" s="239" t="s">
        <v>4130</v>
      </c>
      <c r="G102" s="240" t="s">
        <v>367</v>
      </c>
      <c r="H102" s="241">
        <v>29</v>
      </c>
      <c r="I102" s="242"/>
      <c r="J102" s="243">
        <f>ROUND(I102*H102,2)</f>
        <v>0</v>
      </c>
      <c r="K102" s="239" t="s">
        <v>21</v>
      </c>
      <c r="L102" s="73"/>
      <c r="M102" s="244" t="s">
        <v>21</v>
      </c>
      <c r="N102" s="245" t="s">
        <v>47</v>
      </c>
      <c r="O102" s="48"/>
      <c r="P102" s="246">
        <f>O102*H102</f>
        <v>0</v>
      </c>
      <c r="Q102" s="246">
        <v>0</v>
      </c>
      <c r="R102" s="246">
        <f>Q102*H102</f>
        <v>0</v>
      </c>
      <c r="S102" s="246">
        <v>0</v>
      </c>
      <c r="T102" s="247">
        <f>S102*H102</f>
        <v>0</v>
      </c>
      <c r="AR102" s="25" t="s">
        <v>314</v>
      </c>
      <c r="AT102" s="25" t="s">
        <v>174</v>
      </c>
      <c r="AU102" s="25" t="s">
        <v>85</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314</v>
      </c>
      <c r="BM102" s="25" t="s">
        <v>4131</v>
      </c>
    </row>
    <row r="103" s="1" customFormat="1" ht="16.5" customHeight="1">
      <c r="B103" s="47"/>
      <c r="C103" s="237" t="s">
        <v>276</v>
      </c>
      <c r="D103" s="237" t="s">
        <v>174</v>
      </c>
      <c r="E103" s="238" t="s">
        <v>4132</v>
      </c>
      <c r="F103" s="239" t="s">
        <v>4133</v>
      </c>
      <c r="G103" s="240" t="s">
        <v>256</v>
      </c>
      <c r="H103" s="241">
        <v>90</v>
      </c>
      <c r="I103" s="242"/>
      <c r="J103" s="243">
        <f>ROUND(I103*H103,2)</f>
        <v>0</v>
      </c>
      <c r="K103" s="239" t="s">
        <v>21</v>
      </c>
      <c r="L103" s="73"/>
      <c r="M103" s="244" t="s">
        <v>21</v>
      </c>
      <c r="N103" s="245" t="s">
        <v>47</v>
      </c>
      <c r="O103" s="48"/>
      <c r="P103" s="246">
        <f>O103*H103</f>
        <v>0</v>
      </c>
      <c r="Q103" s="246">
        <v>0</v>
      </c>
      <c r="R103" s="246">
        <f>Q103*H103</f>
        <v>0</v>
      </c>
      <c r="S103" s="246">
        <v>0</v>
      </c>
      <c r="T103" s="247">
        <f>S103*H103</f>
        <v>0</v>
      </c>
      <c r="AR103" s="25" t="s">
        <v>314</v>
      </c>
      <c r="AT103" s="25" t="s">
        <v>174</v>
      </c>
      <c r="AU103" s="25" t="s">
        <v>85</v>
      </c>
      <c r="AY103" s="25" t="s">
        <v>171</v>
      </c>
      <c r="BE103" s="248">
        <f>IF(N103="základní",J103,0)</f>
        <v>0</v>
      </c>
      <c r="BF103" s="248">
        <f>IF(N103="snížená",J103,0)</f>
        <v>0</v>
      </c>
      <c r="BG103" s="248">
        <f>IF(N103="zákl. přenesená",J103,0)</f>
        <v>0</v>
      </c>
      <c r="BH103" s="248">
        <f>IF(N103="sníž. přenesená",J103,0)</f>
        <v>0</v>
      </c>
      <c r="BI103" s="248">
        <f>IF(N103="nulová",J103,0)</f>
        <v>0</v>
      </c>
      <c r="BJ103" s="25" t="s">
        <v>83</v>
      </c>
      <c r="BK103" s="248">
        <f>ROUND(I103*H103,2)</f>
        <v>0</v>
      </c>
      <c r="BL103" s="25" t="s">
        <v>314</v>
      </c>
      <c r="BM103" s="25" t="s">
        <v>4134</v>
      </c>
    </row>
    <row r="104" s="1" customFormat="1" ht="16.5" customHeight="1">
      <c r="B104" s="47"/>
      <c r="C104" s="299" t="s">
        <v>282</v>
      </c>
      <c r="D104" s="299" t="s">
        <v>288</v>
      </c>
      <c r="E104" s="300" t="s">
        <v>4135</v>
      </c>
      <c r="F104" s="301" t="s">
        <v>4136</v>
      </c>
      <c r="G104" s="302" t="s">
        <v>256</v>
      </c>
      <c r="H104" s="303">
        <v>90</v>
      </c>
      <c r="I104" s="304"/>
      <c r="J104" s="305">
        <f>ROUND(I104*H104,2)</f>
        <v>0</v>
      </c>
      <c r="K104" s="301" t="s">
        <v>21</v>
      </c>
      <c r="L104" s="306"/>
      <c r="M104" s="307" t="s">
        <v>21</v>
      </c>
      <c r="N104" s="308" t="s">
        <v>47</v>
      </c>
      <c r="O104" s="48"/>
      <c r="P104" s="246">
        <f>O104*H104</f>
        <v>0</v>
      </c>
      <c r="Q104" s="246">
        <v>0</v>
      </c>
      <c r="R104" s="246">
        <f>Q104*H104</f>
        <v>0</v>
      </c>
      <c r="S104" s="246">
        <v>0</v>
      </c>
      <c r="T104" s="247">
        <f>S104*H104</f>
        <v>0</v>
      </c>
      <c r="AR104" s="25" t="s">
        <v>414</v>
      </c>
      <c r="AT104" s="25" t="s">
        <v>288</v>
      </c>
      <c r="AU104" s="25" t="s">
        <v>85</v>
      </c>
      <c r="AY104" s="25" t="s">
        <v>171</v>
      </c>
      <c r="BE104" s="248">
        <f>IF(N104="základní",J104,0)</f>
        <v>0</v>
      </c>
      <c r="BF104" s="248">
        <f>IF(N104="snížená",J104,0)</f>
        <v>0</v>
      </c>
      <c r="BG104" s="248">
        <f>IF(N104="zákl. přenesená",J104,0)</f>
        <v>0</v>
      </c>
      <c r="BH104" s="248">
        <f>IF(N104="sníž. přenesená",J104,0)</f>
        <v>0</v>
      </c>
      <c r="BI104" s="248">
        <f>IF(N104="nulová",J104,0)</f>
        <v>0</v>
      </c>
      <c r="BJ104" s="25" t="s">
        <v>83</v>
      </c>
      <c r="BK104" s="248">
        <f>ROUND(I104*H104,2)</f>
        <v>0</v>
      </c>
      <c r="BL104" s="25" t="s">
        <v>314</v>
      </c>
      <c r="BM104" s="25" t="s">
        <v>4137</v>
      </c>
    </row>
    <row r="105" s="1" customFormat="1" ht="16.5" customHeight="1">
      <c r="B105" s="47"/>
      <c r="C105" s="237" t="s">
        <v>287</v>
      </c>
      <c r="D105" s="237" t="s">
        <v>174</v>
      </c>
      <c r="E105" s="238" t="s">
        <v>4138</v>
      </c>
      <c r="F105" s="239" t="s">
        <v>4139</v>
      </c>
      <c r="G105" s="240" t="s">
        <v>256</v>
      </c>
      <c r="H105" s="241">
        <v>60</v>
      </c>
      <c r="I105" s="242"/>
      <c r="J105" s="243">
        <f>ROUND(I105*H105,2)</f>
        <v>0</v>
      </c>
      <c r="K105" s="239" t="s">
        <v>21</v>
      </c>
      <c r="L105" s="73"/>
      <c r="M105" s="244" t="s">
        <v>21</v>
      </c>
      <c r="N105" s="245" t="s">
        <v>47</v>
      </c>
      <c r="O105" s="48"/>
      <c r="P105" s="246">
        <f>O105*H105</f>
        <v>0</v>
      </c>
      <c r="Q105" s="246">
        <v>0</v>
      </c>
      <c r="R105" s="246">
        <f>Q105*H105</f>
        <v>0</v>
      </c>
      <c r="S105" s="246">
        <v>0</v>
      </c>
      <c r="T105" s="247">
        <f>S105*H105</f>
        <v>0</v>
      </c>
      <c r="AR105" s="25" t="s">
        <v>314</v>
      </c>
      <c r="AT105" s="25" t="s">
        <v>174</v>
      </c>
      <c r="AU105" s="25" t="s">
        <v>85</v>
      </c>
      <c r="AY105" s="25" t="s">
        <v>171</v>
      </c>
      <c r="BE105" s="248">
        <f>IF(N105="základní",J105,0)</f>
        <v>0</v>
      </c>
      <c r="BF105" s="248">
        <f>IF(N105="snížená",J105,0)</f>
        <v>0</v>
      </c>
      <c r="BG105" s="248">
        <f>IF(N105="zákl. přenesená",J105,0)</f>
        <v>0</v>
      </c>
      <c r="BH105" s="248">
        <f>IF(N105="sníž. přenesená",J105,0)</f>
        <v>0</v>
      </c>
      <c r="BI105" s="248">
        <f>IF(N105="nulová",J105,0)</f>
        <v>0</v>
      </c>
      <c r="BJ105" s="25" t="s">
        <v>83</v>
      </c>
      <c r="BK105" s="248">
        <f>ROUND(I105*H105,2)</f>
        <v>0</v>
      </c>
      <c r="BL105" s="25" t="s">
        <v>314</v>
      </c>
      <c r="BM105" s="25" t="s">
        <v>4140</v>
      </c>
    </row>
    <row r="106" s="1" customFormat="1" ht="16.5" customHeight="1">
      <c r="B106" s="47"/>
      <c r="C106" s="299" t="s">
        <v>295</v>
      </c>
      <c r="D106" s="299" t="s">
        <v>288</v>
      </c>
      <c r="E106" s="300" t="s">
        <v>4141</v>
      </c>
      <c r="F106" s="301" t="s">
        <v>4142</v>
      </c>
      <c r="G106" s="302" t="s">
        <v>256</v>
      </c>
      <c r="H106" s="303">
        <v>60</v>
      </c>
      <c r="I106" s="304"/>
      <c r="J106" s="305">
        <f>ROUND(I106*H106,2)</f>
        <v>0</v>
      </c>
      <c r="K106" s="301" t="s">
        <v>21</v>
      </c>
      <c r="L106" s="306"/>
      <c r="M106" s="307" t="s">
        <v>21</v>
      </c>
      <c r="N106" s="308" t="s">
        <v>47</v>
      </c>
      <c r="O106" s="48"/>
      <c r="P106" s="246">
        <f>O106*H106</f>
        <v>0</v>
      </c>
      <c r="Q106" s="246">
        <v>0</v>
      </c>
      <c r="R106" s="246">
        <f>Q106*H106</f>
        <v>0</v>
      </c>
      <c r="S106" s="246">
        <v>0</v>
      </c>
      <c r="T106" s="247">
        <f>S106*H106</f>
        <v>0</v>
      </c>
      <c r="AR106" s="25" t="s">
        <v>414</v>
      </c>
      <c r="AT106" s="25" t="s">
        <v>288</v>
      </c>
      <c r="AU106" s="25" t="s">
        <v>85</v>
      </c>
      <c r="AY106" s="25" t="s">
        <v>171</v>
      </c>
      <c r="BE106" s="248">
        <f>IF(N106="základní",J106,0)</f>
        <v>0</v>
      </c>
      <c r="BF106" s="248">
        <f>IF(N106="snížená",J106,0)</f>
        <v>0</v>
      </c>
      <c r="BG106" s="248">
        <f>IF(N106="zákl. přenesená",J106,0)</f>
        <v>0</v>
      </c>
      <c r="BH106" s="248">
        <f>IF(N106="sníž. přenesená",J106,0)</f>
        <v>0</v>
      </c>
      <c r="BI106" s="248">
        <f>IF(N106="nulová",J106,0)</f>
        <v>0</v>
      </c>
      <c r="BJ106" s="25" t="s">
        <v>83</v>
      </c>
      <c r="BK106" s="248">
        <f>ROUND(I106*H106,2)</f>
        <v>0</v>
      </c>
      <c r="BL106" s="25" t="s">
        <v>314</v>
      </c>
      <c r="BM106" s="25" t="s">
        <v>4143</v>
      </c>
    </row>
    <row r="107" s="1" customFormat="1" ht="16.5" customHeight="1">
      <c r="B107" s="47"/>
      <c r="C107" s="237" t="s">
        <v>299</v>
      </c>
      <c r="D107" s="237" t="s">
        <v>174</v>
      </c>
      <c r="E107" s="238" t="s">
        <v>4144</v>
      </c>
      <c r="F107" s="239" t="s">
        <v>4145</v>
      </c>
      <c r="G107" s="240" t="s">
        <v>367</v>
      </c>
      <c r="H107" s="241">
        <v>120</v>
      </c>
      <c r="I107" s="242"/>
      <c r="J107" s="243">
        <f>ROUND(I107*H107,2)</f>
        <v>0</v>
      </c>
      <c r="K107" s="239" t="s">
        <v>21</v>
      </c>
      <c r="L107" s="73"/>
      <c r="M107" s="244" t="s">
        <v>21</v>
      </c>
      <c r="N107" s="245" t="s">
        <v>47</v>
      </c>
      <c r="O107" s="48"/>
      <c r="P107" s="246">
        <f>O107*H107</f>
        <v>0</v>
      </c>
      <c r="Q107" s="246">
        <v>0</v>
      </c>
      <c r="R107" s="246">
        <f>Q107*H107</f>
        <v>0</v>
      </c>
      <c r="S107" s="246">
        <v>0</v>
      </c>
      <c r="T107" s="247">
        <f>S107*H107</f>
        <v>0</v>
      </c>
      <c r="AR107" s="25" t="s">
        <v>314</v>
      </c>
      <c r="AT107" s="25" t="s">
        <v>174</v>
      </c>
      <c r="AU107" s="25" t="s">
        <v>85</v>
      </c>
      <c r="AY107" s="25" t="s">
        <v>171</v>
      </c>
      <c r="BE107" s="248">
        <f>IF(N107="základní",J107,0)</f>
        <v>0</v>
      </c>
      <c r="BF107" s="248">
        <f>IF(N107="snížená",J107,0)</f>
        <v>0</v>
      </c>
      <c r="BG107" s="248">
        <f>IF(N107="zákl. přenesená",J107,0)</f>
        <v>0</v>
      </c>
      <c r="BH107" s="248">
        <f>IF(N107="sníž. přenesená",J107,0)</f>
        <v>0</v>
      </c>
      <c r="BI107" s="248">
        <f>IF(N107="nulová",J107,0)</f>
        <v>0</v>
      </c>
      <c r="BJ107" s="25" t="s">
        <v>83</v>
      </c>
      <c r="BK107" s="248">
        <f>ROUND(I107*H107,2)</f>
        <v>0</v>
      </c>
      <c r="BL107" s="25" t="s">
        <v>314</v>
      </c>
      <c r="BM107" s="25" t="s">
        <v>4146</v>
      </c>
    </row>
    <row r="108" s="1" customFormat="1" ht="16.5" customHeight="1">
      <c r="B108" s="47"/>
      <c r="C108" s="299" t="s">
        <v>304</v>
      </c>
      <c r="D108" s="299" t="s">
        <v>288</v>
      </c>
      <c r="E108" s="300" t="s">
        <v>4147</v>
      </c>
      <c r="F108" s="301" t="s">
        <v>4148</v>
      </c>
      <c r="G108" s="302" t="s">
        <v>367</v>
      </c>
      <c r="H108" s="303">
        <v>120</v>
      </c>
      <c r="I108" s="304"/>
      <c r="J108" s="305">
        <f>ROUND(I108*H108,2)</f>
        <v>0</v>
      </c>
      <c r="K108" s="301" t="s">
        <v>21</v>
      </c>
      <c r="L108" s="306"/>
      <c r="M108" s="307" t="s">
        <v>21</v>
      </c>
      <c r="N108" s="308" t="s">
        <v>47</v>
      </c>
      <c r="O108" s="48"/>
      <c r="P108" s="246">
        <f>O108*H108</f>
        <v>0</v>
      </c>
      <c r="Q108" s="246">
        <v>0</v>
      </c>
      <c r="R108" s="246">
        <f>Q108*H108</f>
        <v>0</v>
      </c>
      <c r="S108" s="246">
        <v>0</v>
      </c>
      <c r="T108" s="247">
        <f>S108*H108</f>
        <v>0</v>
      </c>
      <c r="AR108" s="25" t="s">
        <v>414</v>
      </c>
      <c r="AT108" s="25" t="s">
        <v>288</v>
      </c>
      <c r="AU108" s="25" t="s">
        <v>85</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314</v>
      </c>
      <c r="BM108" s="25" t="s">
        <v>4149</v>
      </c>
    </row>
    <row r="109" s="1" customFormat="1" ht="16.5" customHeight="1">
      <c r="B109" s="47"/>
      <c r="C109" s="237" t="s">
        <v>10</v>
      </c>
      <c r="D109" s="237" t="s">
        <v>174</v>
      </c>
      <c r="E109" s="238" t="s">
        <v>4150</v>
      </c>
      <c r="F109" s="239" t="s">
        <v>4151</v>
      </c>
      <c r="G109" s="240" t="s">
        <v>256</v>
      </c>
      <c r="H109" s="241">
        <v>1</v>
      </c>
      <c r="I109" s="242"/>
      <c r="J109" s="243">
        <f>ROUND(I109*H109,2)</f>
        <v>0</v>
      </c>
      <c r="K109" s="239" t="s">
        <v>21</v>
      </c>
      <c r="L109" s="73"/>
      <c r="M109" s="244" t="s">
        <v>21</v>
      </c>
      <c r="N109" s="245" t="s">
        <v>47</v>
      </c>
      <c r="O109" s="48"/>
      <c r="P109" s="246">
        <f>O109*H109</f>
        <v>0</v>
      </c>
      <c r="Q109" s="246">
        <v>0</v>
      </c>
      <c r="R109" s="246">
        <f>Q109*H109</f>
        <v>0</v>
      </c>
      <c r="S109" s="246">
        <v>0</v>
      </c>
      <c r="T109" s="247">
        <f>S109*H109</f>
        <v>0</v>
      </c>
      <c r="AR109" s="25" t="s">
        <v>314</v>
      </c>
      <c r="AT109" s="25" t="s">
        <v>174</v>
      </c>
      <c r="AU109" s="25" t="s">
        <v>85</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314</v>
      </c>
      <c r="BM109" s="25" t="s">
        <v>4152</v>
      </c>
    </row>
    <row r="110" s="1" customFormat="1" ht="16.5" customHeight="1">
      <c r="B110" s="47"/>
      <c r="C110" s="299" t="s">
        <v>314</v>
      </c>
      <c r="D110" s="299" t="s">
        <v>288</v>
      </c>
      <c r="E110" s="300" t="s">
        <v>4153</v>
      </c>
      <c r="F110" s="301" t="s">
        <v>4154</v>
      </c>
      <c r="G110" s="302" t="s">
        <v>256</v>
      </c>
      <c r="H110" s="303">
        <v>1</v>
      </c>
      <c r="I110" s="304"/>
      <c r="J110" s="305">
        <f>ROUND(I110*H110,2)</f>
        <v>0</v>
      </c>
      <c r="K110" s="301" t="s">
        <v>21</v>
      </c>
      <c r="L110" s="306"/>
      <c r="M110" s="307" t="s">
        <v>21</v>
      </c>
      <c r="N110" s="308" t="s">
        <v>47</v>
      </c>
      <c r="O110" s="48"/>
      <c r="P110" s="246">
        <f>O110*H110</f>
        <v>0</v>
      </c>
      <c r="Q110" s="246">
        <v>0</v>
      </c>
      <c r="R110" s="246">
        <f>Q110*H110</f>
        <v>0</v>
      </c>
      <c r="S110" s="246">
        <v>0</v>
      </c>
      <c r="T110" s="247">
        <f>S110*H110</f>
        <v>0</v>
      </c>
      <c r="AR110" s="25" t="s">
        <v>414</v>
      </c>
      <c r="AT110" s="25" t="s">
        <v>288</v>
      </c>
      <c r="AU110" s="25" t="s">
        <v>85</v>
      </c>
      <c r="AY110" s="25" t="s">
        <v>171</v>
      </c>
      <c r="BE110" s="248">
        <f>IF(N110="základní",J110,0)</f>
        <v>0</v>
      </c>
      <c r="BF110" s="248">
        <f>IF(N110="snížená",J110,0)</f>
        <v>0</v>
      </c>
      <c r="BG110" s="248">
        <f>IF(N110="zákl. přenesená",J110,0)</f>
        <v>0</v>
      </c>
      <c r="BH110" s="248">
        <f>IF(N110="sníž. přenesená",J110,0)</f>
        <v>0</v>
      </c>
      <c r="BI110" s="248">
        <f>IF(N110="nulová",J110,0)</f>
        <v>0</v>
      </c>
      <c r="BJ110" s="25" t="s">
        <v>83</v>
      </c>
      <c r="BK110" s="248">
        <f>ROUND(I110*H110,2)</f>
        <v>0</v>
      </c>
      <c r="BL110" s="25" t="s">
        <v>314</v>
      </c>
      <c r="BM110" s="25" t="s">
        <v>4155</v>
      </c>
    </row>
    <row r="111" s="1" customFormat="1" ht="16.5" customHeight="1">
      <c r="B111" s="47"/>
      <c r="C111" s="237" t="s">
        <v>318</v>
      </c>
      <c r="D111" s="237" t="s">
        <v>174</v>
      </c>
      <c r="E111" s="238" t="s">
        <v>4156</v>
      </c>
      <c r="F111" s="239" t="s">
        <v>3488</v>
      </c>
      <c r="G111" s="240" t="s">
        <v>256</v>
      </c>
      <c r="H111" s="241">
        <v>65</v>
      </c>
      <c r="I111" s="242"/>
      <c r="J111" s="243">
        <f>ROUND(I111*H111,2)</f>
        <v>0</v>
      </c>
      <c r="K111" s="239" t="s">
        <v>21</v>
      </c>
      <c r="L111" s="73"/>
      <c r="M111" s="244" t="s">
        <v>21</v>
      </c>
      <c r="N111" s="245" t="s">
        <v>47</v>
      </c>
      <c r="O111" s="48"/>
      <c r="P111" s="246">
        <f>O111*H111</f>
        <v>0</v>
      </c>
      <c r="Q111" s="246">
        <v>0</v>
      </c>
      <c r="R111" s="246">
        <f>Q111*H111</f>
        <v>0</v>
      </c>
      <c r="S111" s="246">
        <v>0</v>
      </c>
      <c r="T111" s="247">
        <f>S111*H111</f>
        <v>0</v>
      </c>
      <c r="AR111" s="25" t="s">
        <v>314</v>
      </c>
      <c r="AT111" s="25" t="s">
        <v>174</v>
      </c>
      <c r="AU111" s="25" t="s">
        <v>85</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314</v>
      </c>
      <c r="BM111" s="25" t="s">
        <v>4157</v>
      </c>
    </row>
    <row r="112" s="1" customFormat="1" ht="16.5" customHeight="1">
      <c r="B112" s="47"/>
      <c r="C112" s="299" t="s">
        <v>322</v>
      </c>
      <c r="D112" s="299" t="s">
        <v>288</v>
      </c>
      <c r="E112" s="300" t="s">
        <v>4158</v>
      </c>
      <c r="F112" s="301" t="s">
        <v>4159</v>
      </c>
      <c r="G112" s="302" t="s">
        <v>256</v>
      </c>
      <c r="H112" s="303">
        <v>65</v>
      </c>
      <c r="I112" s="304"/>
      <c r="J112" s="305">
        <f>ROUND(I112*H112,2)</f>
        <v>0</v>
      </c>
      <c r="K112" s="301" t="s">
        <v>21</v>
      </c>
      <c r="L112" s="306"/>
      <c r="M112" s="307" t="s">
        <v>21</v>
      </c>
      <c r="N112" s="308" t="s">
        <v>47</v>
      </c>
      <c r="O112" s="48"/>
      <c r="P112" s="246">
        <f>O112*H112</f>
        <v>0</v>
      </c>
      <c r="Q112" s="246">
        <v>0</v>
      </c>
      <c r="R112" s="246">
        <f>Q112*H112</f>
        <v>0</v>
      </c>
      <c r="S112" s="246">
        <v>0</v>
      </c>
      <c r="T112" s="247">
        <f>S112*H112</f>
        <v>0</v>
      </c>
      <c r="AR112" s="25" t="s">
        <v>414</v>
      </c>
      <c r="AT112" s="25" t="s">
        <v>288</v>
      </c>
      <c r="AU112" s="25" t="s">
        <v>85</v>
      </c>
      <c r="AY112" s="25" t="s">
        <v>171</v>
      </c>
      <c r="BE112" s="248">
        <f>IF(N112="základní",J112,0)</f>
        <v>0</v>
      </c>
      <c r="BF112" s="248">
        <f>IF(N112="snížená",J112,0)</f>
        <v>0</v>
      </c>
      <c r="BG112" s="248">
        <f>IF(N112="zákl. přenesená",J112,0)</f>
        <v>0</v>
      </c>
      <c r="BH112" s="248">
        <f>IF(N112="sníž. přenesená",J112,0)</f>
        <v>0</v>
      </c>
      <c r="BI112" s="248">
        <f>IF(N112="nulová",J112,0)</f>
        <v>0</v>
      </c>
      <c r="BJ112" s="25" t="s">
        <v>83</v>
      </c>
      <c r="BK112" s="248">
        <f>ROUND(I112*H112,2)</f>
        <v>0</v>
      </c>
      <c r="BL112" s="25" t="s">
        <v>314</v>
      </c>
      <c r="BM112" s="25" t="s">
        <v>4160</v>
      </c>
    </row>
    <row r="113" s="1" customFormat="1" ht="16.5" customHeight="1">
      <c r="B113" s="47"/>
      <c r="C113" s="237" t="s">
        <v>328</v>
      </c>
      <c r="D113" s="237" t="s">
        <v>174</v>
      </c>
      <c r="E113" s="238" t="s">
        <v>4161</v>
      </c>
      <c r="F113" s="239" t="s">
        <v>3494</v>
      </c>
      <c r="G113" s="240" t="s">
        <v>256</v>
      </c>
      <c r="H113" s="241">
        <v>25</v>
      </c>
      <c r="I113" s="242"/>
      <c r="J113" s="243">
        <f>ROUND(I113*H113,2)</f>
        <v>0</v>
      </c>
      <c r="K113" s="239" t="s">
        <v>21</v>
      </c>
      <c r="L113" s="73"/>
      <c r="M113" s="244" t="s">
        <v>21</v>
      </c>
      <c r="N113" s="245" t="s">
        <v>47</v>
      </c>
      <c r="O113" s="48"/>
      <c r="P113" s="246">
        <f>O113*H113</f>
        <v>0</v>
      </c>
      <c r="Q113" s="246">
        <v>0</v>
      </c>
      <c r="R113" s="246">
        <f>Q113*H113</f>
        <v>0</v>
      </c>
      <c r="S113" s="246">
        <v>0</v>
      </c>
      <c r="T113" s="247">
        <f>S113*H113</f>
        <v>0</v>
      </c>
      <c r="AR113" s="25" t="s">
        <v>314</v>
      </c>
      <c r="AT113" s="25" t="s">
        <v>174</v>
      </c>
      <c r="AU113" s="25" t="s">
        <v>85</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314</v>
      </c>
      <c r="BM113" s="25" t="s">
        <v>4162</v>
      </c>
    </row>
    <row r="114" s="1" customFormat="1" ht="16.5" customHeight="1">
      <c r="B114" s="47"/>
      <c r="C114" s="299" t="s">
        <v>333</v>
      </c>
      <c r="D114" s="299" t="s">
        <v>288</v>
      </c>
      <c r="E114" s="300" t="s">
        <v>4163</v>
      </c>
      <c r="F114" s="301" t="s">
        <v>4164</v>
      </c>
      <c r="G114" s="302" t="s">
        <v>256</v>
      </c>
      <c r="H114" s="303">
        <v>25</v>
      </c>
      <c r="I114" s="304"/>
      <c r="J114" s="305">
        <f>ROUND(I114*H114,2)</f>
        <v>0</v>
      </c>
      <c r="K114" s="301" t="s">
        <v>21</v>
      </c>
      <c r="L114" s="306"/>
      <c r="M114" s="307" t="s">
        <v>21</v>
      </c>
      <c r="N114" s="308" t="s">
        <v>47</v>
      </c>
      <c r="O114" s="48"/>
      <c r="P114" s="246">
        <f>O114*H114</f>
        <v>0</v>
      </c>
      <c r="Q114" s="246">
        <v>0</v>
      </c>
      <c r="R114" s="246">
        <f>Q114*H114</f>
        <v>0</v>
      </c>
      <c r="S114" s="246">
        <v>0</v>
      </c>
      <c r="T114" s="247">
        <f>S114*H114</f>
        <v>0</v>
      </c>
      <c r="AR114" s="25" t="s">
        <v>414</v>
      </c>
      <c r="AT114" s="25" t="s">
        <v>288</v>
      </c>
      <c r="AU114" s="25" t="s">
        <v>85</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314</v>
      </c>
      <c r="BM114" s="25" t="s">
        <v>4165</v>
      </c>
    </row>
    <row r="115" s="1" customFormat="1" ht="16.5" customHeight="1">
      <c r="B115" s="47"/>
      <c r="C115" s="237" t="s">
        <v>9</v>
      </c>
      <c r="D115" s="237" t="s">
        <v>174</v>
      </c>
      <c r="E115" s="238" t="s">
        <v>4166</v>
      </c>
      <c r="F115" s="239" t="s">
        <v>4167</v>
      </c>
      <c r="G115" s="240" t="s">
        <v>256</v>
      </c>
      <c r="H115" s="241">
        <v>60</v>
      </c>
      <c r="I115" s="242"/>
      <c r="J115" s="243">
        <f>ROUND(I115*H115,2)</f>
        <v>0</v>
      </c>
      <c r="K115" s="239" t="s">
        <v>21</v>
      </c>
      <c r="L115" s="73"/>
      <c r="M115" s="244" t="s">
        <v>21</v>
      </c>
      <c r="N115" s="245" t="s">
        <v>47</v>
      </c>
      <c r="O115" s="48"/>
      <c r="P115" s="246">
        <f>O115*H115</f>
        <v>0</v>
      </c>
      <c r="Q115" s="246">
        <v>0</v>
      </c>
      <c r="R115" s="246">
        <f>Q115*H115</f>
        <v>0</v>
      </c>
      <c r="S115" s="246">
        <v>0</v>
      </c>
      <c r="T115" s="247">
        <f>S115*H115</f>
        <v>0</v>
      </c>
      <c r="AR115" s="25" t="s">
        <v>314</v>
      </c>
      <c r="AT115" s="25" t="s">
        <v>174</v>
      </c>
      <c r="AU115" s="25" t="s">
        <v>85</v>
      </c>
      <c r="AY115" s="25" t="s">
        <v>171</v>
      </c>
      <c r="BE115" s="248">
        <f>IF(N115="základní",J115,0)</f>
        <v>0</v>
      </c>
      <c r="BF115" s="248">
        <f>IF(N115="snížená",J115,0)</f>
        <v>0</v>
      </c>
      <c r="BG115" s="248">
        <f>IF(N115="zákl. přenesená",J115,0)</f>
        <v>0</v>
      </c>
      <c r="BH115" s="248">
        <f>IF(N115="sníž. přenesená",J115,0)</f>
        <v>0</v>
      </c>
      <c r="BI115" s="248">
        <f>IF(N115="nulová",J115,0)</f>
        <v>0</v>
      </c>
      <c r="BJ115" s="25" t="s">
        <v>83</v>
      </c>
      <c r="BK115" s="248">
        <f>ROUND(I115*H115,2)</f>
        <v>0</v>
      </c>
      <c r="BL115" s="25" t="s">
        <v>314</v>
      </c>
      <c r="BM115" s="25" t="s">
        <v>4168</v>
      </c>
    </row>
    <row r="116" s="1" customFormat="1" ht="16.5" customHeight="1">
      <c r="B116" s="47"/>
      <c r="C116" s="299" t="s">
        <v>352</v>
      </c>
      <c r="D116" s="299" t="s">
        <v>288</v>
      </c>
      <c r="E116" s="300" t="s">
        <v>4169</v>
      </c>
      <c r="F116" s="301" t="s">
        <v>4170</v>
      </c>
      <c r="G116" s="302" t="s">
        <v>256</v>
      </c>
      <c r="H116" s="303">
        <v>60</v>
      </c>
      <c r="I116" s="304"/>
      <c r="J116" s="305">
        <f>ROUND(I116*H116,2)</f>
        <v>0</v>
      </c>
      <c r="K116" s="301" t="s">
        <v>21</v>
      </c>
      <c r="L116" s="306"/>
      <c r="M116" s="307" t="s">
        <v>21</v>
      </c>
      <c r="N116" s="308" t="s">
        <v>47</v>
      </c>
      <c r="O116" s="48"/>
      <c r="P116" s="246">
        <f>O116*H116</f>
        <v>0</v>
      </c>
      <c r="Q116" s="246">
        <v>0</v>
      </c>
      <c r="R116" s="246">
        <f>Q116*H116</f>
        <v>0</v>
      </c>
      <c r="S116" s="246">
        <v>0</v>
      </c>
      <c r="T116" s="247">
        <f>S116*H116</f>
        <v>0</v>
      </c>
      <c r="AR116" s="25" t="s">
        <v>414</v>
      </c>
      <c r="AT116" s="25" t="s">
        <v>288</v>
      </c>
      <c r="AU116" s="25" t="s">
        <v>85</v>
      </c>
      <c r="AY116" s="25" t="s">
        <v>171</v>
      </c>
      <c r="BE116" s="248">
        <f>IF(N116="základní",J116,0)</f>
        <v>0</v>
      </c>
      <c r="BF116" s="248">
        <f>IF(N116="snížená",J116,0)</f>
        <v>0</v>
      </c>
      <c r="BG116" s="248">
        <f>IF(N116="zákl. přenesená",J116,0)</f>
        <v>0</v>
      </c>
      <c r="BH116" s="248">
        <f>IF(N116="sníž. přenesená",J116,0)</f>
        <v>0</v>
      </c>
      <c r="BI116" s="248">
        <f>IF(N116="nulová",J116,0)</f>
        <v>0</v>
      </c>
      <c r="BJ116" s="25" t="s">
        <v>83</v>
      </c>
      <c r="BK116" s="248">
        <f>ROUND(I116*H116,2)</f>
        <v>0</v>
      </c>
      <c r="BL116" s="25" t="s">
        <v>314</v>
      </c>
      <c r="BM116" s="25" t="s">
        <v>4171</v>
      </c>
    </row>
    <row r="117" s="1" customFormat="1" ht="16.5" customHeight="1">
      <c r="B117" s="47"/>
      <c r="C117" s="237" t="s">
        <v>358</v>
      </c>
      <c r="D117" s="237" t="s">
        <v>174</v>
      </c>
      <c r="E117" s="238" t="s">
        <v>4172</v>
      </c>
      <c r="F117" s="239" t="s">
        <v>4173</v>
      </c>
      <c r="G117" s="240" t="s">
        <v>367</v>
      </c>
      <c r="H117" s="241">
        <v>2</v>
      </c>
      <c r="I117" s="242"/>
      <c r="J117" s="243">
        <f>ROUND(I117*H117,2)</f>
        <v>0</v>
      </c>
      <c r="K117" s="239" t="s">
        <v>21</v>
      </c>
      <c r="L117" s="73"/>
      <c r="M117" s="244" t="s">
        <v>21</v>
      </c>
      <c r="N117" s="245" t="s">
        <v>47</v>
      </c>
      <c r="O117" s="48"/>
      <c r="P117" s="246">
        <f>O117*H117</f>
        <v>0</v>
      </c>
      <c r="Q117" s="246">
        <v>0</v>
      </c>
      <c r="R117" s="246">
        <f>Q117*H117</f>
        <v>0</v>
      </c>
      <c r="S117" s="246">
        <v>0</v>
      </c>
      <c r="T117" s="247">
        <f>S117*H117</f>
        <v>0</v>
      </c>
      <c r="AR117" s="25" t="s">
        <v>314</v>
      </c>
      <c r="AT117" s="25" t="s">
        <v>174</v>
      </c>
      <c r="AU117" s="25" t="s">
        <v>85</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314</v>
      </c>
      <c r="BM117" s="25" t="s">
        <v>4174</v>
      </c>
    </row>
    <row r="118" s="1" customFormat="1" ht="16.5" customHeight="1">
      <c r="B118" s="47"/>
      <c r="C118" s="299" t="s">
        <v>364</v>
      </c>
      <c r="D118" s="299" t="s">
        <v>288</v>
      </c>
      <c r="E118" s="300" t="s">
        <v>4175</v>
      </c>
      <c r="F118" s="301" t="s">
        <v>4176</v>
      </c>
      <c r="G118" s="302" t="s">
        <v>367</v>
      </c>
      <c r="H118" s="303">
        <v>2</v>
      </c>
      <c r="I118" s="304"/>
      <c r="J118" s="305">
        <f>ROUND(I118*H118,2)</f>
        <v>0</v>
      </c>
      <c r="K118" s="301" t="s">
        <v>21</v>
      </c>
      <c r="L118" s="306"/>
      <c r="M118" s="307" t="s">
        <v>21</v>
      </c>
      <c r="N118" s="308" t="s">
        <v>47</v>
      </c>
      <c r="O118" s="48"/>
      <c r="P118" s="246">
        <f>O118*H118</f>
        <v>0</v>
      </c>
      <c r="Q118" s="246">
        <v>0</v>
      </c>
      <c r="R118" s="246">
        <f>Q118*H118</f>
        <v>0</v>
      </c>
      <c r="S118" s="246">
        <v>0</v>
      </c>
      <c r="T118" s="247">
        <f>S118*H118</f>
        <v>0</v>
      </c>
      <c r="AR118" s="25" t="s">
        <v>414</v>
      </c>
      <c r="AT118" s="25" t="s">
        <v>288</v>
      </c>
      <c r="AU118" s="25" t="s">
        <v>85</v>
      </c>
      <c r="AY118" s="25" t="s">
        <v>171</v>
      </c>
      <c r="BE118" s="248">
        <f>IF(N118="základní",J118,0)</f>
        <v>0</v>
      </c>
      <c r="BF118" s="248">
        <f>IF(N118="snížená",J118,0)</f>
        <v>0</v>
      </c>
      <c r="BG118" s="248">
        <f>IF(N118="zákl. přenesená",J118,0)</f>
        <v>0</v>
      </c>
      <c r="BH118" s="248">
        <f>IF(N118="sníž. přenesená",J118,0)</f>
        <v>0</v>
      </c>
      <c r="BI118" s="248">
        <f>IF(N118="nulová",J118,0)</f>
        <v>0</v>
      </c>
      <c r="BJ118" s="25" t="s">
        <v>83</v>
      </c>
      <c r="BK118" s="248">
        <f>ROUND(I118*H118,2)</f>
        <v>0</v>
      </c>
      <c r="BL118" s="25" t="s">
        <v>314</v>
      </c>
      <c r="BM118" s="25" t="s">
        <v>4177</v>
      </c>
    </row>
    <row r="119" s="1" customFormat="1" ht="16.5" customHeight="1">
      <c r="B119" s="47"/>
      <c r="C119" s="237" t="s">
        <v>374</v>
      </c>
      <c r="D119" s="237" t="s">
        <v>174</v>
      </c>
      <c r="E119" s="238" t="s">
        <v>4178</v>
      </c>
      <c r="F119" s="239" t="s">
        <v>4179</v>
      </c>
      <c r="G119" s="240" t="s">
        <v>367</v>
      </c>
      <c r="H119" s="241">
        <v>1</v>
      </c>
      <c r="I119" s="242"/>
      <c r="J119" s="243">
        <f>ROUND(I119*H119,2)</f>
        <v>0</v>
      </c>
      <c r="K119" s="239" t="s">
        <v>21</v>
      </c>
      <c r="L119" s="73"/>
      <c r="M119" s="244" t="s">
        <v>21</v>
      </c>
      <c r="N119" s="245" t="s">
        <v>47</v>
      </c>
      <c r="O119" s="48"/>
      <c r="P119" s="246">
        <f>O119*H119</f>
        <v>0</v>
      </c>
      <c r="Q119" s="246">
        <v>0</v>
      </c>
      <c r="R119" s="246">
        <f>Q119*H119</f>
        <v>0</v>
      </c>
      <c r="S119" s="246">
        <v>0</v>
      </c>
      <c r="T119" s="247">
        <f>S119*H119</f>
        <v>0</v>
      </c>
      <c r="AR119" s="25" t="s">
        <v>314</v>
      </c>
      <c r="AT119" s="25" t="s">
        <v>174</v>
      </c>
      <c r="AU119" s="25" t="s">
        <v>85</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314</v>
      </c>
      <c r="BM119" s="25" t="s">
        <v>4180</v>
      </c>
    </row>
    <row r="120" s="1" customFormat="1" ht="16.5" customHeight="1">
      <c r="B120" s="47"/>
      <c r="C120" s="299" t="s">
        <v>379</v>
      </c>
      <c r="D120" s="299" t="s">
        <v>288</v>
      </c>
      <c r="E120" s="300" t="s">
        <v>4181</v>
      </c>
      <c r="F120" s="301" t="s">
        <v>4182</v>
      </c>
      <c r="G120" s="302" t="s">
        <v>367</v>
      </c>
      <c r="H120" s="303">
        <v>1</v>
      </c>
      <c r="I120" s="304"/>
      <c r="J120" s="305">
        <f>ROUND(I120*H120,2)</f>
        <v>0</v>
      </c>
      <c r="K120" s="301" t="s">
        <v>21</v>
      </c>
      <c r="L120" s="306"/>
      <c r="M120" s="307" t="s">
        <v>21</v>
      </c>
      <c r="N120" s="308" t="s">
        <v>47</v>
      </c>
      <c r="O120" s="48"/>
      <c r="P120" s="246">
        <f>O120*H120</f>
        <v>0</v>
      </c>
      <c r="Q120" s="246">
        <v>0</v>
      </c>
      <c r="R120" s="246">
        <f>Q120*H120</f>
        <v>0</v>
      </c>
      <c r="S120" s="246">
        <v>0</v>
      </c>
      <c r="T120" s="247">
        <f>S120*H120</f>
        <v>0</v>
      </c>
      <c r="AR120" s="25" t="s">
        <v>414</v>
      </c>
      <c r="AT120" s="25" t="s">
        <v>288</v>
      </c>
      <c r="AU120" s="25" t="s">
        <v>85</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314</v>
      </c>
      <c r="BM120" s="25" t="s">
        <v>4183</v>
      </c>
    </row>
    <row r="121" s="1" customFormat="1" ht="16.5" customHeight="1">
      <c r="B121" s="47"/>
      <c r="C121" s="237" t="s">
        <v>384</v>
      </c>
      <c r="D121" s="237" t="s">
        <v>174</v>
      </c>
      <c r="E121" s="238" t="s">
        <v>4184</v>
      </c>
      <c r="F121" s="239" t="s">
        <v>4185</v>
      </c>
      <c r="G121" s="240" t="s">
        <v>367</v>
      </c>
      <c r="H121" s="241">
        <v>1</v>
      </c>
      <c r="I121" s="242"/>
      <c r="J121" s="243">
        <f>ROUND(I121*H121,2)</f>
        <v>0</v>
      </c>
      <c r="K121" s="239" t="s">
        <v>21</v>
      </c>
      <c r="L121" s="73"/>
      <c r="M121" s="244" t="s">
        <v>21</v>
      </c>
      <c r="N121" s="245" t="s">
        <v>47</v>
      </c>
      <c r="O121" s="48"/>
      <c r="P121" s="246">
        <f>O121*H121</f>
        <v>0</v>
      </c>
      <c r="Q121" s="246">
        <v>0</v>
      </c>
      <c r="R121" s="246">
        <f>Q121*H121</f>
        <v>0</v>
      </c>
      <c r="S121" s="246">
        <v>0</v>
      </c>
      <c r="T121" s="247">
        <f>S121*H121</f>
        <v>0</v>
      </c>
      <c r="AR121" s="25" t="s">
        <v>314</v>
      </c>
      <c r="AT121" s="25" t="s">
        <v>174</v>
      </c>
      <c r="AU121" s="25" t="s">
        <v>85</v>
      </c>
      <c r="AY121" s="25" t="s">
        <v>171</v>
      </c>
      <c r="BE121" s="248">
        <f>IF(N121="základní",J121,0)</f>
        <v>0</v>
      </c>
      <c r="BF121" s="248">
        <f>IF(N121="snížená",J121,0)</f>
        <v>0</v>
      </c>
      <c r="BG121" s="248">
        <f>IF(N121="zákl. přenesená",J121,0)</f>
        <v>0</v>
      </c>
      <c r="BH121" s="248">
        <f>IF(N121="sníž. přenesená",J121,0)</f>
        <v>0</v>
      </c>
      <c r="BI121" s="248">
        <f>IF(N121="nulová",J121,0)</f>
        <v>0</v>
      </c>
      <c r="BJ121" s="25" t="s">
        <v>83</v>
      </c>
      <c r="BK121" s="248">
        <f>ROUND(I121*H121,2)</f>
        <v>0</v>
      </c>
      <c r="BL121" s="25" t="s">
        <v>314</v>
      </c>
      <c r="BM121" s="25" t="s">
        <v>4186</v>
      </c>
    </row>
    <row r="122" s="1" customFormat="1" ht="16.5" customHeight="1">
      <c r="B122" s="47"/>
      <c r="C122" s="299" t="s">
        <v>389</v>
      </c>
      <c r="D122" s="299" t="s">
        <v>288</v>
      </c>
      <c r="E122" s="300" t="s">
        <v>4187</v>
      </c>
      <c r="F122" s="301" t="s">
        <v>4188</v>
      </c>
      <c r="G122" s="302" t="s">
        <v>367</v>
      </c>
      <c r="H122" s="303">
        <v>1</v>
      </c>
      <c r="I122" s="304"/>
      <c r="J122" s="305">
        <f>ROUND(I122*H122,2)</f>
        <v>0</v>
      </c>
      <c r="K122" s="301" t="s">
        <v>21</v>
      </c>
      <c r="L122" s="306"/>
      <c r="M122" s="307" t="s">
        <v>21</v>
      </c>
      <c r="N122" s="308" t="s">
        <v>47</v>
      </c>
      <c r="O122" s="48"/>
      <c r="P122" s="246">
        <f>O122*H122</f>
        <v>0</v>
      </c>
      <c r="Q122" s="246">
        <v>0</v>
      </c>
      <c r="R122" s="246">
        <f>Q122*H122</f>
        <v>0</v>
      </c>
      <c r="S122" s="246">
        <v>0</v>
      </c>
      <c r="T122" s="247">
        <f>S122*H122</f>
        <v>0</v>
      </c>
      <c r="AR122" s="25" t="s">
        <v>414</v>
      </c>
      <c r="AT122" s="25" t="s">
        <v>288</v>
      </c>
      <c r="AU122" s="25" t="s">
        <v>85</v>
      </c>
      <c r="AY122" s="25" t="s">
        <v>171</v>
      </c>
      <c r="BE122" s="248">
        <f>IF(N122="základní",J122,0)</f>
        <v>0</v>
      </c>
      <c r="BF122" s="248">
        <f>IF(N122="snížená",J122,0)</f>
        <v>0</v>
      </c>
      <c r="BG122" s="248">
        <f>IF(N122="zákl. přenesená",J122,0)</f>
        <v>0</v>
      </c>
      <c r="BH122" s="248">
        <f>IF(N122="sníž. přenesená",J122,0)</f>
        <v>0</v>
      </c>
      <c r="BI122" s="248">
        <f>IF(N122="nulová",J122,0)</f>
        <v>0</v>
      </c>
      <c r="BJ122" s="25" t="s">
        <v>83</v>
      </c>
      <c r="BK122" s="248">
        <f>ROUND(I122*H122,2)</f>
        <v>0</v>
      </c>
      <c r="BL122" s="25" t="s">
        <v>314</v>
      </c>
      <c r="BM122" s="25" t="s">
        <v>4189</v>
      </c>
    </row>
    <row r="123" s="1" customFormat="1" ht="16.5" customHeight="1">
      <c r="B123" s="47"/>
      <c r="C123" s="237" t="s">
        <v>393</v>
      </c>
      <c r="D123" s="237" t="s">
        <v>174</v>
      </c>
      <c r="E123" s="238" t="s">
        <v>4190</v>
      </c>
      <c r="F123" s="239" t="s">
        <v>4191</v>
      </c>
      <c r="G123" s="240" t="s">
        <v>367</v>
      </c>
      <c r="H123" s="241">
        <v>29</v>
      </c>
      <c r="I123" s="242"/>
      <c r="J123" s="243">
        <f>ROUND(I123*H123,2)</f>
        <v>0</v>
      </c>
      <c r="K123" s="239" t="s">
        <v>21</v>
      </c>
      <c r="L123" s="73"/>
      <c r="M123" s="244" t="s">
        <v>21</v>
      </c>
      <c r="N123" s="245" t="s">
        <v>47</v>
      </c>
      <c r="O123" s="48"/>
      <c r="P123" s="246">
        <f>O123*H123</f>
        <v>0</v>
      </c>
      <c r="Q123" s="246">
        <v>0</v>
      </c>
      <c r="R123" s="246">
        <f>Q123*H123</f>
        <v>0</v>
      </c>
      <c r="S123" s="246">
        <v>0</v>
      </c>
      <c r="T123" s="247">
        <f>S123*H123</f>
        <v>0</v>
      </c>
      <c r="AR123" s="25" t="s">
        <v>314</v>
      </c>
      <c r="AT123" s="25" t="s">
        <v>174</v>
      </c>
      <c r="AU123" s="25" t="s">
        <v>85</v>
      </c>
      <c r="AY123" s="25" t="s">
        <v>171</v>
      </c>
      <c r="BE123" s="248">
        <f>IF(N123="základní",J123,0)</f>
        <v>0</v>
      </c>
      <c r="BF123" s="248">
        <f>IF(N123="snížená",J123,0)</f>
        <v>0</v>
      </c>
      <c r="BG123" s="248">
        <f>IF(N123="zákl. přenesená",J123,0)</f>
        <v>0</v>
      </c>
      <c r="BH123" s="248">
        <f>IF(N123="sníž. přenesená",J123,0)</f>
        <v>0</v>
      </c>
      <c r="BI123" s="248">
        <f>IF(N123="nulová",J123,0)</f>
        <v>0</v>
      </c>
      <c r="BJ123" s="25" t="s">
        <v>83</v>
      </c>
      <c r="BK123" s="248">
        <f>ROUND(I123*H123,2)</f>
        <v>0</v>
      </c>
      <c r="BL123" s="25" t="s">
        <v>314</v>
      </c>
      <c r="BM123" s="25" t="s">
        <v>4192</v>
      </c>
    </row>
    <row r="124" s="1" customFormat="1" ht="25.5" customHeight="1">
      <c r="B124" s="47"/>
      <c r="C124" s="237" t="s">
        <v>403</v>
      </c>
      <c r="D124" s="237" t="s">
        <v>174</v>
      </c>
      <c r="E124" s="238" t="s">
        <v>4193</v>
      </c>
      <c r="F124" s="239" t="s">
        <v>4194</v>
      </c>
      <c r="G124" s="240" t="s">
        <v>367</v>
      </c>
      <c r="H124" s="241">
        <v>2</v>
      </c>
      <c r="I124" s="242"/>
      <c r="J124" s="243">
        <f>ROUND(I124*H124,2)</f>
        <v>0</v>
      </c>
      <c r="K124" s="239" t="s">
        <v>21</v>
      </c>
      <c r="L124" s="73"/>
      <c r="M124" s="244" t="s">
        <v>21</v>
      </c>
      <c r="N124" s="245" t="s">
        <v>47</v>
      </c>
      <c r="O124" s="48"/>
      <c r="P124" s="246">
        <f>O124*H124</f>
        <v>0</v>
      </c>
      <c r="Q124" s="246">
        <v>0</v>
      </c>
      <c r="R124" s="246">
        <f>Q124*H124</f>
        <v>0</v>
      </c>
      <c r="S124" s="246">
        <v>0</v>
      </c>
      <c r="T124" s="247">
        <f>S124*H124</f>
        <v>0</v>
      </c>
      <c r="AR124" s="25" t="s">
        <v>314</v>
      </c>
      <c r="AT124" s="25" t="s">
        <v>174</v>
      </c>
      <c r="AU124" s="25" t="s">
        <v>85</v>
      </c>
      <c r="AY124" s="25" t="s">
        <v>171</v>
      </c>
      <c r="BE124" s="248">
        <f>IF(N124="základní",J124,0)</f>
        <v>0</v>
      </c>
      <c r="BF124" s="248">
        <f>IF(N124="snížená",J124,0)</f>
        <v>0</v>
      </c>
      <c r="BG124" s="248">
        <f>IF(N124="zákl. přenesená",J124,0)</f>
        <v>0</v>
      </c>
      <c r="BH124" s="248">
        <f>IF(N124="sníž. přenesená",J124,0)</f>
        <v>0</v>
      </c>
      <c r="BI124" s="248">
        <f>IF(N124="nulová",J124,0)</f>
        <v>0</v>
      </c>
      <c r="BJ124" s="25" t="s">
        <v>83</v>
      </c>
      <c r="BK124" s="248">
        <f>ROUND(I124*H124,2)</f>
        <v>0</v>
      </c>
      <c r="BL124" s="25" t="s">
        <v>314</v>
      </c>
      <c r="BM124" s="25" t="s">
        <v>4195</v>
      </c>
    </row>
    <row r="125" s="1" customFormat="1" ht="25.5" customHeight="1">
      <c r="B125" s="47"/>
      <c r="C125" s="299" t="s">
        <v>409</v>
      </c>
      <c r="D125" s="299" t="s">
        <v>288</v>
      </c>
      <c r="E125" s="300" t="s">
        <v>4196</v>
      </c>
      <c r="F125" s="301" t="s">
        <v>4197</v>
      </c>
      <c r="G125" s="302" t="s">
        <v>367</v>
      </c>
      <c r="H125" s="303">
        <v>2</v>
      </c>
      <c r="I125" s="304"/>
      <c r="J125" s="305">
        <f>ROUND(I125*H125,2)</f>
        <v>0</v>
      </c>
      <c r="K125" s="301" t="s">
        <v>21</v>
      </c>
      <c r="L125" s="306"/>
      <c r="M125" s="307" t="s">
        <v>21</v>
      </c>
      <c r="N125" s="308" t="s">
        <v>47</v>
      </c>
      <c r="O125" s="48"/>
      <c r="P125" s="246">
        <f>O125*H125</f>
        <v>0</v>
      </c>
      <c r="Q125" s="246">
        <v>0</v>
      </c>
      <c r="R125" s="246">
        <f>Q125*H125</f>
        <v>0</v>
      </c>
      <c r="S125" s="246">
        <v>0</v>
      </c>
      <c r="T125" s="247">
        <f>S125*H125</f>
        <v>0</v>
      </c>
      <c r="AR125" s="25" t="s">
        <v>414</v>
      </c>
      <c r="AT125" s="25" t="s">
        <v>288</v>
      </c>
      <c r="AU125" s="25" t="s">
        <v>85</v>
      </c>
      <c r="AY125" s="25" t="s">
        <v>171</v>
      </c>
      <c r="BE125" s="248">
        <f>IF(N125="základní",J125,0)</f>
        <v>0</v>
      </c>
      <c r="BF125" s="248">
        <f>IF(N125="snížená",J125,0)</f>
        <v>0</v>
      </c>
      <c r="BG125" s="248">
        <f>IF(N125="zákl. přenesená",J125,0)</f>
        <v>0</v>
      </c>
      <c r="BH125" s="248">
        <f>IF(N125="sníž. přenesená",J125,0)</f>
        <v>0</v>
      </c>
      <c r="BI125" s="248">
        <f>IF(N125="nulová",J125,0)</f>
        <v>0</v>
      </c>
      <c r="BJ125" s="25" t="s">
        <v>83</v>
      </c>
      <c r="BK125" s="248">
        <f>ROUND(I125*H125,2)</f>
        <v>0</v>
      </c>
      <c r="BL125" s="25" t="s">
        <v>314</v>
      </c>
      <c r="BM125" s="25" t="s">
        <v>4198</v>
      </c>
    </row>
    <row r="126" s="1" customFormat="1">
      <c r="B126" s="47"/>
      <c r="C126" s="75"/>
      <c r="D126" s="249" t="s">
        <v>186</v>
      </c>
      <c r="E126" s="75"/>
      <c r="F126" s="250" t="s">
        <v>4199</v>
      </c>
      <c r="G126" s="75"/>
      <c r="H126" s="75"/>
      <c r="I126" s="205"/>
      <c r="J126" s="75"/>
      <c r="K126" s="75"/>
      <c r="L126" s="73"/>
      <c r="M126" s="251"/>
      <c r="N126" s="48"/>
      <c r="O126" s="48"/>
      <c r="P126" s="48"/>
      <c r="Q126" s="48"/>
      <c r="R126" s="48"/>
      <c r="S126" s="48"/>
      <c r="T126" s="96"/>
      <c r="AT126" s="25" t="s">
        <v>186</v>
      </c>
      <c r="AU126" s="25" t="s">
        <v>85</v>
      </c>
    </row>
    <row r="127" s="1" customFormat="1" ht="16.5" customHeight="1">
      <c r="B127" s="47"/>
      <c r="C127" s="237" t="s">
        <v>414</v>
      </c>
      <c r="D127" s="237" t="s">
        <v>174</v>
      </c>
      <c r="E127" s="238" t="s">
        <v>4200</v>
      </c>
      <c r="F127" s="239" t="s">
        <v>4201</v>
      </c>
      <c r="G127" s="240" t="s">
        <v>367</v>
      </c>
      <c r="H127" s="241">
        <v>2</v>
      </c>
      <c r="I127" s="242"/>
      <c r="J127" s="243">
        <f>ROUND(I127*H127,2)</f>
        <v>0</v>
      </c>
      <c r="K127" s="239" t="s">
        <v>21</v>
      </c>
      <c r="L127" s="73"/>
      <c r="M127" s="244" t="s">
        <v>21</v>
      </c>
      <c r="N127" s="245" t="s">
        <v>47</v>
      </c>
      <c r="O127" s="48"/>
      <c r="P127" s="246">
        <f>O127*H127</f>
        <v>0</v>
      </c>
      <c r="Q127" s="246">
        <v>0</v>
      </c>
      <c r="R127" s="246">
        <f>Q127*H127</f>
        <v>0</v>
      </c>
      <c r="S127" s="246">
        <v>0</v>
      </c>
      <c r="T127" s="247">
        <f>S127*H127</f>
        <v>0</v>
      </c>
      <c r="AR127" s="25" t="s">
        <v>314</v>
      </c>
      <c r="AT127" s="25" t="s">
        <v>174</v>
      </c>
      <c r="AU127" s="25" t="s">
        <v>85</v>
      </c>
      <c r="AY127" s="25" t="s">
        <v>171</v>
      </c>
      <c r="BE127" s="248">
        <f>IF(N127="základní",J127,0)</f>
        <v>0</v>
      </c>
      <c r="BF127" s="248">
        <f>IF(N127="snížená",J127,0)</f>
        <v>0</v>
      </c>
      <c r="BG127" s="248">
        <f>IF(N127="zákl. přenesená",J127,0)</f>
        <v>0</v>
      </c>
      <c r="BH127" s="248">
        <f>IF(N127="sníž. přenesená",J127,0)</f>
        <v>0</v>
      </c>
      <c r="BI127" s="248">
        <f>IF(N127="nulová",J127,0)</f>
        <v>0</v>
      </c>
      <c r="BJ127" s="25" t="s">
        <v>83</v>
      </c>
      <c r="BK127" s="248">
        <f>ROUND(I127*H127,2)</f>
        <v>0</v>
      </c>
      <c r="BL127" s="25" t="s">
        <v>314</v>
      </c>
      <c r="BM127" s="25" t="s">
        <v>4202</v>
      </c>
    </row>
    <row r="128" s="11" customFormat="1" ht="29.88" customHeight="1">
      <c r="B128" s="221"/>
      <c r="C128" s="222"/>
      <c r="D128" s="223" t="s">
        <v>75</v>
      </c>
      <c r="E128" s="235" t="s">
        <v>4203</v>
      </c>
      <c r="F128" s="235" t="s">
        <v>4204</v>
      </c>
      <c r="G128" s="222"/>
      <c r="H128" s="222"/>
      <c r="I128" s="225"/>
      <c r="J128" s="236">
        <f>BK128</f>
        <v>0</v>
      </c>
      <c r="K128" s="222"/>
      <c r="L128" s="227"/>
      <c r="M128" s="228"/>
      <c r="N128" s="229"/>
      <c r="O128" s="229"/>
      <c r="P128" s="230">
        <f>SUM(P129:P162)</f>
        <v>0</v>
      </c>
      <c r="Q128" s="229"/>
      <c r="R128" s="230">
        <f>SUM(R129:R162)</f>
        <v>0</v>
      </c>
      <c r="S128" s="229"/>
      <c r="T128" s="231">
        <f>SUM(T129:T162)</f>
        <v>0</v>
      </c>
      <c r="AR128" s="232" t="s">
        <v>85</v>
      </c>
      <c r="AT128" s="233" t="s">
        <v>75</v>
      </c>
      <c r="AU128" s="233" t="s">
        <v>83</v>
      </c>
      <c r="AY128" s="232" t="s">
        <v>171</v>
      </c>
      <c r="BK128" s="234">
        <f>SUM(BK129:BK162)</f>
        <v>0</v>
      </c>
    </row>
    <row r="129" s="1" customFormat="1" ht="25.5" customHeight="1">
      <c r="B129" s="47"/>
      <c r="C129" s="237" t="s">
        <v>421</v>
      </c>
      <c r="D129" s="237" t="s">
        <v>174</v>
      </c>
      <c r="E129" s="238" t="s">
        <v>4205</v>
      </c>
      <c r="F129" s="239" t="s">
        <v>4206</v>
      </c>
      <c r="G129" s="240" t="s">
        <v>367</v>
      </c>
      <c r="H129" s="241">
        <v>1</v>
      </c>
      <c r="I129" s="242"/>
      <c r="J129" s="243">
        <f>ROUND(I129*H129,2)</f>
        <v>0</v>
      </c>
      <c r="K129" s="239" t="s">
        <v>21</v>
      </c>
      <c r="L129" s="73"/>
      <c r="M129" s="244" t="s">
        <v>21</v>
      </c>
      <c r="N129" s="245" t="s">
        <v>47</v>
      </c>
      <c r="O129" s="48"/>
      <c r="P129" s="246">
        <f>O129*H129</f>
        <v>0</v>
      </c>
      <c r="Q129" s="246">
        <v>0</v>
      </c>
      <c r="R129" s="246">
        <f>Q129*H129</f>
        <v>0</v>
      </c>
      <c r="S129" s="246">
        <v>0</v>
      </c>
      <c r="T129" s="247">
        <f>S129*H129</f>
        <v>0</v>
      </c>
      <c r="AR129" s="25" t="s">
        <v>314</v>
      </c>
      <c r="AT129" s="25" t="s">
        <v>174</v>
      </c>
      <c r="AU129" s="25" t="s">
        <v>85</v>
      </c>
      <c r="AY129" s="25" t="s">
        <v>171</v>
      </c>
      <c r="BE129" s="248">
        <f>IF(N129="základní",J129,0)</f>
        <v>0</v>
      </c>
      <c r="BF129" s="248">
        <f>IF(N129="snížená",J129,0)</f>
        <v>0</v>
      </c>
      <c r="BG129" s="248">
        <f>IF(N129="zákl. přenesená",J129,0)</f>
        <v>0</v>
      </c>
      <c r="BH129" s="248">
        <f>IF(N129="sníž. přenesená",J129,0)</f>
        <v>0</v>
      </c>
      <c r="BI129" s="248">
        <f>IF(N129="nulová",J129,0)</f>
        <v>0</v>
      </c>
      <c r="BJ129" s="25" t="s">
        <v>83</v>
      </c>
      <c r="BK129" s="248">
        <f>ROUND(I129*H129,2)</f>
        <v>0</v>
      </c>
      <c r="BL129" s="25" t="s">
        <v>314</v>
      </c>
      <c r="BM129" s="25" t="s">
        <v>4207</v>
      </c>
    </row>
    <row r="130" s="1" customFormat="1" ht="25.5" customHeight="1">
      <c r="B130" s="47"/>
      <c r="C130" s="299" t="s">
        <v>428</v>
      </c>
      <c r="D130" s="299" t="s">
        <v>288</v>
      </c>
      <c r="E130" s="300" t="s">
        <v>4208</v>
      </c>
      <c r="F130" s="301" t="s">
        <v>4209</v>
      </c>
      <c r="G130" s="302" t="s">
        <v>367</v>
      </c>
      <c r="H130" s="303">
        <v>1</v>
      </c>
      <c r="I130" s="304"/>
      <c r="J130" s="305">
        <f>ROUND(I130*H130,2)</f>
        <v>0</v>
      </c>
      <c r="K130" s="301" t="s">
        <v>21</v>
      </c>
      <c r="L130" s="306"/>
      <c r="M130" s="307" t="s">
        <v>21</v>
      </c>
      <c r="N130" s="308" t="s">
        <v>47</v>
      </c>
      <c r="O130" s="48"/>
      <c r="P130" s="246">
        <f>O130*H130</f>
        <v>0</v>
      </c>
      <c r="Q130" s="246">
        <v>0</v>
      </c>
      <c r="R130" s="246">
        <f>Q130*H130</f>
        <v>0</v>
      </c>
      <c r="S130" s="246">
        <v>0</v>
      </c>
      <c r="T130" s="247">
        <f>S130*H130</f>
        <v>0</v>
      </c>
      <c r="AR130" s="25" t="s">
        <v>414</v>
      </c>
      <c r="AT130" s="25" t="s">
        <v>288</v>
      </c>
      <c r="AU130" s="25" t="s">
        <v>85</v>
      </c>
      <c r="AY130" s="25" t="s">
        <v>171</v>
      </c>
      <c r="BE130" s="248">
        <f>IF(N130="základní",J130,0)</f>
        <v>0</v>
      </c>
      <c r="BF130" s="248">
        <f>IF(N130="snížená",J130,0)</f>
        <v>0</v>
      </c>
      <c r="BG130" s="248">
        <f>IF(N130="zákl. přenesená",J130,0)</f>
        <v>0</v>
      </c>
      <c r="BH130" s="248">
        <f>IF(N130="sníž. přenesená",J130,0)</f>
        <v>0</v>
      </c>
      <c r="BI130" s="248">
        <f>IF(N130="nulová",J130,0)</f>
        <v>0</v>
      </c>
      <c r="BJ130" s="25" t="s">
        <v>83</v>
      </c>
      <c r="BK130" s="248">
        <f>ROUND(I130*H130,2)</f>
        <v>0</v>
      </c>
      <c r="BL130" s="25" t="s">
        <v>314</v>
      </c>
      <c r="BM130" s="25" t="s">
        <v>4210</v>
      </c>
    </row>
    <row r="131" s="1" customFormat="1">
      <c r="B131" s="47"/>
      <c r="C131" s="75"/>
      <c r="D131" s="249" t="s">
        <v>186</v>
      </c>
      <c r="E131" s="75"/>
      <c r="F131" s="250" t="s">
        <v>4199</v>
      </c>
      <c r="G131" s="75"/>
      <c r="H131" s="75"/>
      <c r="I131" s="205"/>
      <c r="J131" s="75"/>
      <c r="K131" s="75"/>
      <c r="L131" s="73"/>
      <c r="M131" s="251"/>
      <c r="N131" s="48"/>
      <c r="O131" s="48"/>
      <c r="P131" s="48"/>
      <c r="Q131" s="48"/>
      <c r="R131" s="48"/>
      <c r="S131" s="48"/>
      <c r="T131" s="96"/>
      <c r="AT131" s="25" t="s">
        <v>186</v>
      </c>
      <c r="AU131" s="25" t="s">
        <v>85</v>
      </c>
    </row>
    <row r="132" s="1" customFormat="1" ht="16.5" customHeight="1">
      <c r="B132" s="47"/>
      <c r="C132" s="237" t="s">
        <v>434</v>
      </c>
      <c r="D132" s="237" t="s">
        <v>174</v>
      </c>
      <c r="E132" s="238" t="s">
        <v>4211</v>
      </c>
      <c r="F132" s="239" t="s">
        <v>4212</v>
      </c>
      <c r="G132" s="240" t="s">
        <v>367</v>
      </c>
      <c r="H132" s="241">
        <v>1</v>
      </c>
      <c r="I132" s="242"/>
      <c r="J132" s="243">
        <f>ROUND(I132*H132,2)</f>
        <v>0</v>
      </c>
      <c r="K132" s="239" t="s">
        <v>21</v>
      </c>
      <c r="L132" s="73"/>
      <c r="M132" s="244" t="s">
        <v>21</v>
      </c>
      <c r="N132" s="245" t="s">
        <v>47</v>
      </c>
      <c r="O132" s="48"/>
      <c r="P132" s="246">
        <f>O132*H132</f>
        <v>0</v>
      </c>
      <c r="Q132" s="246">
        <v>0</v>
      </c>
      <c r="R132" s="246">
        <f>Q132*H132</f>
        <v>0</v>
      </c>
      <c r="S132" s="246">
        <v>0</v>
      </c>
      <c r="T132" s="247">
        <f>S132*H132</f>
        <v>0</v>
      </c>
      <c r="AR132" s="25" t="s">
        <v>314</v>
      </c>
      <c r="AT132" s="25" t="s">
        <v>174</v>
      </c>
      <c r="AU132" s="25" t="s">
        <v>85</v>
      </c>
      <c r="AY132" s="25" t="s">
        <v>171</v>
      </c>
      <c r="BE132" s="248">
        <f>IF(N132="základní",J132,0)</f>
        <v>0</v>
      </c>
      <c r="BF132" s="248">
        <f>IF(N132="snížená",J132,0)</f>
        <v>0</v>
      </c>
      <c r="BG132" s="248">
        <f>IF(N132="zákl. přenesená",J132,0)</f>
        <v>0</v>
      </c>
      <c r="BH132" s="248">
        <f>IF(N132="sníž. přenesená",J132,0)</f>
        <v>0</v>
      </c>
      <c r="BI132" s="248">
        <f>IF(N132="nulová",J132,0)</f>
        <v>0</v>
      </c>
      <c r="BJ132" s="25" t="s">
        <v>83</v>
      </c>
      <c r="BK132" s="248">
        <f>ROUND(I132*H132,2)</f>
        <v>0</v>
      </c>
      <c r="BL132" s="25" t="s">
        <v>314</v>
      </c>
      <c r="BM132" s="25" t="s">
        <v>4213</v>
      </c>
    </row>
    <row r="133" s="1" customFormat="1" ht="16.5" customHeight="1">
      <c r="B133" s="47"/>
      <c r="C133" s="299" t="s">
        <v>439</v>
      </c>
      <c r="D133" s="299" t="s">
        <v>288</v>
      </c>
      <c r="E133" s="300" t="s">
        <v>4214</v>
      </c>
      <c r="F133" s="301" t="s">
        <v>4215</v>
      </c>
      <c r="G133" s="302" t="s">
        <v>367</v>
      </c>
      <c r="H133" s="303">
        <v>1</v>
      </c>
      <c r="I133" s="304"/>
      <c r="J133" s="305">
        <f>ROUND(I133*H133,2)</f>
        <v>0</v>
      </c>
      <c r="K133" s="301" t="s">
        <v>21</v>
      </c>
      <c r="L133" s="306"/>
      <c r="M133" s="307" t="s">
        <v>21</v>
      </c>
      <c r="N133" s="308" t="s">
        <v>47</v>
      </c>
      <c r="O133" s="48"/>
      <c r="P133" s="246">
        <f>O133*H133</f>
        <v>0</v>
      </c>
      <c r="Q133" s="246">
        <v>0</v>
      </c>
      <c r="R133" s="246">
        <f>Q133*H133</f>
        <v>0</v>
      </c>
      <c r="S133" s="246">
        <v>0</v>
      </c>
      <c r="T133" s="247">
        <f>S133*H133</f>
        <v>0</v>
      </c>
      <c r="AR133" s="25" t="s">
        <v>414</v>
      </c>
      <c r="AT133" s="25" t="s">
        <v>288</v>
      </c>
      <c r="AU133" s="25" t="s">
        <v>85</v>
      </c>
      <c r="AY133" s="25" t="s">
        <v>171</v>
      </c>
      <c r="BE133" s="248">
        <f>IF(N133="základní",J133,0)</f>
        <v>0</v>
      </c>
      <c r="BF133" s="248">
        <f>IF(N133="snížená",J133,0)</f>
        <v>0</v>
      </c>
      <c r="BG133" s="248">
        <f>IF(N133="zákl. přenesená",J133,0)</f>
        <v>0</v>
      </c>
      <c r="BH133" s="248">
        <f>IF(N133="sníž. přenesená",J133,0)</f>
        <v>0</v>
      </c>
      <c r="BI133" s="248">
        <f>IF(N133="nulová",J133,0)</f>
        <v>0</v>
      </c>
      <c r="BJ133" s="25" t="s">
        <v>83</v>
      </c>
      <c r="BK133" s="248">
        <f>ROUND(I133*H133,2)</f>
        <v>0</v>
      </c>
      <c r="BL133" s="25" t="s">
        <v>314</v>
      </c>
      <c r="BM133" s="25" t="s">
        <v>4216</v>
      </c>
    </row>
    <row r="134" s="1" customFormat="1">
      <c r="B134" s="47"/>
      <c r="C134" s="75"/>
      <c r="D134" s="249" t="s">
        <v>186</v>
      </c>
      <c r="E134" s="75"/>
      <c r="F134" s="250" t="s">
        <v>4199</v>
      </c>
      <c r="G134" s="75"/>
      <c r="H134" s="75"/>
      <c r="I134" s="205"/>
      <c r="J134" s="75"/>
      <c r="K134" s="75"/>
      <c r="L134" s="73"/>
      <c r="M134" s="251"/>
      <c r="N134" s="48"/>
      <c r="O134" s="48"/>
      <c r="P134" s="48"/>
      <c r="Q134" s="48"/>
      <c r="R134" s="48"/>
      <c r="S134" s="48"/>
      <c r="T134" s="96"/>
      <c r="AT134" s="25" t="s">
        <v>186</v>
      </c>
      <c r="AU134" s="25" t="s">
        <v>85</v>
      </c>
    </row>
    <row r="135" s="1" customFormat="1" ht="16.5" customHeight="1">
      <c r="B135" s="47"/>
      <c r="C135" s="237" t="s">
        <v>447</v>
      </c>
      <c r="D135" s="237" t="s">
        <v>174</v>
      </c>
      <c r="E135" s="238" t="s">
        <v>4217</v>
      </c>
      <c r="F135" s="239" t="s">
        <v>4218</v>
      </c>
      <c r="G135" s="240" t="s">
        <v>367</v>
      </c>
      <c r="H135" s="241">
        <v>1</v>
      </c>
      <c r="I135" s="242"/>
      <c r="J135" s="243">
        <f>ROUND(I135*H135,2)</f>
        <v>0</v>
      </c>
      <c r="K135" s="239" t="s">
        <v>21</v>
      </c>
      <c r="L135" s="73"/>
      <c r="M135" s="244" t="s">
        <v>21</v>
      </c>
      <c r="N135" s="245" t="s">
        <v>47</v>
      </c>
      <c r="O135" s="48"/>
      <c r="P135" s="246">
        <f>O135*H135</f>
        <v>0</v>
      </c>
      <c r="Q135" s="246">
        <v>0</v>
      </c>
      <c r="R135" s="246">
        <f>Q135*H135</f>
        <v>0</v>
      </c>
      <c r="S135" s="246">
        <v>0</v>
      </c>
      <c r="T135" s="247">
        <f>S135*H135</f>
        <v>0</v>
      </c>
      <c r="AR135" s="25" t="s">
        <v>314</v>
      </c>
      <c r="AT135" s="25" t="s">
        <v>174</v>
      </c>
      <c r="AU135" s="25" t="s">
        <v>85</v>
      </c>
      <c r="AY135" s="25" t="s">
        <v>171</v>
      </c>
      <c r="BE135" s="248">
        <f>IF(N135="základní",J135,0)</f>
        <v>0</v>
      </c>
      <c r="BF135" s="248">
        <f>IF(N135="snížená",J135,0)</f>
        <v>0</v>
      </c>
      <c r="BG135" s="248">
        <f>IF(N135="zákl. přenesená",J135,0)</f>
        <v>0</v>
      </c>
      <c r="BH135" s="248">
        <f>IF(N135="sníž. přenesená",J135,0)</f>
        <v>0</v>
      </c>
      <c r="BI135" s="248">
        <f>IF(N135="nulová",J135,0)</f>
        <v>0</v>
      </c>
      <c r="BJ135" s="25" t="s">
        <v>83</v>
      </c>
      <c r="BK135" s="248">
        <f>ROUND(I135*H135,2)</f>
        <v>0</v>
      </c>
      <c r="BL135" s="25" t="s">
        <v>314</v>
      </c>
      <c r="BM135" s="25" t="s">
        <v>4219</v>
      </c>
    </row>
    <row r="136" s="1" customFormat="1" ht="16.5" customHeight="1">
      <c r="B136" s="47"/>
      <c r="C136" s="299" t="s">
        <v>453</v>
      </c>
      <c r="D136" s="299" t="s">
        <v>288</v>
      </c>
      <c r="E136" s="300" t="s">
        <v>4220</v>
      </c>
      <c r="F136" s="301" t="s">
        <v>4221</v>
      </c>
      <c r="G136" s="302" t="s">
        <v>367</v>
      </c>
      <c r="H136" s="303">
        <v>1</v>
      </c>
      <c r="I136" s="304"/>
      <c r="J136" s="305">
        <f>ROUND(I136*H136,2)</f>
        <v>0</v>
      </c>
      <c r="K136" s="301" t="s">
        <v>21</v>
      </c>
      <c r="L136" s="306"/>
      <c r="M136" s="307" t="s">
        <v>21</v>
      </c>
      <c r="N136" s="308" t="s">
        <v>47</v>
      </c>
      <c r="O136" s="48"/>
      <c r="P136" s="246">
        <f>O136*H136</f>
        <v>0</v>
      </c>
      <c r="Q136" s="246">
        <v>0</v>
      </c>
      <c r="R136" s="246">
        <f>Q136*H136</f>
        <v>0</v>
      </c>
      <c r="S136" s="246">
        <v>0</v>
      </c>
      <c r="T136" s="247">
        <f>S136*H136</f>
        <v>0</v>
      </c>
      <c r="AR136" s="25" t="s">
        <v>414</v>
      </c>
      <c r="AT136" s="25" t="s">
        <v>288</v>
      </c>
      <c r="AU136" s="25" t="s">
        <v>85</v>
      </c>
      <c r="AY136" s="25" t="s">
        <v>171</v>
      </c>
      <c r="BE136" s="248">
        <f>IF(N136="základní",J136,0)</f>
        <v>0</v>
      </c>
      <c r="BF136" s="248">
        <f>IF(N136="snížená",J136,0)</f>
        <v>0</v>
      </c>
      <c r="BG136" s="248">
        <f>IF(N136="zákl. přenesená",J136,0)</f>
        <v>0</v>
      </c>
      <c r="BH136" s="248">
        <f>IF(N136="sníž. přenesená",J136,0)</f>
        <v>0</v>
      </c>
      <c r="BI136" s="248">
        <f>IF(N136="nulová",J136,0)</f>
        <v>0</v>
      </c>
      <c r="BJ136" s="25" t="s">
        <v>83</v>
      </c>
      <c r="BK136" s="248">
        <f>ROUND(I136*H136,2)</f>
        <v>0</v>
      </c>
      <c r="BL136" s="25" t="s">
        <v>314</v>
      </c>
      <c r="BM136" s="25" t="s">
        <v>4222</v>
      </c>
    </row>
    <row r="137" s="1" customFormat="1">
      <c r="B137" s="47"/>
      <c r="C137" s="75"/>
      <c r="D137" s="249" t="s">
        <v>186</v>
      </c>
      <c r="E137" s="75"/>
      <c r="F137" s="250" t="s">
        <v>4199</v>
      </c>
      <c r="G137" s="75"/>
      <c r="H137" s="75"/>
      <c r="I137" s="205"/>
      <c r="J137" s="75"/>
      <c r="K137" s="75"/>
      <c r="L137" s="73"/>
      <c r="M137" s="251"/>
      <c r="N137" s="48"/>
      <c r="O137" s="48"/>
      <c r="P137" s="48"/>
      <c r="Q137" s="48"/>
      <c r="R137" s="48"/>
      <c r="S137" s="48"/>
      <c r="T137" s="96"/>
      <c r="AT137" s="25" t="s">
        <v>186</v>
      </c>
      <c r="AU137" s="25" t="s">
        <v>85</v>
      </c>
    </row>
    <row r="138" s="1" customFormat="1" ht="16.5" customHeight="1">
      <c r="B138" s="47"/>
      <c r="C138" s="237" t="s">
        <v>458</v>
      </c>
      <c r="D138" s="237" t="s">
        <v>174</v>
      </c>
      <c r="E138" s="238" t="s">
        <v>4223</v>
      </c>
      <c r="F138" s="239" t="s">
        <v>4224</v>
      </c>
      <c r="G138" s="240" t="s">
        <v>367</v>
      </c>
      <c r="H138" s="241">
        <v>1</v>
      </c>
      <c r="I138" s="242"/>
      <c r="J138" s="243">
        <f>ROUND(I138*H138,2)</f>
        <v>0</v>
      </c>
      <c r="K138" s="239" t="s">
        <v>21</v>
      </c>
      <c r="L138" s="73"/>
      <c r="M138" s="244" t="s">
        <v>21</v>
      </c>
      <c r="N138" s="245" t="s">
        <v>47</v>
      </c>
      <c r="O138" s="48"/>
      <c r="P138" s="246">
        <f>O138*H138</f>
        <v>0</v>
      </c>
      <c r="Q138" s="246">
        <v>0</v>
      </c>
      <c r="R138" s="246">
        <f>Q138*H138</f>
        <v>0</v>
      </c>
      <c r="S138" s="246">
        <v>0</v>
      </c>
      <c r="T138" s="247">
        <f>S138*H138</f>
        <v>0</v>
      </c>
      <c r="AR138" s="25" t="s">
        <v>314</v>
      </c>
      <c r="AT138" s="25" t="s">
        <v>174</v>
      </c>
      <c r="AU138" s="25" t="s">
        <v>85</v>
      </c>
      <c r="AY138" s="25" t="s">
        <v>171</v>
      </c>
      <c r="BE138" s="248">
        <f>IF(N138="základní",J138,0)</f>
        <v>0</v>
      </c>
      <c r="BF138" s="248">
        <f>IF(N138="snížená",J138,0)</f>
        <v>0</v>
      </c>
      <c r="BG138" s="248">
        <f>IF(N138="zákl. přenesená",J138,0)</f>
        <v>0</v>
      </c>
      <c r="BH138" s="248">
        <f>IF(N138="sníž. přenesená",J138,0)</f>
        <v>0</v>
      </c>
      <c r="BI138" s="248">
        <f>IF(N138="nulová",J138,0)</f>
        <v>0</v>
      </c>
      <c r="BJ138" s="25" t="s">
        <v>83</v>
      </c>
      <c r="BK138" s="248">
        <f>ROUND(I138*H138,2)</f>
        <v>0</v>
      </c>
      <c r="BL138" s="25" t="s">
        <v>314</v>
      </c>
      <c r="BM138" s="25" t="s">
        <v>4225</v>
      </c>
    </row>
    <row r="139" s="1" customFormat="1" ht="16.5" customHeight="1">
      <c r="B139" s="47"/>
      <c r="C139" s="299" t="s">
        <v>463</v>
      </c>
      <c r="D139" s="299" t="s">
        <v>288</v>
      </c>
      <c r="E139" s="300" t="s">
        <v>4226</v>
      </c>
      <c r="F139" s="301" t="s">
        <v>4227</v>
      </c>
      <c r="G139" s="302" t="s">
        <v>367</v>
      </c>
      <c r="H139" s="303">
        <v>1</v>
      </c>
      <c r="I139" s="304"/>
      <c r="J139" s="305">
        <f>ROUND(I139*H139,2)</f>
        <v>0</v>
      </c>
      <c r="K139" s="301" t="s">
        <v>21</v>
      </c>
      <c r="L139" s="306"/>
      <c r="M139" s="307" t="s">
        <v>21</v>
      </c>
      <c r="N139" s="308" t="s">
        <v>47</v>
      </c>
      <c r="O139" s="48"/>
      <c r="P139" s="246">
        <f>O139*H139</f>
        <v>0</v>
      </c>
      <c r="Q139" s="246">
        <v>0</v>
      </c>
      <c r="R139" s="246">
        <f>Q139*H139</f>
        <v>0</v>
      </c>
      <c r="S139" s="246">
        <v>0</v>
      </c>
      <c r="T139" s="247">
        <f>S139*H139</f>
        <v>0</v>
      </c>
      <c r="AR139" s="25" t="s">
        <v>414</v>
      </c>
      <c r="AT139" s="25" t="s">
        <v>288</v>
      </c>
      <c r="AU139" s="25" t="s">
        <v>85</v>
      </c>
      <c r="AY139" s="25" t="s">
        <v>171</v>
      </c>
      <c r="BE139" s="248">
        <f>IF(N139="základní",J139,0)</f>
        <v>0</v>
      </c>
      <c r="BF139" s="248">
        <f>IF(N139="snížená",J139,0)</f>
        <v>0</v>
      </c>
      <c r="BG139" s="248">
        <f>IF(N139="zákl. přenesená",J139,0)</f>
        <v>0</v>
      </c>
      <c r="BH139" s="248">
        <f>IF(N139="sníž. přenesená",J139,0)</f>
        <v>0</v>
      </c>
      <c r="BI139" s="248">
        <f>IF(N139="nulová",J139,0)</f>
        <v>0</v>
      </c>
      <c r="BJ139" s="25" t="s">
        <v>83</v>
      </c>
      <c r="BK139" s="248">
        <f>ROUND(I139*H139,2)</f>
        <v>0</v>
      </c>
      <c r="BL139" s="25" t="s">
        <v>314</v>
      </c>
      <c r="BM139" s="25" t="s">
        <v>4228</v>
      </c>
    </row>
    <row r="140" s="1" customFormat="1">
      <c r="B140" s="47"/>
      <c r="C140" s="75"/>
      <c r="D140" s="249" t="s">
        <v>186</v>
      </c>
      <c r="E140" s="75"/>
      <c r="F140" s="250" t="s">
        <v>4199</v>
      </c>
      <c r="G140" s="75"/>
      <c r="H140" s="75"/>
      <c r="I140" s="205"/>
      <c r="J140" s="75"/>
      <c r="K140" s="75"/>
      <c r="L140" s="73"/>
      <c r="M140" s="251"/>
      <c r="N140" s="48"/>
      <c r="O140" s="48"/>
      <c r="P140" s="48"/>
      <c r="Q140" s="48"/>
      <c r="R140" s="48"/>
      <c r="S140" s="48"/>
      <c r="T140" s="96"/>
      <c r="AT140" s="25" t="s">
        <v>186</v>
      </c>
      <c r="AU140" s="25" t="s">
        <v>85</v>
      </c>
    </row>
    <row r="141" s="1" customFormat="1" ht="16.5" customHeight="1">
      <c r="B141" s="47"/>
      <c r="C141" s="237" t="s">
        <v>468</v>
      </c>
      <c r="D141" s="237" t="s">
        <v>174</v>
      </c>
      <c r="E141" s="238" t="s">
        <v>4229</v>
      </c>
      <c r="F141" s="239" t="s">
        <v>4230</v>
      </c>
      <c r="G141" s="240" t="s">
        <v>367</v>
      </c>
      <c r="H141" s="241">
        <v>3</v>
      </c>
      <c r="I141" s="242"/>
      <c r="J141" s="243">
        <f>ROUND(I141*H141,2)</f>
        <v>0</v>
      </c>
      <c r="K141" s="239" t="s">
        <v>21</v>
      </c>
      <c r="L141" s="73"/>
      <c r="M141" s="244" t="s">
        <v>21</v>
      </c>
      <c r="N141" s="245" t="s">
        <v>47</v>
      </c>
      <c r="O141" s="48"/>
      <c r="P141" s="246">
        <f>O141*H141</f>
        <v>0</v>
      </c>
      <c r="Q141" s="246">
        <v>0</v>
      </c>
      <c r="R141" s="246">
        <f>Q141*H141</f>
        <v>0</v>
      </c>
      <c r="S141" s="246">
        <v>0</v>
      </c>
      <c r="T141" s="247">
        <f>S141*H141</f>
        <v>0</v>
      </c>
      <c r="AR141" s="25" t="s">
        <v>314</v>
      </c>
      <c r="AT141" s="25" t="s">
        <v>174</v>
      </c>
      <c r="AU141" s="25" t="s">
        <v>85</v>
      </c>
      <c r="AY141" s="25" t="s">
        <v>171</v>
      </c>
      <c r="BE141" s="248">
        <f>IF(N141="základní",J141,0)</f>
        <v>0</v>
      </c>
      <c r="BF141" s="248">
        <f>IF(N141="snížená",J141,0)</f>
        <v>0</v>
      </c>
      <c r="BG141" s="248">
        <f>IF(N141="zákl. přenesená",J141,0)</f>
        <v>0</v>
      </c>
      <c r="BH141" s="248">
        <f>IF(N141="sníž. přenesená",J141,0)</f>
        <v>0</v>
      </c>
      <c r="BI141" s="248">
        <f>IF(N141="nulová",J141,0)</f>
        <v>0</v>
      </c>
      <c r="BJ141" s="25" t="s">
        <v>83</v>
      </c>
      <c r="BK141" s="248">
        <f>ROUND(I141*H141,2)</f>
        <v>0</v>
      </c>
      <c r="BL141" s="25" t="s">
        <v>314</v>
      </c>
      <c r="BM141" s="25" t="s">
        <v>4231</v>
      </c>
    </row>
    <row r="142" s="1" customFormat="1" ht="16.5" customHeight="1">
      <c r="B142" s="47"/>
      <c r="C142" s="299" t="s">
        <v>475</v>
      </c>
      <c r="D142" s="299" t="s">
        <v>288</v>
      </c>
      <c r="E142" s="300" t="s">
        <v>4232</v>
      </c>
      <c r="F142" s="301" t="s">
        <v>4233</v>
      </c>
      <c r="G142" s="302" t="s">
        <v>367</v>
      </c>
      <c r="H142" s="303">
        <v>3</v>
      </c>
      <c r="I142" s="304"/>
      <c r="J142" s="305">
        <f>ROUND(I142*H142,2)</f>
        <v>0</v>
      </c>
      <c r="K142" s="301" t="s">
        <v>21</v>
      </c>
      <c r="L142" s="306"/>
      <c r="M142" s="307" t="s">
        <v>21</v>
      </c>
      <c r="N142" s="308" t="s">
        <v>47</v>
      </c>
      <c r="O142" s="48"/>
      <c r="P142" s="246">
        <f>O142*H142</f>
        <v>0</v>
      </c>
      <c r="Q142" s="246">
        <v>0</v>
      </c>
      <c r="R142" s="246">
        <f>Q142*H142</f>
        <v>0</v>
      </c>
      <c r="S142" s="246">
        <v>0</v>
      </c>
      <c r="T142" s="247">
        <f>S142*H142</f>
        <v>0</v>
      </c>
      <c r="AR142" s="25" t="s">
        <v>414</v>
      </c>
      <c r="AT142" s="25" t="s">
        <v>288</v>
      </c>
      <c r="AU142" s="25" t="s">
        <v>85</v>
      </c>
      <c r="AY142" s="25" t="s">
        <v>171</v>
      </c>
      <c r="BE142" s="248">
        <f>IF(N142="základní",J142,0)</f>
        <v>0</v>
      </c>
      <c r="BF142" s="248">
        <f>IF(N142="snížená",J142,0)</f>
        <v>0</v>
      </c>
      <c r="BG142" s="248">
        <f>IF(N142="zákl. přenesená",J142,0)</f>
        <v>0</v>
      </c>
      <c r="BH142" s="248">
        <f>IF(N142="sníž. přenesená",J142,0)</f>
        <v>0</v>
      </c>
      <c r="BI142" s="248">
        <f>IF(N142="nulová",J142,0)</f>
        <v>0</v>
      </c>
      <c r="BJ142" s="25" t="s">
        <v>83</v>
      </c>
      <c r="BK142" s="248">
        <f>ROUND(I142*H142,2)</f>
        <v>0</v>
      </c>
      <c r="BL142" s="25" t="s">
        <v>314</v>
      </c>
      <c r="BM142" s="25" t="s">
        <v>4234</v>
      </c>
    </row>
    <row r="143" s="1" customFormat="1">
      <c r="B143" s="47"/>
      <c r="C143" s="75"/>
      <c r="D143" s="249" t="s">
        <v>186</v>
      </c>
      <c r="E143" s="75"/>
      <c r="F143" s="250" t="s">
        <v>4199</v>
      </c>
      <c r="G143" s="75"/>
      <c r="H143" s="75"/>
      <c r="I143" s="205"/>
      <c r="J143" s="75"/>
      <c r="K143" s="75"/>
      <c r="L143" s="73"/>
      <c r="M143" s="251"/>
      <c r="N143" s="48"/>
      <c r="O143" s="48"/>
      <c r="P143" s="48"/>
      <c r="Q143" s="48"/>
      <c r="R143" s="48"/>
      <c r="S143" s="48"/>
      <c r="T143" s="96"/>
      <c r="AT143" s="25" t="s">
        <v>186</v>
      </c>
      <c r="AU143" s="25" t="s">
        <v>85</v>
      </c>
    </row>
    <row r="144" s="1" customFormat="1" ht="16.5" customHeight="1">
      <c r="B144" s="47"/>
      <c r="C144" s="237" t="s">
        <v>480</v>
      </c>
      <c r="D144" s="237" t="s">
        <v>174</v>
      </c>
      <c r="E144" s="238" t="s">
        <v>4235</v>
      </c>
      <c r="F144" s="239" t="s">
        <v>4236</v>
      </c>
      <c r="G144" s="240" t="s">
        <v>367</v>
      </c>
      <c r="H144" s="241">
        <v>3</v>
      </c>
      <c r="I144" s="242"/>
      <c r="J144" s="243">
        <f>ROUND(I144*H144,2)</f>
        <v>0</v>
      </c>
      <c r="K144" s="239" t="s">
        <v>21</v>
      </c>
      <c r="L144" s="73"/>
      <c r="M144" s="244" t="s">
        <v>21</v>
      </c>
      <c r="N144" s="245" t="s">
        <v>47</v>
      </c>
      <c r="O144" s="48"/>
      <c r="P144" s="246">
        <f>O144*H144</f>
        <v>0</v>
      </c>
      <c r="Q144" s="246">
        <v>0</v>
      </c>
      <c r="R144" s="246">
        <f>Q144*H144</f>
        <v>0</v>
      </c>
      <c r="S144" s="246">
        <v>0</v>
      </c>
      <c r="T144" s="247">
        <f>S144*H144</f>
        <v>0</v>
      </c>
      <c r="AR144" s="25" t="s">
        <v>314</v>
      </c>
      <c r="AT144" s="25" t="s">
        <v>174</v>
      </c>
      <c r="AU144" s="25" t="s">
        <v>85</v>
      </c>
      <c r="AY144" s="25" t="s">
        <v>171</v>
      </c>
      <c r="BE144" s="248">
        <f>IF(N144="základní",J144,0)</f>
        <v>0</v>
      </c>
      <c r="BF144" s="248">
        <f>IF(N144="snížená",J144,0)</f>
        <v>0</v>
      </c>
      <c r="BG144" s="248">
        <f>IF(N144="zákl. přenesená",J144,0)</f>
        <v>0</v>
      </c>
      <c r="BH144" s="248">
        <f>IF(N144="sníž. přenesená",J144,0)</f>
        <v>0</v>
      </c>
      <c r="BI144" s="248">
        <f>IF(N144="nulová",J144,0)</f>
        <v>0</v>
      </c>
      <c r="BJ144" s="25" t="s">
        <v>83</v>
      </c>
      <c r="BK144" s="248">
        <f>ROUND(I144*H144,2)</f>
        <v>0</v>
      </c>
      <c r="BL144" s="25" t="s">
        <v>314</v>
      </c>
      <c r="BM144" s="25" t="s">
        <v>4237</v>
      </c>
    </row>
    <row r="145" s="1" customFormat="1" ht="16.5" customHeight="1">
      <c r="B145" s="47"/>
      <c r="C145" s="299" t="s">
        <v>485</v>
      </c>
      <c r="D145" s="299" t="s">
        <v>288</v>
      </c>
      <c r="E145" s="300" t="s">
        <v>4238</v>
      </c>
      <c r="F145" s="301" t="s">
        <v>4239</v>
      </c>
      <c r="G145" s="302" t="s">
        <v>367</v>
      </c>
      <c r="H145" s="303">
        <v>3</v>
      </c>
      <c r="I145" s="304"/>
      <c r="J145" s="305">
        <f>ROUND(I145*H145,2)</f>
        <v>0</v>
      </c>
      <c r="K145" s="301" t="s">
        <v>21</v>
      </c>
      <c r="L145" s="306"/>
      <c r="M145" s="307" t="s">
        <v>21</v>
      </c>
      <c r="N145" s="308" t="s">
        <v>47</v>
      </c>
      <c r="O145" s="48"/>
      <c r="P145" s="246">
        <f>O145*H145</f>
        <v>0</v>
      </c>
      <c r="Q145" s="246">
        <v>0</v>
      </c>
      <c r="R145" s="246">
        <f>Q145*H145</f>
        <v>0</v>
      </c>
      <c r="S145" s="246">
        <v>0</v>
      </c>
      <c r="T145" s="247">
        <f>S145*H145</f>
        <v>0</v>
      </c>
      <c r="AR145" s="25" t="s">
        <v>414</v>
      </c>
      <c r="AT145" s="25" t="s">
        <v>288</v>
      </c>
      <c r="AU145" s="25" t="s">
        <v>85</v>
      </c>
      <c r="AY145" s="25" t="s">
        <v>171</v>
      </c>
      <c r="BE145" s="248">
        <f>IF(N145="základní",J145,0)</f>
        <v>0</v>
      </c>
      <c r="BF145" s="248">
        <f>IF(N145="snížená",J145,0)</f>
        <v>0</v>
      </c>
      <c r="BG145" s="248">
        <f>IF(N145="zákl. přenesená",J145,0)</f>
        <v>0</v>
      </c>
      <c r="BH145" s="248">
        <f>IF(N145="sníž. přenesená",J145,0)</f>
        <v>0</v>
      </c>
      <c r="BI145" s="248">
        <f>IF(N145="nulová",J145,0)</f>
        <v>0</v>
      </c>
      <c r="BJ145" s="25" t="s">
        <v>83</v>
      </c>
      <c r="BK145" s="248">
        <f>ROUND(I145*H145,2)</f>
        <v>0</v>
      </c>
      <c r="BL145" s="25" t="s">
        <v>314</v>
      </c>
      <c r="BM145" s="25" t="s">
        <v>4240</v>
      </c>
    </row>
    <row r="146" s="1" customFormat="1">
      <c r="B146" s="47"/>
      <c r="C146" s="75"/>
      <c r="D146" s="249" t="s">
        <v>186</v>
      </c>
      <c r="E146" s="75"/>
      <c r="F146" s="250" t="s">
        <v>4199</v>
      </c>
      <c r="G146" s="75"/>
      <c r="H146" s="75"/>
      <c r="I146" s="205"/>
      <c r="J146" s="75"/>
      <c r="K146" s="75"/>
      <c r="L146" s="73"/>
      <c r="M146" s="251"/>
      <c r="N146" s="48"/>
      <c r="O146" s="48"/>
      <c r="P146" s="48"/>
      <c r="Q146" s="48"/>
      <c r="R146" s="48"/>
      <c r="S146" s="48"/>
      <c r="T146" s="96"/>
      <c r="AT146" s="25" t="s">
        <v>186</v>
      </c>
      <c r="AU146" s="25" t="s">
        <v>85</v>
      </c>
    </row>
    <row r="147" s="1" customFormat="1" ht="16.5" customHeight="1">
      <c r="B147" s="47"/>
      <c r="C147" s="237" t="s">
        <v>494</v>
      </c>
      <c r="D147" s="237" t="s">
        <v>174</v>
      </c>
      <c r="E147" s="238" t="s">
        <v>4241</v>
      </c>
      <c r="F147" s="239" t="s">
        <v>4242</v>
      </c>
      <c r="G147" s="240" t="s">
        <v>367</v>
      </c>
      <c r="H147" s="241">
        <v>3</v>
      </c>
      <c r="I147" s="242"/>
      <c r="J147" s="243">
        <f>ROUND(I147*H147,2)</f>
        <v>0</v>
      </c>
      <c r="K147" s="239" t="s">
        <v>21</v>
      </c>
      <c r="L147" s="73"/>
      <c r="M147" s="244" t="s">
        <v>21</v>
      </c>
      <c r="N147" s="245" t="s">
        <v>47</v>
      </c>
      <c r="O147" s="48"/>
      <c r="P147" s="246">
        <f>O147*H147</f>
        <v>0</v>
      </c>
      <c r="Q147" s="246">
        <v>0</v>
      </c>
      <c r="R147" s="246">
        <f>Q147*H147</f>
        <v>0</v>
      </c>
      <c r="S147" s="246">
        <v>0</v>
      </c>
      <c r="T147" s="247">
        <f>S147*H147</f>
        <v>0</v>
      </c>
      <c r="AR147" s="25" t="s">
        <v>314</v>
      </c>
      <c r="AT147" s="25" t="s">
        <v>174</v>
      </c>
      <c r="AU147" s="25" t="s">
        <v>85</v>
      </c>
      <c r="AY147" s="25" t="s">
        <v>171</v>
      </c>
      <c r="BE147" s="248">
        <f>IF(N147="základní",J147,0)</f>
        <v>0</v>
      </c>
      <c r="BF147" s="248">
        <f>IF(N147="snížená",J147,0)</f>
        <v>0</v>
      </c>
      <c r="BG147" s="248">
        <f>IF(N147="zákl. přenesená",J147,0)</f>
        <v>0</v>
      </c>
      <c r="BH147" s="248">
        <f>IF(N147="sníž. přenesená",J147,0)</f>
        <v>0</v>
      </c>
      <c r="BI147" s="248">
        <f>IF(N147="nulová",J147,0)</f>
        <v>0</v>
      </c>
      <c r="BJ147" s="25" t="s">
        <v>83</v>
      </c>
      <c r="BK147" s="248">
        <f>ROUND(I147*H147,2)</f>
        <v>0</v>
      </c>
      <c r="BL147" s="25" t="s">
        <v>314</v>
      </c>
      <c r="BM147" s="25" t="s">
        <v>4243</v>
      </c>
    </row>
    <row r="148" s="1" customFormat="1" ht="16.5" customHeight="1">
      <c r="B148" s="47"/>
      <c r="C148" s="299" t="s">
        <v>499</v>
      </c>
      <c r="D148" s="299" t="s">
        <v>288</v>
      </c>
      <c r="E148" s="300" t="s">
        <v>4244</v>
      </c>
      <c r="F148" s="301" t="s">
        <v>4245</v>
      </c>
      <c r="G148" s="302" t="s">
        <v>367</v>
      </c>
      <c r="H148" s="303">
        <v>3</v>
      </c>
      <c r="I148" s="304"/>
      <c r="J148" s="305">
        <f>ROUND(I148*H148,2)</f>
        <v>0</v>
      </c>
      <c r="K148" s="301" t="s">
        <v>21</v>
      </c>
      <c r="L148" s="306"/>
      <c r="M148" s="307" t="s">
        <v>21</v>
      </c>
      <c r="N148" s="308" t="s">
        <v>47</v>
      </c>
      <c r="O148" s="48"/>
      <c r="P148" s="246">
        <f>O148*H148</f>
        <v>0</v>
      </c>
      <c r="Q148" s="246">
        <v>0</v>
      </c>
      <c r="R148" s="246">
        <f>Q148*H148</f>
        <v>0</v>
      </c>
      <c r="S148" s="246">
        <v>0</v>
      </c>
      <c r="T148" s="247">
        <f>S148*H148</f>
        <v>0</v>
      </c>
      <c r="AR148" s="25" t="s">
        <v>414</v>
      </c>
      <c r="AT148" s="25" t="s">
        <v>288</v>
      </c>
      <c r="AU148" s="25" t="s">
        <v>85</v>
      </c>
      <c r="AY148" s="25" t="s">
        <v>171</v>
      </c>
      <c r="BE148" s="248">
        <f>IF(N148="základní",J148,0)</f>
        <v>0</v>
      </c>
      <c r="BF148" s="248">
        <f>IF(N148="snížená",J148,0)</f>
        <v>0</v>
      </c>
      <c r="BG148" s="248">
        <f>IF(N148="zákl. přenesená",J148,0)</f>
        <v>0</v>
      </c>
      <c r="BH148" s="248">
        <f>IF(N148="sníž. přenesená",J148,0)</f>
        <v>0</v>
      </c>
      <c r="BI148" s="248">
        <f>IF(N148="nulová",J148,0)</f>
        <v>0</v>
      </c>
      <c r="BJ148" s="25" t="s">
        <v>83</v>
      </c>
      <c r="BK148" s="248">
        <f>ROUND(I148*H148,2)</f>
        <v>0</v>
      </c>
      <c r="BL148" s="25" t="s">
        <v>314</v>
      </c>
      <c r="BM148" s="25" t="s">
        <v>4246</v>
      </c>
    </row>
    <row r="149" s="1" customFormat="1">
      <c r="B149" s="47"/>
      <c r="C149" s="75"/>
      <c r="D149" s="249" t="s">
        <v>186</v>
      </c>
      <c r="E149" s="75"/>
      <c r="F149" s="250" t="s">
        <v>4199</v>
      </c>
      <c r="G149" s="75"/>
      <c r="H149" s="75"/>
      <c r="I149" s="205"/>
      <c r="J149" s="75"/>
      <c r="K149" s="75"/>
      <c r="L149" s="73"/>
      <c r="M149" s="251"/>
      <c r="N149" s="48"/>
      <c r="O149" s="48"/>
      <c r="P149" s="48"/>
      <c r="Q149" s="48"/>
      <c r="R149" s="48"/>
      <c r="S149" s="48"/>
      <c r="T149" s="96"/>
      <c r="AT149" s="25" t="s">
        <v>186</v>
      </c>
      <c r="AU149" s="25" t="s">
        <v>85</v>
      </c>
    </row>
    <row r="150" s="1" customFormat="1" ht="16.5" customHeight="1">
      <c r="B150" s="47"/>
      <c r="C150" s="299" t="s">
        <v>505</v>
      </c>
      <c r="D150" s="299" t="s">
        <v>288</v>
      </c>
      <c r="E150" s="300" t="s">
        <v>4247</v>
      </c>
      <c r="F150" s="301" t="s">
        <v>4248</v>
      </c>
      <c r="G150" s="302" t="s">
        <v>367</v>
      </c>
      <c r="H150" s="303">
        <v>3</v>
      </c>
      <c r="I150" s="304"/>
      <c r="J150" s="305">
        <f>ROUND(I150*H150,2)</f>
        <v>0</v>
      </c>
      <c r="K150" s="301" t="s">
        <v>21</v>
      </c>
      <c r="L150" s="306"/>
      <c r="M150" s="307" t="s">
        <v>21</v>
      </c>
      <c r="N150" s="308" t="s">
        <v>47</v>
      </c>
      <c r="O150" s="48"/>
      <c r="P150" s="246">
        <f>O150*H150</f>
        <v>0</v>
      </c>
      <c r="Q150" s="246">
        <v>0</v>
      </c>
      <c r="R150" s="246">
        <f>Q150*H150</f>
        <v>0</v>
      </c>
      <c r="S150" s="246">
        <v>0</v>
      </c>
      <c r="T150" s="247">
        <f>S150*H150</f>
        <v>0</v>
      </c>
      <c r="AR150" s="25" t="s">
        <v>414</v>
      </c>
      <c r="AT150" s="25" t="s">
        <v>288</v>
      </c>
      <c r="AU150" s="25" t="s">
        <v>85</v>
      </c>
      <c r="AY150" s="25" t="s">
        <v>171</v>
      </c>
      <c r="BE150" s="248">
        <f>IF(N150="základní",J150,0)</f>
        <v>0</v>
      </c>
      <c r="BF150" s="248">
        <f>IF(N150="snížená",J150,0)</f>
        <v>0</v>
      </c>
      <c r="BG150" s="248">
        <f>IF(N150="zákl. přenesená",J150,0)</f>
        <v>0</v>
      </c>
      <c r="BH150" s="248">
        <f>IF(N150="sníž. přenesená",J150,0)</f>
        <v>0</v>
      </c>
      <c r="BI150" s="248">
        <f>IF(N150="nulová",J150,0)</f>
        <v>0</v>
      </c>
      <c r="BJ150" s="25" t="s">
        <v>83</v>
      </c>
      <c r="BK150" s="248">
        <f>ROUND(I150*H150,2)</f>
        <v>0</v>
      </c>
      <c r="BL150" s="25" t="s">
        <v>314</v>
      </c>
      <c r="BM150" s="25" t="s">
        <v>4249</v>
      </c>
    </row>
    <row r="151" s="1" customFormat="1">
      <c r="B151" s="47"/>
      <c r="C151" s="75"/>
      <c r="D151" s="249" t="s">
        <v>186</v>
      </c>
      <c r="E151" s="75"/>
      <c r="F151" s="250" t="s">
        <v>4199</v>
      </c>
      <c r="G151" s="75"/>
      <c r="H151" s="75"/>
      <c r="I151" s="205"/>
      <c r="J151" s="75"/>
      <c r="K151" s="75"/>
      <c r="L151" s="73"/>
      <c r="M151" s="251"/>
      <c r="N151" s="48"/>
      <c r="O151" s="48"/>
      <c r="P151" s="48"/>
      <c r="Q151" s="48"/>
      <c r="R151" s="48"/>
      <c r="S151" s="48"/>
      <c r="T151" s="96"/>
      <c r="AT151" s="25" t="s">
        <v>186</v>
      </c>
      <c r="AU151" s="25" t="s">
        <v>85</v>
      </c>
    </row>
    <row r="152" s="1" customFormat="1" ht="16.5" customHeight="1">
      <c r="B152" s="47"/>
      <c r="C152" s="299" t="s">
        <v>510</v>
      </c>
      <c r="D152" s="299" t="s">
        <v>288</v>
      </c>
      <c r="E152" s="300" t="s">
        <v>4250</v>
      </c>
      <c r="F152" s="301" t="s">
        <v>4251</v>
      </c>
      <c r="G152" s="302" t="s">
        <v>177</v>
      </c>
      <c r="H152" s="303">
        <v>1</v>
      </c>
      <c r="I152" s="304"/>
      <c r="J152" s="305">
        <f>ROUND(I152*H152,2)</f>
        <v>0</v>
      </c>
      <c r="K152" s="301" t="s">
        <v>21</v>
      </c>
      <c r="L152" s="306"/>
      <c r="M152" s="307" t="s">
        <v>21</v>
      </c>
      <c r="N152" s="308" t="s">
        <v>47</v>
      </c>
      <c r="O152" s="48"/>
      <c r="P152" s="246">
        <f>O152*H152</f>
        <v>0</v>
      </c>
      <c r="Q152" s="246">
        <v>0</v>
      </c>
      <c r="R152" s="246">
        <f>Q152*H152</f>
        <v>0</v>
      </c>
      <c r="S152" s="246">
        <v>0</v>
      </c>
      <c r="T152" s="247">
        <f>S152*H152</f>
        <v>0</v>
      </c>
      <c r="AR152" s="25" t="s">
        <v>414</v>
      </c>
      <c r="AT152" s="25" t="s">
        <v>288</v>
      </c>
      <c r="AU152" s="25" t="s">
        <v>85</v>
      </c>
      <c r="AY152" s="25" t="s">
        <v>171</v>
      </c>
      <c r="BE152" s="248">
        <f>IF(N152="základní",J152,0)</f>
        <v>0</v>
      </c>
      <c r="BF152" s="248">
        <f>IF(N152="snížená",J152,0)</f>
        <v>0</v>
      </c>
      <c r="BG152" s="248">
        <f>IF(N152="zákl. přenesená",J152,0)</f>
        <v>0</v>
      </c>
      <c r="BH152" s="248">
        <f>IF(N152="sníž. přenesená",J152,0)</f>
        <v>0</v>
      </c>
      <c r="BI152" s="248">
        <f>IF(N152="nulová",J152,0)</f>
        <v>0</v>
      </c>
      <c r="BJ152" s="25" t="s">
        <v>83</v>
      </c>
      <c r="BK152" s="248">
        <f>ROUND(I152*H152,2)</f>
        <v>0</v>
      </c>
      <c r="BL152" s="25" t="s">
        <v>314</v>
      </c>
      <c r="BM152" s="25" t="s">
        <v>4252</v>
      </c>
    </row>
    <row r="153" s="1" customFormat="1">
      <c r="B153" s="47"/>
      <c r="C153" s="75"/>
      <c r="D153" s="249" t="s">
        <v>186</v>
      </c>
      <c r="E153" s="75"/>
      <c r="F153" s="250" t="s">
        <v>4199</v>
      </c>
      <c r="G153" s="75"/>
      <c r="H153" s="75"/>
      <c r="I153" s="205"/>
      <c r="J153" s="75"/>
      <c r="K153" s="75"/>
      <c r="L153" s="73"/>
      <c r="M153" s="251"/>
      <c r="N153" s="48"/>
      <c r="O153" s="48"/>
      <c r="P153" s="48"/>
      <c r="Q153" s="48"/>
      <c r="R153" s="48"/>
      <c r="S153" s="48"/>
      <c r="T153" s="96"/>
      <c r="AT153" s="25" t="s">
        <v>186</v>
      </c>
      <c r="AU153" s="25" t="s">
        <v>85</v>
      </c>
    </row>
    <row r="154" s="1" customFormat="1" ht="25.5" customHeight="1">
      <c r="B154" s="47"/>
      <c r="C154" s="237" t="s">
        <v>516</v>
      </c>
      <c r="D154" s="237" t="s">
        <v>174</v>
      </c>
      <c r="E154" s="238" t="s">
        <v>4253</v>
      </c>
      <c r="F154" s="239" t="s">
        <v>4254</v>
      </c>
      <c r="G154" s="240" t="s">
        <v>256</v>
      </c>
      <c r="H154" s="241">
        <v>395</v>
      </c>
      <c r="I154" s="242"/>
      <c r="J154" s="243">
        <f>ROUND(I154*H154,2)</f>
        <v>0</v>
      </c>
      <c r="K154" s="239" t="s">
        <v>21</v>
      </c>
      <c r="L154" s="73"/>
      <c r="M154" s="244" t="s">
        <v>21</v>
      </c>
      <c r="N154" s="245" t="s">
        <v>47</v>
      </c>
      <c r="O154" s="48"/>
      <c r="P154" s="246">
        <f>O154*H154</f>
        <v>0</v>
      </c>
      <c r="Q154" s="246">
        <v>0</v>
      </c>
      <c r="R154" s="246">
        <f>Q154*H154</f>
        <v>0</v>
      </c>
      <c r="S154" s="246">
        <v>0</v>
      </c>
      <c r="T154" s="247">
        <f>S154*H154</f>
        <v>0</v>
      </c>
      <c r="AR154" s="25" t="s">
        <v>314</v>
      </c>
      <c r="AT154" s="25" t="s">
        <v>174</v>
      </c>
      <c r="AU154" s="25" t="s">
        <v>85</v>
      </c>
      <c r="AY154" s="25" t="s">
        <v>171</v>
      </c>
      <c r="BE154" s="248">
        <f>IF(N154="základní",J154,0)</f>
        <v>0</v>
      </c>
      <c r="BF154" s="248">
        <f>IF(N154="snížená",J154,0)</f>
        <v>0</v>
      </c>
      <c r="BG154" s="248">
        <f>IF(N154="zákl. přenesená",J154,0)</f>
        <v>0</v>
      </c>
      <c r="BH154" s="248">
        <f>IF(N154="sníž. přenesená",J154,0)</f>
        <v>0</v>
      </c>
      <c r="BI154" s="248">
        <f>IF(N154="nulová",J154,0)</f>
        <v>0</v>
      </c>
      <c r="BJ154" s="25" t="s">
        <v>83</v>
      </c>
      <c r="BK154" s="248">
        <f>ROUND(I154*H154,2)</f>
        <v>0</v>
      </c>
      <c r="BL154" s="25" t="s">
        <v>314</v>
      </c>
      <c r="BM154" s="25" t="s">
        <v>4255</v>
      </c>
    </row>
    <row r="155" s="1" customFormat="1" ht="16.5" customHeight="1">
      <c r="B155" s="47"/>
      <c r="C155" s="299" t="s">
        <v>521</v>
      </c>
      <c r="D155" s="299" t="s">
        <v>288</v>
      </c>
      <c r="E155" s="300" t="s">
        <v>4256</v>
      </c>
      <c r="F155" s="301" t="s">
        <v>4257</v>
      </c>
      <c r="G155" s="302" t="s">
        <v>256</v>
      </c>
      <c r="H155" s="303">
        <v>395</v>
      </c>
      <c r="I155" s="304"/>
      <c r="J155" s="305">
        <f>ROUND(I155*H155,2)</f>
        <v>0</v>
      </c>
      <c r="K155" s="301" t="s">
        <v>21</v>
      </c>
      <c r="L155" s="306"/>
      <c r="M155" s="307" t="s">
        <v>21</v>
      </c>
      <c r="N155" s="308" t="s">
        <v>47</v>
      </c>
      <c r="O155" s="48"/>
      <c r="P155" s="246">
        <f>O155*H155</f>
        <v>0</v>
      </c>
      <c r="Q155" s="246">
        <v>0</v>
      </c>
      <c r="R155" s="246">
        <f>Q155*H155</f>
        <v>0</v>
      </c>
      <c r="S155" s="246">
        <v>0</v>
      </c>
      <c r="T155" s="247">
        <f>S155*H155</f>
        <v>0</v>
      </c>
      <c r="AR155" s="25" t="s">
        <v>414</v>
      </c>
      <c r="AT155" s="25" t="s">
        <v>288</v>
      </c>
      <c r="AU155" s="25" t="s">
        <v>85</v>
      </c>
      <c r="AY155" s="25" t="s">
        <v>171</v>
      </c>
      <c r="BE155" s="248">
        <f>IF(N155="základní",J155,0)</f>
        <v>0</v>
      </c>
      <c r="BF155" s="248">
        <f>IF(N155="snížená",J155,0)</f>
        <v>0</v>
      </c>
      <c r="BG155" s="248">
        <f>IF(N155="zákl. přenesená",J155,0)</f>
        <v>0</v>
      </c>
      <c r="BH155" s="248">
        <f>IF(N155="sníž. přenesená",J155,0)</f>
        <v>0</v>
      </c>
      <c r="BI155" s="248">
        <f>IF(N155="nulová",J155,0)</f>
        <v>0</v>
      </c>
      <c r="BJ155" s="25" t="s">
        <v>83</v>
      </c>
      <c r="BK155" s="248">
        <f>ROUND(I155*H155,2)</f>
        <v>0</v>
      </c>
      <c r="BL155" s="25" t="s">
        <v>314</v>
      </c>
      <c r="BM155" s="25" t="s">
        <v>4258</v>
      </c>
    </row>
    <row r="156" s="1" customFormat="1">
      <c r="B156" s="47"/>
      <c r="C156" s="75"/>
      <c r="D156" s="249" t="s">
        <v>186</v>
      </c>
      <c r="E156" s="75"/>
      <c r="F156" s="250" t="s">
        <v>4199</v>
      </c>
      <c r="G156" s="75"/>
      <c r="H156" s="75"/>
      <c r="I156" s="205"/>
      <c r="J156" s="75"/>
      <c r="K156" s="75"/>
      <c r="L156" s="73"/>
      <c r="M156" s="251"/>
      <c r="N156" s="48"/>
      <c r="O156" s="48"/>
      <c r="P156" s="48"/>
      <c r="Q156" s="48"/>
      <c r="R156" s="48"/>
      <c r="S156" s="48"/>
      <c r="T156" s="96"/>
      <c r="AT156" s="25" t="s">
        <v>186</v>
      </c>
      <c r="AU156" s="25" t="s">
        <v>85</v>
      </c>
    </row>
    <row r="157" s="1" customFormat="1" ht="16.5" customHeight="1">
      <c r="B157" s="47"/>
      <c r="C157" s="237" t="s">
        <v>526</v>
      </c>
      <c r="D157" s="237" t="s">
        <v>174</v>
      </c>
      <c r="E157" s="238" t="s">
        <v>4259</v>
      </c>
      <c r="F157" s="239" t="s">
        <v>4260</v>
      </c>
      <c r="G157" s="240" t="s">
        <v>256</v>
      </c>
      <c r="H157" s="241">
        <v>100</v>
      </c>
      <c r="I157" s="242"/>
      <c r="J157" s="243">
        <f>ROUND(I157*H157,2)</f>
        <v>0</v>
      </c>
      <c r="K157" s="239" t="s">
        <v>21</v>
      </c>
      <c r="L157" s="73"/>
      <c r="M157" s="244" t="s">
        <v>21</v>
      </c>
      <c r="N157" s="245" t="s">
        <v>47</v>
      </c>
      <c r="O157" s="48"/>
      <c r="P157" s="246">
        <f>O157*H157</f>
        <v>0</v>
      </c>
      <c r="Q157" s="246">
        <v>0</v>
      </c>
      <c r="R157" s="246">
        <f>Q157*H157</f>
        <v>0</v>
      </c>
      <c r="S157" s="246">
        <v>0</v>
      </c>
      <c r="T157" s="247">
        <f>S157*H157</f>
        <v>0</v>
      </c>
      <c r="AR157" s="25" t="s">
        <v>314</v>
      </c>
      <c r="AT157" s="25" t="s">
        <v>174</v>
      </c>
      <c r="AU157" s="25" t="s">
        <v>85</v>
      </c>
      <c r="AY157" s="25" t="s">
        <v>171</v>
      </c>
      <c r="BE157" s="248">
        <f>IF(N157="základní",J157,0)</f>
        <v>0</v>
      </c>
      <c r="BF157" s="248">
        <f>IF(N157="snížená",J157,0)</f>
        <v>0</v>
      </c>
      <c r="BG157" s="248">
        <f>IF(N157="zákl. přenesená",J157,0)</f>
        <v>0</v>
      </c>
      <c r="BH157" s="248">
        <f>IF(N157="sníž. přenesená",J157,0)</f>
        <v>0</v>
      </c>
      <c r="BI157" s="248">
        <f>IF(N157="nulová",J157,0)</f>
        <v>0</v>
      </c>
      <c r="BJ157" s="25" t="s">
        <v>83</v>
      </c>
      <c r="BK157" s="248">
        <f>ROUND(I157*H157,2)</f>
        <v>0</v>
      </c>
      <c r="BL157" s="25" t="s">
        <v>314</v>
      </c>
      <c r="BM157" s="25" t="s">
        <v>4261</v>
      </c>
    </row>
    <row r="158" s="1" customFormat="1" ht="16.5" customHeight="1">
      <c r="B158" s="47"/>
      <c r="C158" s="299" t="s">
        <v>532</v>
      </c>
      <c r="D158" s="299" t="s">
        <v>288</v>
      </c>
      <c r="E158" s="300" t="s">
        <v>4262</v>
      </c>
      <c r="F158" s="301" t="s">
        <v>4263</v>
      </c>
      <c r="G158" s="302" t="s">
        <v>256</v>
      </c>
      <c r="H158" s="303">
        <v>100</v>
      </c>
      <c r="I158" s="304"/>
      <c r="J158" s="305">
        <f>ROUND(I158*H158,2)</f>
        <v>0</v>
      </c>
      <c r="K158" s="301" t="s">
        <v>21</v>
      </c>
      <c r="L158" s="306"/>
      <c r="M158" s="307" t="s">
        <v>21</v>
      </c>
      <c r="N158" s="308" t="s">
        <v>47</v>
      </c>
      <c r="O158" s="48"/>
      <c r="P158" s="246">
        <f>O158*H158</f>
        <v>0</v>
      </c>
      <c r="Q158" s="246">
        <v>0</v>
      </c>
      <c r="R158" s="246">
        <f>Q158*H158</f>
        <v>0</v>
      </c>
      <c r="S158" s="246">
        <v>0</v>
      </c>
      <c r="T158" s="247">
        <f>S158*H158</f>
        <v>0</v>
      </c>
      <c r="AR158" s="25" t="s">
        <v>414</v>
      </c>
      <c r="AT158" s="25" t="s">
        <v>288</v>
      </c>
      <c r="AU158" s="25" t="s">
        <v>85</v>
      </c>
      <c r="AY158" s="25" t="s">
        <v>171</v>
      </c>
      <c r="BE158" s="248">
        <f>IF(N158="základní",J158,0)</f>
        <v>0</v>
      </c>
      <c r="BF158" s="248">
        <f>IF(N158="snížená",J158,0)</f>
        <v>0</v>
      </c>
      <c r="BG158" s="248">
        <f>IF(N158="zákl. přenesená",J158,0)</f>
        <v>0</v>
      </c>
      <c r="BH158" s="248">
        <f>IF(N158="sníž. přenesená",J158,0)</f>
        <v>0</v>
      </c>
      <c r="BI158" s="248">
        <f>IF(N158="nulová",J158,0)</f>
        <v>0</v>
      </c>
      <c r="BJ158" s="25" t="s">
        <v>83</v>
      </c>
      <c r="BK158" s="248">
        <f>ROUND(I158*H158,2)</f>
        <v>0</v>
      </c>
      <c r="BL158" s="25" t="s">
        <v>314</v>
      </c>
      <c r="BM158" s="25" t="s">
        <v>4264</v>
      </c>
    </row>
    <row r="159" s="1" customFormat="1">
      <c r="B159" s="47"/>
      <c r="C159" s="75"/>
      <c r="D159" s="249" t="s">
        <v>186</v>
      </c>
      <c r="E159" s="75"/>
      <c r="F159" s="250" t="s">
        <v>4199</v>
      </c>
      <c r="G159" s="75"/>
      <c r="H159" s="75"/>
      <c r="I159" s="205"/>
      <c r="J159" s="75"/>
      <c r="K159" s="75"/>
      <c r="L159" s="73"/>
      <c r="M159" s="251"/>
      <c r="N159" s="48"/>
      <c r="O159" s="48"/>
      <c r="P159" s="48"/>
      <c r="Q159" s="48"/>
      <c r="R159" s="48"/>
      <c r="S159" s="48"/>
      <c r="T159" s="96"/>
      <c r="AT159" s="25" t="s">
        <v>186</v>
      </c>
      <c r="AU159" s="25" t="s">
        <v>85</v>
      </c>
    </row>
    <row r="160" s="1" customFormat="1" ht="16.5" customHeight="1">
      <c r="B160" s="47"/>
      <c r="C160" s="237" t="s">
        <v>539</v>
      </c>
      <c r="D160" s="237" t="s">
        <v>174</v>
      </c>
      <c r="E160" s="238" t="s">
        <v>4265</v>
      </c>
      <c r="F160" s="239" t="s">
        <v>4266</v>
      </c>
      <c r="G160" s="240" t="s">
        <v>256</v>
      </c>
      <c r="H160" s="241">
        <v>65</v>
      </c>
      <c r="I160" s="242"/>
      <c r="J160" s="243">
        <f>ROUND(I160*H160,2)</f>
        <v>0</v>
      </c>
      <c r="K160" s="239" t="s">
        <v>21</v>
      </c>
      <c r="L160" s="73"/>
      <c r="M160" s="244" t="s">
        <v>21</v>
      </c>
      <c r="N160" s="245" t="s">
        <v>47</v>
      </c>
      <c r="O160" s="48"/>
      <c r="P160" s="246">
        <f>O160*H160</f>
        <v>0</v>
      </c>
      <c r="Q160" s="246">
        <v>0</v>
      </c>
      <c r="R160" s="246">
        <f>Q160*H160</f>
        <v>0</v>
      </c>
      <c r="S160" s="246">
        <v>0</v>
      </c>
      <c r="T160" s="247">
        <f>S160*H160</f>
        <v>0</v>
      </c>
      <c r="AR160" s="25" t="s">
        <v>314</v>
      </c>
      <c r="AT160" s="25" t="s">
        <v>174</v>
      </c>
      <c r="AU160" s="25" t="s">
        <v>85</v>
      </c>
      <c r="AY160" s="25" t="s">
        <v>171</v>
      </c>
      <c r="BE160" s="248">
        <f>IF(N160="základní",J160,0)</f>
        <v>0</v>
      </c>
      <c r="BF160" s="248">
        <f>IF(N160="snížená",J160,0)</f>
        <v>0</v>
      </c>
      <c r="BG160" s="248">
        <f>IF(N160="zákl. přenesená",J160,0)</f>
        <v>0</v>
      </c>
      <c r="BH160" s="248">
        <f>IF(N160="sníž. přenesená",J160,0)</f>
        <v>0</v>
      </c>
      <c r="BI160" s="248">
        <f>IF(N160="nulová",J160,0)</f>
        <v>0</v>
      </c>
      <c r="BJ160" s="25" t="s">
        <v>83</v>
      </c>
      <c r="BK160" s="248">
        <f>ROUND(I160*H160,2)</f>
        <v>0</v>
      </c>
      <c r="BL160" s="25" t="s">
        <v>314</v>
      </c>
      <c r="BM160" s="25" t="s">
        <v>4267</v>
      </c>
    </row>
    <row r="161" s="1" customFormat="1" ht="16.5" customHeight="1">
      <c r="B161" s="47"/>
      <c r="C161" s="299" t="s">
        <v>544</v>
      </c>
      <c r="D161" s="299" t="s">
        <v>288</v>
      </c>
      <c r="E161" s="300" t="s">
        <v>4268</v>
      </c>
      <c r="F161" s="301" t="s">
        <v>4269</v>
      </c>
      <c r="G161" s="302" t="s">
        <v>256</v>
      </c>
      <c r="H161" s="303">
        <v>65</v>
      </c>
      <c r="I161" s="304"/>
      <c r="J161" s="305">
        <f>ROUND(I161*H161,2)</f>
        <v>0</v>
      </c>
      <c r="K161" s="301" t="s">
        <v>21</v>
      </c>
      <c r="L161" s="306"/>
      <c r="M161" s="307" t="s">
        <v>21</v>
      </c>
      <c r="N161" s="308" t="s">
        <v>47</v>
      </c>
      <c r="O161" s="48"/>
      <c r="P161" s="246">
        <f>O161*H161</f>
        <v>0</v>
      </c>
      <c r="Q161" s="246">
        <v>0</v>
      </c>
      <c r="R161" s="246">
        <f>Q161*H161</f>
        <v>0</v>
      </c>
      <c r="S161" s="246">
        <v>0</v>
      </c>
      <c r="T161" s="247">
        <f>S161*H161</f>
        <v>0</v>
      </c>
      <c r="AR161" s="25" t="s">
        <v>414</v>
      </c>
      <c r="AT161" s="25" t="s">
        <v>288</v>
      </c>
      <c r="AU161" s="25" t="s">
        <v>85</v>
      </c>
      <c r="AY161" s="25" t="s">
        <v>171</v>
      </c>
      <c r="BE161" s="248">
        <f>IF(N161="základní",J161,0)</f>
        <v>0</v>
      </c>
      <c r="BF161" s="248">
        <f>IF(N161="snížená",J161,0)</f>
        <v>0</v>
      </c>
      <c r="BG161" s="248">
        <f>IF(N161="zákl. přenesená",J161,0)</f>
        <v>0</v>
      </c>
      <c r="BH161" s="248">
        <f>IF(N161="sníž. přenesená",J161,0)</f>
        <v>0</v>
      </c>
      <c r="BI161" s="248">
        <f>IF(N161="nulová",J161,0)</f>
        <v>0</v>
      </c>
      <c r="BJ161" s="25" t="s">
        <v>83</v>
      </c>
      <c r="BK161" s="248">
        <f>ROUND(I161*H161,2)</f>
        <v>0</v>
      </c>
      <c r="BL161" s="25" t="s">
        <v>314</v>
      </c>
      <c r="BM161" s="25" t="s">
        <v>4270</v>
      </c>
    </row>
    <row r="162" s="1" customFormat="1">
      <c r="B162" s="47"/>
      <c r="C162" s="75"/>
      <c r="D162" s="249" t="s">
        <v>186</v>
      </c>
      <c r="E162" s="75"/>
      <c r="F162" s="250" t="s">
        <v>4199</v>
      </c>
      <c r="G162" s="75"/>
      <c r="H162" s="75"/>
      <c r="I162" s="205"/>
      <c r="J162" s="75"/>
      <c r="K162" s="75"/>
      <c r="L162" s="73"/>
      <c r="M162" s="251"/>
      <c r="N162" s="48"/>
      <c r="O162" s="48"/>
      <c r="P162" s="48"/>
      <c r="Q162" s="48"/>
      <c r="R162" s="48"/>
      <c r="S162" s="48"/>
      <c r="T162" s="96"/>
      <c r="AT162" s="25" t="s">
        <v>186</v>
      </c>
      <c r="AU162" s="25" t="s">
        <v>85</v>
      </c>
    </row>
    <row r="163" s="11" customFormat="1" ht="29.88" customHeight="1">
      <c r="B163" s="221"/>
      <c r="C163" s="222"/>
      <c r="D163" s="223" t="s">
        <v>75</v>
      </c>
      <c r="E163" s="235" t="s">
        <v>4271</v>
      </c>
      <c r="F163" s="235" t="s">
        <v>4272</v>
      </c>
      <c r="G163" s="222"/>
      <c r="H163" s="222"/>
      <c r="I163" s="225"/>
      <c r="J163" s="236">
        <f>BK163</f>
        <v>0</v>
      </c>
      <c r="K163" s="222"/>
      <c r="L163" s="227"/>
      <c r="M163" s="228"/>
      <c r="N163" s="229"/>
      <c r="O163" s="229"/>
      <c r="P163" s="230">
        <f>SUM(P164:P168)</f>
        <v>0</v>
      </c>
      <c r="Q163" s="229"/>
      <c r="R163" s="230">
        <f>SUM(R164:R168)</f>
        <v>0</v>
      </c>
      <c r="S163" s="229"/>
      <c r="T163" s="231">
        <f>SUM(T164:T168)</f>
        <v>0</v>
      </c>
      <c r="AR163" s="232" t="s">
        <v>85</v>
      </c>
      <c r="AT163" s="233" t="s">
        <v>75</v>
      </c>
      <c r="AU163" s="233" t="s">
        <v>83</v>
      </c>
      <c r="AY163" s="232" t="s">
        <v>171</v>
      </c>
      <c r="BK163" s="234">
        <f>SUM(BK164:BK168)</f>
        <v>0</v>
      </c>
    </row>
    <row r="164" s="1" customFormat="1" ht="16.5" customHeight="1">
      <c r="B164" s="47"/>
      <c r="C164" s="237" t="s">
        <v>551</v>
      </c>
      <c r="D164" s="237" t="s">
        <v>174</v>
      </c>
      <c r="E164" s="238" t="s">
        <v>4080</v>
      </c>
      <c r="F164" s="239" t="s">
        <v>4081</v>
      </c>
      <c r="G164" s="240" t="s">
        <v>21</v>
      </c>
      <c r="H164" s="241">
        <v>1</v>
      </c>
      <c r="I164" s="242"/>
      <c r="J164" s="243">
        <f>ROUND(I164*H164,2)</f>
        <v>0</v>
      </c>
      <c r="K164" s="239" t="s">
        <v>21</v>
      </c>
      <c r="L164" s="73"/>
      <c r="M164" s="244" t="s">
        <v>21</v>
      </c>
      <c r="N164" s="245" t="s">
        <v>47</v>
      </c>
      <c r="O164" s="48"/>
      <c r="P164" s="246">
        <f>O164*H164</f>
        <v>0</v>
      </c>
      <c r="Q164" s="246">
        <v>0</v>
      </c>
      <c r="R164" s="246">
        <f>Q164*H164</f>
        <v>0</v>
      </c>
      <c r="S164" s="246">
        <v>0</v>
      </c>
      <c r="T164" s="247">
        <f>S164*H164</f>
        <v>0</v>
      </c>
      <c r="AR164" s="25" t="s">
        <v>314</v>
      </c>
      <c r="AT164" s="25" t="s">
        <v>174</v>
      </c>
      <c r="AU164" s="25" t="s">
        <v>85</v>
      </c>
      <c r="AY164" s="25" t="s">
        <v>171</v>
      </c>
      <c r="BE164" s="248">
        <f>IF(N164="základní",J164,0)</f>
        <v>0</v>
      </c>
      <c r="BF164" s="248">
        <f>IF(N164="snížená",J164,0)</f>
        <v>0</v>
      </c>
      <c r="BG164" s="248">
        <f>IF(N164="zákl. přenesená",J164,0)</f>
        <v>0</v>
      </c>
      <c r="BH164" s="248">
        <f>IF(N164="sníž. přenesená",J164,0)</f>
        <v>0</v>
      </c>
      <c r="BI164" s="248">
        <f>IF(N164="nulová",J164,0)</f>
        <v>0</v>
      </c>
      <c r="BJ164" s="25" t="s">
        <v>83</v>
      </c>
      <c r="BK164" s="248">
        <f>ROUND(I164*H164,2)</f>
        <v>0</v>
      </c>
      <c r="BL164" s="25" t="s">
        <v>314</v>
      </c>
      <c r="BM164" s="25" t="s">
        <v>4273</v>
      </c>
    </row>
    <row r="165" s="1" customFormat="1" ht="16.5" customHeight="1">
      <c r="B165" s="47"/>
      <c r="C165" s="237" t="s">
        <v>562</v>
      </c>
      <c r="D165" s="237" t="s">
        <v>174</v>
      </c>
      <c r="E165" s="238" t="s">
        <v>4084</v>
      </c>
      <c r="F165" s="239" t="s">
        <v>4085</v>
      </c>
      <c r="G165" s="240" t="s">
        <v>21</v>
      </c>
      <c r="H165" s="241">
        <v>1</v>
      </c>
      <c r="I165" s="242"/>
      <c r="J165" s="243">
        <f>ROUND(I165*H165,2)</f>
        <v>0</v>
      </c>
      <c r="K165" s="239" t="s">
        <v>21</v>
      </c>
      <c r="L165" s="73"/>
      <c r="M165" s="244" t="s">
        <v>21</v>
      </c>
      <c r="N165" s="245" t="s">
        <v>47</v>
      </c>
      <c r="O165" s="48"/>
      <c r="P165" s="246">
        <f>O165*H165</f>
        <v>0</v>
      </c>
      <c r="Q165" s="246">
        <v>0</v>
      </c>
      <c r="R165" s="246">
        <f>Q165*H165</f>
        <v>0</v>
      </c>
      <c r="S165" s="246">
        <v>0</v>
      </c>
      <c r="T165" s="247">
        <f>S165*H165</f>
        <v>0</v>
      </c>
      <c r="AR165" s="25" t="s">
        <v>314</v>
      </c>
      <c r="AT165" s="25" t="s">
        <v>174</v>
      </c>
      <c r="AU165" s="25" t="s">
        <v>85</v>
      </c>
      <c r="AY165" s="25" t="s">
        <v>171</v>
      </c>
      <c r="BE165" s="248">
        <f>IF(N165="základní",J165,0)</f>
        <v>0</v>
      </c>
      <c r="BF165" s="248">
        <f>IF(N165="snížená",J165,0)</f>
        <v>0</v>
      </c>
      <c r="BG165" s="248">
        <f>IF(N165="zákl. přenesená",J165,0)</f>
        <v>0</v>
      </c>
      <c r="BH165" s="248">
        <f>IF(N165="sníž. přenesená",J165,0)</f>
        <v>0</v>
      </c>
      <c r="BI165" s="248">
        <f>IF(N165="nulová",J165,0)</f>
        <v>0</v>
      </c>
      <c r="BJ165" s="25" t="s">
        <v>83</v>
      </c>
      <c r="BK165" s="248">
        <f>ROUND(I165*H165,2)</f>
        <v>0</v>
      </c>
      <c r="BL165" s="25" t="s">
        <v>314</v>
      </c>
      <c r="BM165" s="25" t="s">
        <v>4274</v>
      </c>
    </row>
    <row r="166" s="1" customFormat="1" ht="16.5" customHeight="1">
      <c r="B166" s="47"/>
      <c r="C166" s="237" t="s">
        <v>583</v>
      </c>
      <c r="D166" s="237" t="s">
        <v>174</v>
      </c>
      <c r="E166" s="238" t="s">
        <v>4088</v>
      </c>
      <c r="F166" s="239" t="s">
        <v>4089</v>
      </c>
      <c r="G166" s="240" t="s">
        <v>21</v>
      </c>
      <c r="H166" s="241">
        <v>1</v>
      </c>
      <c r="I166" s="242"/>
      <c r="J166" s="243">
        <f>ROUND(I166*H166,2)</f>
        <v>0</v>
      </c>
      <c r="K166" s="239" t="s">
        <v>21</v>
      </c>
      <c r="L166" s="73"/>
      <c r="M166" s="244" t="s">
        <v>21</v>
      </c>
      <c r="N166" s="245" t="s">
        <v>47</v>
      </c>
      <c r="O166" s="48"/>
      <c r="P166" s="246">
        <f>O166*H166</f>
        <v>0</v>
      </c>
      <c r="Q166" s="246">
        <v>0</v>
      </c>
      <c r="R166" s="246">
        <f>Q166*H166</f>
        <v>0</v>
      </c>
      <c r="S166" s="246">
        <v>0</v>
      </c>
      <c r="T166" s="247">
        <f>S166*H166</f>
        <v>0</v>
      </c>
      <c r="AR166" s="25" t="s">
        <v>314</v>
      </c>
      <c r="AT166" s="25" t="s">
        <v>174</v>
      </c>
      <c r="AU166" s="25" t="s">
        <v>85</v>
      </c>
      <c r="AY166" s="25" t="s">
        <v>171</v>
      </c>
      <c r="BE166" s="248">
        <f>IF(N166="základní",J166,0)</f>
        <v>0</v>
      </c>
      <c r="BF166" s="248">
        <f>IF(N166="snížená",J166,0)</f>
        <v>0</v>
      </c>
      <c r="BG166" s="248">
        <f>IF(N166="zákl. přenesená",J166,0)</f>
        <v>0</v>
      </c>
      <c r="BH166" s="248">
        <f>IF(N166="sníž. přenesená",J166,0)</f>
        <v>0</v>
      </c>
      <c r="BI166" s="248">
        <f>IF(N166="nulová",J166,0)</f>
        <v>0</v>
      </c>
      <c r="BJ166" s="25" t="s">
        <v>83</v>
      </c>
      <c r="BK166" s="248">
        <f>ROUND(I166*H166,2)</f>
        <v>0</v>
      </c>
      <c r="BL166" s="25" t="s">
        <v>314</v>
      </c>
      <c r="BM166" s="25" t="s">
        <v>4275</v>
      </c>
    </row>
    <row r="167" s="1" customFormat="1" ht="16.5" customHeight="1">
      <c r="B167" s="47"/>
      <c r="C167" s="237" t="s">
        <v>591</v>
      </c>
      <c r="D167" s="237" t="s">
        <v>174</v>
      </c>
      <c r="E167" s="238" t="s">
        <v>4092</v>
      </c>
      <c r="F167" s="239" t="s">
        <v>2127</v>
      </c>
      <c r="G167" s="240" t="s">
        <v>21</v>
      </c>
      <c r="H167" s="241">
        <v>1</v>
      </c>
      <c r="I167" s="242"/>
      <c r="J167" s="243">
        <f>ROUND(I167*H167,2)</f>
        <v>0</v>
      </c>
      <c r="K167" s="239" t="s">
        <v>21</v>
      </c>
      <c r="L167" s="73"/>
      <c r="M167" s="244" t="s">
        <v>21</v>
      </c>
      <c r="N167" s="245" t="s">
        <v>47</v>
      </c>
      <c r="O167" s="48"/>
      <c r="P167" s="246">
        <f>O167*H167</f>
        <v>0</v>
      </c>
      <c r="Q167" s="246">
        <v>0</v>
      </c>
      <c r="R167" s="246">
        <f>Q167*H167</f>
        <v>0</v>
      </c>
      <c r="S167" s="246">
        <v>0</v>
      </c>
      <c r="T167" s="247">
        <f>S167*H167</f>
        <v>0</v>
      </c>
      <c r="AR167" s="25" t="s">
        <v>314</v>
      </c>
      <c r="AT167" s="25" t="s">
        <v>174</v>
      </c>
      <c r="AU167" s="25" t="s">
        <v>85</v>
      </c>
      <c r="AY167" s="25" t="s">
        <v>171</v>
      </c>
      <c r="BE167" s="248">
        <f>IF(N167="základní",J167,0)</f>
        <v>0</v>
      </c>
      <c r="BF167" s="248">
        <f>IF(N167="snížená",J167,0)</f>
        <v>0</v>
      </c>
      <c r="BG167" s="248">
        <f>IF(N167="zákl. přenesená",J167,0)</f>
        <v>0</v>
      </c>
      <c r="BH167" s="248">
        <f>IF(N167="sníž. přenesená",J167,0)</f>
        <v>0</v>
      </c>
      <c r="BI167" s="248">
        <f>IF(N167="nulová",J167,0)</f>
        <v>0</v>
      </c>
      <c r="BJ167" s="25" t="s">
        <v>83</v>
      </c>
      <c r="BK167" s="248">
        <f>ROUND(I167*H167,2)</f>
        <v>0</v>
      </c>
      <c r="BL167" s="25" t="s">
        <v>314</v>
      </c>
      <c r="BM167" s="25" t="s">
        <v>4276</v>
      </c>
    </row>
    <row r="168" s="1" customFormat="1" ht="16.5" customHeight="1">
      <c r="B168" s="47"/>
      <c r="C168" s="237" t="s">
        <v>596</v>
      </c>
      <c r="D168" s="237" t="s">
        <v>174</v>
      </c>
      <c r="E168" s="238" t="s">
        <v>4095</v>
      </c>
      <c r="F168" s="239" t="s">
        <v>4096</v>
      </c>
      <c r="G168" s="240" t="s">
        <v>21</v>
      </c>
      <c r="H168" s="241">
        <v>1</v>
      </c>
      <c r="I168" s="242"/>
      <c r="J168" s="243">
        <f>ROUND(I168*H168,2)</f>
        <v>0</v>
      </c>
      <c r="K168" s="239" t="s">
        <v>21</v>
      </c>
      <c r="L168" s="73"/>
      <c r="M168" s="244" t="s">
        <v>21</v>
      </c>
      <c r="N168" s="316" t="s">
        <v>47</v>
      </c>
      <c r="O168" s="253"/>
      <c r="P168" s="314">
        <f>O168*H168</f>
        <v>0</v>
      </c>
      <c r="Q168" s="314">
        <v>0</v>
      </c>
      <c r="R168" s="314">
        <f>Q168*H168</f>
        <v>0</v>
      </c>
      <c r="S168" s="314">
        <v>0</v>
      </c>
      <c r="T168" s="315">
        <f>S168*H168</f>
        <v>0</v>
      </c>
      <c r="AR168" s="25" t="s">
        <v>314</v>
      </c>
      <c r="AT168" s="25" t="s">
        <v>174</v>
      </c>
      <c r="AU168" s="25" t="s">
        <v>85</v>
      </c>
      <c r="AY168" s="25" t="s">
        <v>171</v>
      </c>
      <c r="BE168" s="248">
        <f>IF(N168="základní",J168,0)</f>
        <v>0</v>
      </c>
      <c r="BF168" s="248">
        <f>IF(N168="snížená",J168,0)</f>
        <v>0</v>
      </c>
      <c r="BG168" s="248">
        <f>IF(N168="zákl. přenesená",J168,0)</f>
        <v>0</v>
      </c>
      <c r="BH168" s="248">
        <f>IF(N168="sníž. přenesená",J168,0)</f>
        <v>0</v>
      </c>
      <c r="BI168" s="248">
        <f>IF(N168="nulová",J168,0)</f>
        <v>0</v>
      </c>
      <c r="BJ168" s="25" t="s">
        <v>83</v>
      </c>
      <c r="BK168" s="248">
        <f>ROUND(I168*H168,2)</f>
        <v>0</v>
      </c>
      <c r="BL168" s="25" t="s">
        <v>314</v>
      </c>
      <c r="BM168" s="25" t="s">
        <v>4277</v>
      </c>
    </row>
    <row r="169" s="1" customFormat="1" ht="6.96" customHeight="1">
      <c r="B169" s="68"/>
      <c r="C169" s="69"/>
      <c r="D169" s="69"/>
      <c r="E169" s="69"/>
      <c r="F169" s="69"/>
      <c r="G169" s="69"/>
      <c r="H169" s="69"/>
      <c r="I169" s="180"/>
      <c r="J169" s="69"/>
      <c r="K169" s="69"/>
      <c r="L169" s="73"/>
    </row>
  </sheetData>
  <sheetProtection sheet="1" autoFilter="0" formatColumns="0" formatRows="0" objects="1" scenarios="1" spinCount="100000" saltValue="rOb4ZT6TiOKoEDfcPMfTRWF9DSPasIs7cS8OoIpU6v72d34fnbP7fsDzUv1Vfh6goeKN8fcjwLbMZ6/TpkevBQ==" hashValue="tnZdE5ArV64Di6+k1g14P9sltNn0fwWU03yc9vYcVnVOhmDgKMPMwat2auoAe/BNKZExNAGih799l6C7eRnj1A==" algorithmName="SHA-512" password="CC35"/>
  <autoFilter ref="C91:K168"/>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124</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209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4278</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ROUND(J91,2)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ROUND(SUM(BE91:BE179), 2)</f>
        <v>0</v>
      </c>
      <c r="G34" s="48"/>
      <c r="H34" s="48"/>
      <c r="I34" s="172">
        <v>0.20999999999999999</v>
      </c>
      <c r="J34" s="171">
        <f>ROUND(ROUND((SUM(BE91:BE179)), 2)*I34, 2)</f>
        <v>0</v>
      </c>
      <c r="K34" s="52"/>
    </row>
    <row r="35" s="1" customFormat="1" ht="14.4" customHeight="1">
      <c r="B35" s="47"/>
      <c r="C35" s="48"/>
      <c r="D35" s="48"/>
      <c r="E35" s="56" t="s">
        <v>48</v>
      </c>
      <c r="F35" s="171">
        <f>ROUND(SUM(BF91:BF179), 2)</f>
        <v>0</v>
      </c>
      <c r="G35" s="48"/>
      <c r="H35" s="48"/>
      <c r="I35" s="172">
        <v>0.14999999999999999</v>
      </c>
      <c r="J35" s="171">
        <f>ROUND(ROUND((SUM(BF91:BF179)), 2)*I35, 2)</f>
        <v>0</v>
      </c>
      <c r="K35" s="52"/>
    </row>
    <row r="36" hidden="1" s="1" customFormat="1" ht="14.4" customHeight="1">
      <c r="B36" s="47"/>
      <c r="C36" s="48"/>
      <c r="D36" s="48"/>
      <c r="E36" s="56" t="s">
        <v>49</v>
      </c>
      <c r="F36" s="171">
        <f>ROUND(SUM(BG91:BG179), 2)</f>
        <v>0</v>
      </c>
      <c r="G36" s="48"/>
      <c r="H36" s="48"/>
      <c r="I36" s="172">
        <v>0.20999999999999999</v>
      </c>
      <c r="J36" s="171">
        <v>0</v>
      </c>
      <c r="K36" s="52"/>
    </row>
    <row r="37" hidden="1" s="1" customFormat="1" ht="14.4" customHeight="1">
      <c r="B37" s="47"/>
      <c r="C37" s="48"/>
      <c r="D37" s="48"/>
      <c r="E37" s="56" t="s">
        <v>50</v>
      </c>
      <c r="F37" s="171">
        <f>ROUND(SUM(BH91:BH179), 2)</f>
        <v>0</v>
      </c>
      <c r="G37" s="48"/>
      <c r="H37" s="48"/>
      <c r="I37" s="172">
        <v>0.14999999999999999</v>
      </c>
      <c r="J37" s="171">
        <v>0</v>
      </c>
      <c r="K37" s="52"/>
    </row>
    <row r="38" hidden="1" s="1" customFormat="1" ht="14.4" customHeight="1">
      <c r="B38" s="47"/>
      <c r="C38" s="48"/>
      <c r="D38" s="48"/>
      <c r="E38" s="56" t="s">
        <v>51</v>
      </c>
      <c r="F38" s="171">
        <f>ROUND(SUM(BI91:BI179),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209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D.1.4.8 - Zařízení měření a regulace</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J91</f>
        <v>0</v>
      </c>
      <c r="K64" s="52"/>
      <c r="AU64" s="25" t="s">
        <v>148</v>
      </c>
    </row>
    <row r="65" s="8" customFormat="1" ht="24.96" customHeight="1">
      <c r="B65" s="191"/>
      <c r="C65" s="192"/>
      <c r="D65" s="193" t="s">
        <v>2444</v>
      </c>
      <c r="E65" s="194"/>
      <c r="F65" s="194"/>
      <c r="G65" s="194"/>
      <c r="H65" s="194"/>
      <c r="I65" s="195"/>
      <c r="J65" s="196">
        <f>J92</f>
        <v>0</v>
      </c>
      <c r="K65" s="197"/>
    </row>
    <row r="66" s="9" customFormat="1" ht="19.92" customHeight="1">
      <c r="B66" s="198"/>
      <c r="C66" s="199"/>
      <c r="D66" s="200" t="s">
        <v>4279</v>
      </c>
      <c r="E66" s="201"/>
      <c r="F66" s="201"/>
      <c r="G66" s="201"/>
      <c r="H66" s="201"/>
      <c r="I66" s="202"/>
      <c r="J66" s="203">
        <f>J93</f>
        <v>0</v>
      </c>
      <c r="K66" s="204"/>
    </row>
    <row r="67" s="9" customFormat="1" ht="19.92" customHeight="1">
      <c r="B67" s="198"/>
      <c r="C67" s="199"/>
      <c r="D67" s="200" t="s">
        <v>4280</v>
      </c>
      <c r="E67" s="201"/>
      <c r="F67" s="201"/>
      <c r="G67" s="201"/>
      <c r="H67" s="201"/>
      <c r="I67" s="202"/>
      <c r="J67" s="203">
        <f>J134</f>
        <v>0</v>
      </c>
      <c r="K67" s="204"/>
    </row>
    <row r="68" s="1" customFormat="1" ht="21.84" customHeight="1">
      <c r="B68" s="47"/>
      <c r="C68" s="48"/>
      <c r="D68" s="48"/>
      <c r="E68" s="48"/>
      <c r="F68" s="48"/>
      <c r="G68" s="48"/>
      <c r="H68" s="48"/>
      <c r="I68" s="158"/>
      <c r="J68" s="48"/>
      <c r="K68" s="52"/>
    </row>
    <row r="69" s="1" customFormat="1" ht="6.96" customHeight="1">
      <c r="B69" s="68"/>
      <c r="C69" s="69"/>
      <c r="D69" s="69"/>
      <c r="E69" s="69"/>
      <c r="F69" s="69"/>
      <c r="G69" s="69"/>
      <c r="H69" s="69"/>
      <c r="I69" s="180"/>
      <c r="J69" s="69"/>
      <c r="K69" s="70"/>
    </row>
    <row r="73" s="1" customFormat="1" ht="6.96" customHeight="1">
      <c r="B73" s="71"/>
      <c r="C73" s="72"/>
      <c r="D73" s="72"/>
      <c r="E73" s="72"/>
      <c r="F73" s="72"/>
      <c r="G73" s="72"/>
      <c r="H73" s="72"/>
      <c r="I73" s="183"/>
      <c r="J73" s="72"/>
      <c r="K73" s="72"/>
      <c r="L73" s="73"/>
    </row>
    <row r="74" s="1" customFormat="1" ht="36.96" customHeight="1">
      <c r="B74" s="47"/>
      <c r="C74" s="74" t="s">
        <v>154</v>
      </c>
      <c r="D74" s="75"/>
      <c r="E74" s="75"/>
      <c r="F74" s="75"/>
      <c r="G74" s="75"/>
      <c r="H74" s="75"/>
      <c r="I74" s="205"/>
      <c r="J74" s="75"/>
      <c r="K74" s="75"/>
      <c r="L74" s="73"/>
    </row>
    <row r="75" s="1" customFormat="1" ht="6.96" customHeight="1">
      <c r="B75" s="47"/>
      <c r="C75" s="75"/>
      <c r="D75" s="75"/>
      <c r="E75" s="75"/>
      <c r="F75" s="75"/>
      <c r="G75" s="75"/>
      <c r="H75" s="75"/>
      <c r="I75" s="205"/>
      <c r="J75" s="75"/>
      <c r="K75" s="75"/>
      <c r="L75" s="73"/>
    </row>
    <row r="76" s="1" customFormat="1" ht="14.4" customHeight="1">
      <c r="B76" s="47"/>
      <c r="C76" s="77" t="s">
        <v>18</v>
      </c>
      <c r="D76" s="75"/>
      <c r="E76" s="75"/>
      <c r="F76" s="75"/>
      <c r="G76" s="75"/>
      <c r="H76" s="75"/>
      <c r="I76" s="205"/>
      <c r="J76" s="75"/>
      <c r="K76" s="75"/>
      <c r="L76" s="73"/>
    </row>
    <row r="77" s="1" customFormat="1" ht="16.5" customHeight="1">
      <c r="B77" s="47"/>
      <c r="C77" s="75"/>
      <c r="D77" s="75"/>
      <c r="E77" s="206" t="str">
        <f>E7</f>
        <v>Nové pracoviště magnetické rezonance, Krajská zdravotní, a.s. - Nemocnice Most - projektové práce IV</v>
      </c>
      <c r="F77" s="77"/>
      <c r="G77" s="77"/>
      <c r="H77" s="77"/>
      <c r="I77" s="205"/>
      <c r="J77" s="75"/>
      <c r="K77" s="75"/>
      <c r="L77" s="73"/>
    </row>
    <row r="78">
      <c r="B78" s="29"/>
      <c r="C78" s="77" t="s">
        <v>140</v>
      </c>
      <c r="D78" s="207"/>
      <c r="E78" s="207"/>
      <c r="F78" s="207"/>
      <c r="G78" s="207"/>
      <c r="H78" s="207"/>
      <c r="I78" s="150"/>
      <c r="J78" s="207"/>
      <c r="K78" s="207"/>
      <c r="L78" s="208"/>
    </row>
    <row r="79" ht="16.5" customHeight="1">
      <c r="B79" s="29"/>
      <c r="C79" s="207"/>
      <c r="D79" s="207"/>
      <c r="E79" s="206" t="s">
        <v>141</v>
      </c>
      <c r="F79" s="207"/>
      <c r="G79" s="207"/>
      <c r="H79" s="207"/>
      <c r="I79" s="150"/>
      <c r="J79" s="207"/>
      <c r="K79" s="207"/>
      <c r="L79" s="208"/>
    </row>
    <row r="80">
      <c r="B80" s="29"/>
      <c r="C80" s="77" t="s">
        <v>142</v>
      </c>
      <c r="D80" s="207"/>
      <c r="E80" s="207"/>
      <c r="F80" s="207"/>
      <c r="G80" s="207"/>
      <c r="H80" s="207"/>
      <c r="I80" s="150"/>
      <c r="J80" s="207"/>
      <c r="K80" s="207"/>
      <c r="L80" s="208"/>
    </row>
    <row r="81" s="1" customFormat="1" ht="16.5" customHeight="1">
      <c r="B81" s="47"/>
      <c r="C81" s="75"/>
      <c r="D81" s="75"/>
      <c r="E81" s="255" t="s">
        <v>209</v>
      </c>
      <c r="F81" s="75"/>
      <c r="G81" s="75"/>
      <c r="H81" s="75"/>
      <c r="I81" s="205"/>
      <c r="J81" s="75"/>
      <c r="K81" s="75"/>
      <c r="L81" s="73"/>
    </row>
    <row r="82" s="1" customFormat="1" ht="14.4" customHeight="1">
      <c r="B82" s="47"/>
      <c r="C82" s="77" t="s">
        <v>210</v>
      </c>
      <c r="D82" s="75"/>
      <c r="E82" s="75"/>
      <c r="F82" s="75"/>
      <c r="G82" s="75"/>
      <c r="H82" s="75"/>
      <c r="I82" s="205"/>
      <c r="J82" s="75"/>
      <c r="K82" s="75"/>
      <c r="L82" s="73"/>
    </row>
    <row r="83" s="1" customFormat="1" ht="17.25" customHeight="1">
      <c r="B83" s="47"/>
      <c r="C83" s="75"/>
      <c r="D83" s="75"/>
      <c r="E83" s="83" t="str">
        <f>E13</f>
        <v>D.1.4.8 - Zařízení měření a regulace</v>
      </c>
      <c r="F83" s="75"/>
      <c r="G83" s="75"/>
      <c r="H83" s="75"/>
      <c r="I83" s="205"/>
      <c r="J83" s="75"/>
      <c r="K83" s="75"/>
      <c r="L83" s="73"/>
    </row>
    <row r="84" s="1" customFormat="1" ht="6.96" customHeight="1">
      <c r="B84" s="47"/>
      <c r="C84" s="75"/>
      <c r="D84" s="75"/>
      <c r="E84" s="75"/>
      <c r="F84" s="75"/>
      <c r="G84" s="75"/>
      <c r="H84" s="75"/>
      <c r="I84" s="205"/>
      <c r="J84" s="75"/>
      <c r="K84" s="75"/>
      <c r="L84" s="73"/>
    </row>
    <row r="85" s="1" customFormat="1" ht="18" customHeight="1">
      <c r="B85" s="47"/>
      <c r="C85" s="77" t="s">
        <v>23</v>
      </c>
      <c r="D85" s="75"/>
      <c r="E85" s="75"/>
      <c r="F85" s="209" t="str">
        <f>F16</f>
        <v>J.E. Purkyně 270/5, Most</v>
      </c>
      <c r="G85" s="75"/>
      <c r="H85" s="75"/>
      <c r="I85" s="210" t="s">
        <v>25</v>
      </c>
      <c r="J85" s="86" t="str">
        <f>IF(J16="","",J16)</f>
        <v>15. 5. 2019</v>
      </c>
      <c r="K85" s="75"/>
      <c r="L85" s="73"/>
    </row>
    <row r="86" s="1" customFormat="1" ht="6.96" customHeight="1">
      <c r="B86" s="47"/>
      <c r="C86" s="75"/>
      <c r="D86" s="75"/>
      <c r="E86" s="75"/>
      <c r="F86" s="75"/>
      <c r="G86" s="75"/>
      <c r="H86" s="75"/>
      <c r="I86" s="205"/>
      <c r="J86" s="75"/>
      <c r="K86" s="75"/>
      <c r="L86" s="73"/>
    </row>
    <row r="87" s="1" customFormat="1">
      <c r="B87" s="47"/>
      <c r="C87" s="77" t="s">
        <v>27</v>
      </c>
      <c r="D87" s="75"/>
      <c r="E87" s="75"/>
      <c r="F87" s="209" t="str">
        <f>E19</f>
        <v>Krajská zdravotní, a.s.</v>
      </c>
      <c r="G87" s="75"/>
      <c r="H87" s="75"/>
      <c r="I87" s="210" t="s">
        <v>35</v>
      </c>
      <c r="J87" s="209" t="str">
        <f>E25</f>
        <v>SPECTA, s.r.o.</v>
      </c>
      <c r="K87" s="75"/>
      <c r="L87" s="73"/>
    </row>
    <row r="88" s="1" customFormat="1" ht="14.4" customHeight="1">
      <c r="B88" s="47"/>
      <c r="C88" s="77" t="s">
        <v>33</v>
      </c>
      <c r="D88" s="75"/>
      <c r="E88" s="75"/>
      <c r="F88" s="209" t="str">
        <f>IF(E22="","",E22)</f>
        <v/>
      </c>
      <c r="G88" s="75"/>
      <c r="H88" s="75"/>
      <c r="I88" s="205"/>
      <c r="J88" s="75"/>
      <c r="K88" s="75"/>
      <c r="L88" s="73"/>
    </row>
    <row r="89" s="1" customFormat="1" ht="10.32" customHeight="1">
      <c r="B89" s="47"/>
      <c r="C89" s="75"/>
      <c r="D89" s="75"/>
      <c r="E89" s="75"/>
      <c r="F89" s="75"/>
      <c r="G89" s="75"/>
      <c r="H89" s="75"/>
      <c r="I89" s="205"/>
      <c r="J89" s="75"/>
      <c r="K89" s="75"/>
      <c r="L89" s="73"/>
    </row>
    <row r="90" s="10" customFormat="1" ht="29.28" customHeight="1">
      <c r="B90" s="211"/>
      <c r="C90" s="212" t="s">
        <v>155</v>
      </c>
      <c r="D90" s="213" t="s">
        <v>61</v>
      </c>
      <c r="E90" s="213" t="s">
        <v>57</v>
      </c>
      <c r="F90" s="213" t="s">
        <v>156</v>
      </c>
      <c r="G90" s="213" t="s">
        <v>157</v>
      </c>
      <c r="H90" s="213" t="s">
        <v>158</v>
      </c>
      <c r="I90" s="214" t="s">
        <v>159</v>
      </c>
      <c r="J90" s="213" t="s">
        <v>146</v>
      </c>
      <c r="K90" s="215" t="s">
        <v>160</v>
      </c>
      <c r="L90" s="216"/>
      <c r="M90" s="103" t="s">
        <v>161</v>
      </c>
      <c r="N90" s="104" t="s">
        <v>46</v>
      </c>
      <c r="O90" s="104" t="s">
        <v>162</v>
      </c>
      <c r="P90" s="104" t="s">
        <v>163</v>
      </c>
      <c r="Q90" s="104" t="s">
        <v>164</v>
      </c>
      <c r="R90" s="104" t="s">
        <v>165</v>
      </c>
      <c r="S90" s="104" t="s">
        <v>166</v>
      </c>
      <c r="T90" s="105" t="s">
        <v>167</v>
      </c>
    </row>
    <row r="91" s="1" customFormat="1" ht="29.28" customHeight="1">
      <c r="B91" s="47"/>
      <c r="C91" s="109" t="s">
        <v>147</v>
      </c>
      <c r="D91" s="75"/>
      <c r="E91" s="75"/>
      <c r="F91" s="75"/>
      <c r="G91" s="75"/>
      <c r="H91" s="75"/>
      <c r="I91" s="205"/>
      <c r="J91" s="217">
        <f>BK91</f>
        <v>0</v>
      </c>
      <c r="K91" s="75"/>
      <c r="L91" s="73"/>
      <c r="M91" s="106"/>
      <c r="N91" s="107"/>
      <c r="O91" s="107"/>
      <c r="P91" s="218">
        <f>P92</f>
        <v>0</v>
      </c>
      <c r="Q91" s="107"/>
      <c r="R91" s="218">
        <f>R92</f>
        <v>0</v>
      </c>
      <c r="S91" s="107"/>
      <c r="T91" s="219">
        <f>T92</f>
        <v>0</v>
      </c>
      <c r="AT91" s="25" t="s">
        <v>75</v>
      </c>
      <c r="AU91" s="25" t="s">
        <v>148</v>
      </c>
      <c r="BK91" s="220">
        <f>BK92</f>
        <v>0</v>
      </c>
    </row>
    <row r="92" s="11" customFormat="1" ht="37.44001" customHeight="1">
      <c r="B92" s="221"/>
      <c r="C92" s="222"/>
      <c r="D92" s="223" t="s">
        <v>75</v>
      </c>
      <c r="E92" s="224" t="s">
        <v>646</v>
      </c>
      <c r="F92" s="224" t="s">
        <v>646</v>
      </c>
      <c r="G92" s="222"/>
      <c r="H92" s="222"/>
      <c r="I92" s="225"/>
      <c r="J92" s="226">
        <f>BK92</f>
        <v>0</v>
      </c>
      <c r="K92" s="222"/>
      <c r="L92" s="227"/>
      <c r="M92" s="228"/>
      <c r="N92" s="229"/>
      <c r="O92" s="229"/>
      <c r="P92" s="230">
        <f>P93+P134</f>
        <v>0</v>
      </c>
      <c r="Q92" s="229"/>
      <c r="R92" s="230">
        <f>R93+R134</f>
        <v>0</v>
      </c>
      <c r="S92" s="229"/>
      <c r="T92" s="231">
        <f>T93+T134</f>
        <v>0</v>
      </c>
      <c r="AR92" s="232" t="s">
        <v>85</v>
      </c>
      <c r="AT92" s="233" t="s">
        <v>75</v>
      </c>
      <c r="AU92" s="233" t="s">
        <v>76</v>
      </c>
      <c r="AY92" s="232" t="s">
        <v>171</v>
      </c>
      <c r="BK92" s="234">
        <f>BK93+BK134</f>
        <v>0</v>
      </c>
    </row>
    <row r="93" s="11" customFormat="1" ht="19.92" customHeight="1">
      <c r="B93" s="221"/>
      <c r="C93" s="222"/>
      <c r="D93" s="223" t="s">
        <v>75</v>
      </c>
      <c r="E93" s="235" t="s">
        <v>4106</v>
      </c>
      <c r="F93" s="235" t="s">
        <v>4281</v>
      </c>
      <c r="G93" s="222"/>
      <c r="H93" s="222"/>
      <c r="I93" s="225"/>
      <c r="J93" s="236">
        <f>BK93</f>
        <v>0</v>
      </c>
      <c r="K93" s="222"/>
      <c r="L93" s="227"/>
      <c r="M93" s="228"/>
      <c r="N93" s="229"/>
      <c r="O93" s="229"/>
      <c r="P93" s="230">
        <f>SUM(P94:P133)</f>
        <v>0</v>
      </c>
      <c r="Q93" s="229"/>
      <c r="R93" s="230">
        <f>SUM(R94:R133)</f>
        <v>0</v>
      </c>
      <c r="S93" s="229"/>
      <c r="T93" s="231">
        <f>SUM(T94:T133)</f>
        <v>0</v>
      </c>
      <c r="AR93" s="232" t="s">
        <v>85</v>
      </c>
      <c r="AT93" s="233" t="s">
        <v>75</v>
      </c>
      <c r="AU93" s="233" t="s">
        <v>83</v>
      </c>
      <c r="AY93" s="232" t="s">
        <v>171</v>
      </c>
      <c r="BK93" s="234">
        <f>SUM(BK94:BK133)</f>
        <v>0</v>
      </c>
    </row>
    <row r="94" s="1" customFormat="1" ht="16.5" customHeight="1">
      <c r="B94" s="47"/>
      <c r="C94" s="299" t="s">
        <v>83</v>
      </c>
      <c r="D94" s="299" t="s">
        <v>288</v>
      </c>
      <c r="E94" s="300" t="s">
        <v>4282</v>
      </c>
      <c r="F94" s="301" t="s">
        <v>4283</v>
      </c>
      <c r="G94" s="302" t="s">
        <v>2081</v>
      </c>
      <c r="H94" s="303">
        <v>5</v>
      </c>
      <c r="I94" s="304"/>
      <c r="J94" s="305">
        <f>ROUND(I94*H94,2)</f>
        <v>0</v>
      </c>
      <c r="K94" s="301" t="s">
        <v>21</v>
      </c>
      <c r="L94" s="306"/>
      <c r="M94" s="307" t="s">
        <v>21</v>
      </c>
      <c r="N94" s="308" t="s">
        <v>47</v>
      </c>
      <c r="O94" s="48"/>
      <c r="P94" s="246">
        <f>O94*H94</f>
        <v>0</v>
      </c>
      <c r="Q94" s="246">
        <v>0</v>
      </c>
      <c r="R94" s="246">
        <f>Q94*H94</f>
        <v>0</v>
      </c>
      <c r="S94" s="246">
        <v>0</v>
      </c>
      <c r="T94" s="247">
        <f>S94*H94</f>
        <v>0</v>
      </c>
      <c r="AR94" s="25" t="s">
        <v>414</v>
      </c>
      <c r="AT94" s="25" t="s">
        <v>288</v>
      </c>
      <c r="AU94" s="25" t="s">
        <v>85</v>
      </c>
      <c r="AY94" s="25" t="s">
        <v>171</v>
      </c>
      <c r="BE94" s="248">
        <f>IF(N94="základní",J94,0)</f>
        <v>0</v>
      </c>
      <c r="BF94" s="248">
        <f>IF(N94="snížená",J94,0)</f>
        <v>0</v>
      </c>
      <c r="BG94" s="248">
        <f>IF(N94="zákl. přenesená",J94,0)</f>
        <v>0</v>
      </c>
      <c r="BH94" s="248">
        <f>IF(N94="sníž. přenesená",J94,0)</f>
        <v>0</v>
      </c>
      <c r="BI94" s="248">
        <f>IF(N94="nulová",J94,0)</f>
        <v>0</v>
      </c>
      <c r="BJ94" s="25" t="s">
        <v>83</v>
      </c>
      <c r="BK94" s="248">
        <f>ROUND(I94*H94,2)</f>
        <v>0</v>
      </c>
      <c r="BL94" s="25" t="s">
        <v>314</v>
      </c>
      <c r="BM94" s="25" t="s">
        <v>4284</v>
      </c>
    </row>
    <row r="95" s="1" customFormat="1" ht="16.5" customHeight="1">
      <c r="B95" s="47"/>
      <c r="C95" s="299" t="s">
        <v>85</v>
      </c>
      <c r="D95" s="299" t="s">
        <v>288</v>
      </c>
      <c r="E95" s="300" t="s">
        <v>4285</v>
      </c>
      <c r="F95" s="301" t="s">
        <v>4286</v>
      </c>
      <c r="G95" s="302" t="s">
        <v>2081</v>
      </c>
      <c r="H95" s="303">
        <v>5</v>
      </c>
      <c r="I95" s="304"/>
      <c r="J95" s="305">
        <f>ROUND(I95*H95,2)</f>
        <v>0</v>
      </c>
      <c r="K95" s="301" t="s">
        <v>21</v>
      </c>
      <c r="L95" s="306"/>
      <c r="M95" s="307" t="s">
        <v>21</v>
      </c>
      <c r="N95" s="308" t="s">
        <v>47</v>
      </c>
      <c r="O95" s="48"/>
      <c r="P95" s="246">
        <f>O95*H95</f>
        <v>0</v>
      </c>
      <c r="Q95" s="246">
        <v>0</v>
      </c>
      <c r="R95" s="246">
        <f>Q95*H95</f>
        <v>0</v>
      </c>
      <c r="S95" s="246">
        <v>0</v>
      </c>
      <c r="T95" s="247">
        <f>S95*H95</f>
        <v>0</v>
      </c>
      <c r="AR95" s="25" t="s">
        <v>414</v>
      </c>
      <c r="AT95" s="25" t="s">
        <v>288</v>
      </c>
      <c r="AU95" s="25" t="s">
        <v>85</v>
      </c>
      <c r="AY95" s="25" t="s">
        <v>171</v>
      </c>
      <c r="BE95" s="248">
        <f>IF(N95="základní",J95,0)</f>
        <v>0</v>
      </c>
      <c r="BF95" s="248">
        <f>IF(N95="snížená",J95,0)</f>
        <v>0</v>
      </c>
      <c r="BG95" s="248">
        <f>IF(N95="zákl. přenesená",J95,0)</f>
        <v>0</v>
      </c>
      <c r="BH95" s="248">
        <f>IF(N95="sníž. přenesená",J95,0)</f>
        <v>0</v>
      </c>
      <c r="BI95" s="248">
        <f>IF(N95="nulová",J95,0)</f>
        <v>0</v>
      </c>
      <c r="BJ95" s="25" t="s">
        <v>83</v>
      </c>
      <c r="BK95" s="248">
        <f>ROUND(I95*H95,2)</f>
        <v>0</v>
      </c>
      <c r="BL95" s="25" t="s">
        <v>314</v>
      </c>
      <c r="BM95" s="25" t="s">
        <v>4287</v>
      </c>
    </row>
    <row r="96" s="1" customFormat="1" ht="38.25" customHeight="1">
      <c r="B96" s="47"/>
      <c r="C96" s="299" t="s">
        <v>96</v>
      </c>
      <c r="D96" s="299" t="s">
        <v>288</v>
      </c>
      <c r="E96" s="300" t="s">
        <v>4288</v>
      </c>
      <c r="F96" s="301" t="s">
        <v>4289</v>
      </c>
      <c r="G96" s="302" t="s">
        <v>2081</v>
      </c>
      <c r="H96" s="303">
        <v>3</v>
      </c>
      <c r="I96" s="304"/>
      <c r="J96" s="305">
        <f>ROUND(I96*H96,2)</f>
        <v>0</v>
      </c>
      <c r="K96" s="301" t="s">
        <v>21</v>
      </c>
      <c r="L96" s="306"/>
      <c r="M96" s="307" t="s">
        <v>21</v>
      </c>
      <c r="N96" s="308" t="s">
        <v>47</v>
      </c>
      <c r="O96" s="48"/>
      <c r="P96" s="246">
        <f>O96*H96</f>
        <v>0</v>
      </c>
      <c r="Q96" s="246">
        <v>0</v>
      </c>
      <c r="R96" s="246">
        <f>Q96*H96</f>
        <v>0</v>
      </c>
      <c r="S96" s="246">
        <v>0</v>
      </c>
      <c r="T96" s="247">
        <f>S96*H96</f>
        <v>0</v>
      </c>
      <c r="AR96" s="25" t="s">
        <v>414</v>
      </c>
      <c r="AT96" s="25" t="s">
        <v>288</v>
      </c>
      <c r="AU96" s="25" t="s">
        <v>85</v>
      </c>
      <c r="AY96" s="25" t="s">
        <v>171</v>
      </c>
      <c r="BE96" s="248">
        <f>IF(N96="základní",J96,0)</f>
        <v>0</v>
      </c>
      <c r="BF96" s="248">
        <f>IF(N96="snížená",J96,0)</f>
        <v>0</v>
      </c>
      <c r="BG96" s="248">
        <f>IF(N96="zákl. přenesená",J96,0)</f>
        <v>0</v>
      </c>
      <c r="BH96" s="248">
        <f>IF(N96="sníž. přenesená",J96,0)</f>
        <v>0</v>
      </c>
      <c r="BI96" s="248">
        <f>IF(N96="nulová",J96,0)</f>
        <v>0</v>
      </c>
      <c r="BJ96" s="25" t="s">
        <v>83</v>
      </c>
      <c r="BK96" s="248">
        <f>ROUND(I96*H96,2)</f>
        <v>0</v>
      </c>
      <c r="BL96" s="25" t="s">
        <v>314</v>
      </c>
      <c r="BM96" s="25" t="s">
        <v>4290</v>
      </c>
    </row>
    <row r="97" s="1" customFormat="1">
      <c r="B97" s="47"/>
      <c r="C97" s="75"/>
      <c r="D97" s="249" t="s">
        <v>186</v>
      </c>
      <c r="E97" s="75"/>
      <c r="F97" s="250" t="s">
        <v>4291</v>
      </c>
      <c r="G97" s="75"/>
      <c r="H97" s="75"/>
      <c r="I97" s="205"/>
      <c r="J97" s="75"/>
      <c r="K97" s="75"/>
      <c r="L97" s="73"/>
      <c r="M97" s="251"/>
      <c r="N97" s="48"/>
      <c r="O97" s="48"/>
      <c r="P97" s="48"/>
      <c r="Q97" s="48"/>
      <c r="R97" s="48"/>
      <c r="S97" s="48"/>
      <c r="T97" s="96"/>
      <c r="AT97" s="25" t="s">
        <v>186</v>
      </c>
      <c r="AU97" s="25" t="s">
        <v>85</v>
      </c>
    </row>
    <row r="98" s="1" customFormat="1" ht="16.5" customHeight="1">
      <c r="B98" s="47"/>
      <c r="C98" s="299" t="s">
        <v>194</v>
      </c>
      <c r="D98" s="299" t="s">
        <v>288</v>
      </c>
      <c r="E98" s="300" t="s">
        <v>4292</v>
      </c>
      <c r="F98" s="301" t="s">
        <v>4293</v>
      </c>
      <c r="G98" s="302" t="s">
        <v>2081</v>
      </c>
      <c r="H98" s="303">
        <v>3</v>
      </c>
      <c r="I98" s="304"/>
      <c r="J98" s="305">
        <f>ROUND(I98*H98,2)</f>
        <v>0</v>
      </c>
      <c r="K98" s="301" t="s">
        <v>21</v>
      </c>
      <c r="L98" s="306"/>
      <c r="M98" s="307" t="s">
        <v>21</v>
      </c>
      <c r="N98" s="308" t="s">
        <v>47</v>
      </c>
      <c r="O98" s="48"/>
      <c r="P98" s="246">
        <f>O98*H98</f>
        <v>0</v>
      </c>
      <c r="Q98" s="246">
        <v>0</v>
      </c>
      <c r="R98" s="246">
        <f>Q98*H98</f>
        <v>0</v>
      </c>
      <c r="S98" s="246">
        <v>0</v>
      </c>
      <c r="T98" s="247">
        <f>S98*H98</f>
        <v>0</v>
      </c>
      <c r="AR98" s="25" t="s">
        <v>414</v>
      </c>
      <c r="AT98" s="25" t="s">
        <v>288</v>
      </c>
      <c r="AU98" s="25" t="s">
        <v>85</v>
      </c>
      <c r="AY98" s="25" t="s">
        <v>171</v>
      </c>
      <c r="BE98" s="248">
        <f>IF(N98="základní",J98,0)</f>
        <v>0</v>
      </c>
      <c r="BF98" s="248">
        <f>IF(N98="snížená",J98,0)</f>
        <v>0</v>
      </c>
      <c r="BG98" s="248">
        <f>IF(N98="zákl. přenesená",J98,0)</f>
        <v>0</v>
      </c>
      <c r="BH98" s="248">
        <f>IF(N98="sníž. přenesená",J98,0)</f>
        <v>0</v>
      </c>
      <c r="BI98" s="248">
        <f>IF(N98="nulová",J98,0)</f>
        <v>0</v>
      </c>
      <c r="BJ98" s="25" t="s">
        <v>83</v>
      </c>
      <c r="BK98" s="248">
        <f>ROUND(I98*H98,2)</f>
        <v>0</v>
      </c>
      <c r="BL98" s="25" t="s">
        <v>314</v>
      </c>
      <c r="BM98" s="25" t="s">
        <v>4294</v>
      </c>
    </row>
    <row r="99" s="1" customFormat="1" ht="16.5" customHeight="1">
      <c r="B99" s="47"/>
      <c r="C99" s="299" t="s">
        <v>170</v>
      </c>
      <c r="D99" s="299" t="s">
        <v>288</v>
      </c>
      <c r="E99" s="300" t="s">
        <v>4295</v>
      </c>
      <c r="F99" s="301" t="s">
        <v>4296</v>
      </c>
      <c r="G99" s="302" t="s">
        <v>2081</v>
      </c>
      <c r="H99" s="303">
        <v>3</v>
      </c>
      <c r="I99" s="304"/>
      <c r="J99" s="305">
        <f>ROUND(I99*H99,2)</f>
        <v>0</v>
      </c>
      <c r="K99" s="301" t="s">
        <v>21</v>
      </c>
      <c r="L99" s="306"/>
      <c r="M99" s="307" t="s">
        <v>21</v>
      </c>
      <c r="N99" s="308" t="s">
        <v>47</v>
      </c>
      <c r="O99" s="48"/>
      <c r="P99" s="246">
        <f>O99*H99</f>
        <v>0</v>
      </c>
      <c r="Q99" s="246">
        <v>0</v>
      </c>
      <c r="R99" s="246">
        <f>Q99*H99</f>
        <v>0</v>
      </c>
      <c r="S99" s="246">
        <v>0</v>
      </c>
      <c r="T99" s="247">
        <f>S99*H99</f>
        <v>0</v>
      </c>
      <c r="AR99" s="25" t="s">
        <v>414</v>
      </c>
      <c r="AT99" s="25" t="s">
        <v>288</v>
      </c>
      <c r="AU99" s="25" t="s">
        <v>85</v>
      </c>
      <c r="AY99" s="25" t="s">
        <v>171</v>
      </c>
      <c r="BE99" s="248">
        <f>IF(N99="základní",J99,0)</f>
        <v>0</v>
      </c>
      <c r="BF99" s="248">
        <f>IF(N99="snížená",J99,0)</f>
        <v>0</v>
      </c>
      <c r="BG99" s="248">
        <f>IF(N99="zákl. přenesená",J99,0)</f>
        <v>0</v>
      </c>
      <c r="BH99" s="248">
        <f>IF(N99="sníž. přenesená",J99,0)</f>
        <v>0</v>
      </c>
      <c r="BI99" s="248">
        <f>IF(N99="nulová",J99,0)</f>
        <v>0</v>
      </c>
      <c r="BJ99" s="25" t="s">
        <v>83</v>
      </c>
      <c r="BK99" s="248">
        <f>ROUND(I99*H99,2)</f>
        <v>0</v>
      </c>
      <c r="BL99" s="25" t="s">
        <v>314</v>
      </c>
      <c r="BM99" s="25" t="s">
        <v>4297</v>
      </c>
    </row>
    <row r="100" s="1" customFormat="1" ht="16.5" customHeight="1">
      <c r="B100" s="47"/>
      <c r="C100" s="299" t="s">
        <v>204</v>
      </c>
      <c r="D100" s="299" t="s">
        <v>288</v>
      </c>
      <c r="E100" s="300" t="s">
        <v>4298</v>
      </c>
      <c r="F100" s="301" t="s">
        <v>4299</v>
      </c>
      <c r="G100" s="302" t="s">
        <v>2081</v>
      </c>
      <c r="H100" s="303">
        <v>1</v>
      </c>
      <c r="I100" s="304"/>
      <c r="J100" s="305">
        <f>ROUND(I100*H100,2)</f>
        <v>0</v>
      </c>
      <c r="K100" s="301" t="s">
        <v>21</v>
      </c>
      <c r="L100" s="306"/>
      <c r="M100" s="307" t="s">
        <v>21</v>
      </c>
      <c r="N100" s="308" t="s">
        <v>47</v>
      </c>
      <c r="O100" s="48"/>
      <c r="P100" s="246">
        <f>O100*H100</f>
        <v>0</v>
      </c>
      <c r="Q100" s="246">
        <v>0</v>
      </c>
      <c r="R100" s="246">
        <f>Q100*H100</f>
        <v>0</v>
      </c>
      <c r="S100" s="246">
        <v>0</v>
      </c>
      <c r="T100" s="247">
        <f>S100*H100</f>
        <v>0</v>
      </c>
      <c r="AR100" s="25" t="s">
        <v>414</v>
      </c>
      <c r="AT100" s="25" t="s">
        <v>288</v>
      </c>
      <c r="AU100" s="25" t="s">
        <v>85</v>
      </c>
      <c r="AY100" s="25" t="s">
        <v>171</v>
      </c>
      <c r="BE100" s="248">
        <f>IF(N100="základní",J100,0)</f>
        <v>0</v>
      </c>
      <c r="BF100" s="248">
        <f>IF(N100="snížená",J100,0)</f>
        <v>0</v>
      </c>
      <c r="BG100" s="248">
        <f>IF(N100="zákl. přenesená",J100,0)</f>
        <v>0</v>
      </c>
      <c r="BH100" s="248">
        <f>IF(N100="sníž. přenesená",J100,0)</f>
        <v>0</v>
      </c>
      <c r="BI100" s="248">
        <f>IF(N100="nulová",J100,0)</f>
        <v>0</v>
      </c>
      <c r="BJ100" s="25" t="s">
        <v>83</v>
      </c>
      <c r="BK100" s="248">
        <f>ROUND(I100*H100,2)</f>
        <v>0</v>
      </c>
      <c r="BL100" s="25" t="s">
        <v>314</v>
      </c>
      <c r="BM100" s="25" t="s">
        <v>4300</v>
      </c>
    </row>
    <row r="101" s="1" customFormat="1" ht="16.5" customHeight="1">
      <c r="B101" s="47"/>
      <c r="C101" s="299" t="s">
        <v>266</v>
      </c>
      <c r="D101" s="299" t="s">
        <v>288</v>
      </c>
      <c r="E101" s="300" t="s">
        <v>4301</v>
      </c>
      <c r="F101" s="301" t="s">
        <v>4302</v>
      </c>
      <c r="G101" s="302" t="s">
        <v>2081</v>
      </c>
      <c r="H101" s="303">
        <v>2</v>
      </c>
      <c r="I101" s="304"/>
      <c r="J101" s="305">
        <f>ROUND(I101*H101,2)</f>
        <v>0</v>
      </c>
      <c r="K101" s="301" t="s">
        <v>21</v>
      </c>
      <c r="L101" s="306"/>
      <c r="M101" s="307" t="s">
        <v>21</v>
      </c>
      <c r="N101" s="308" t="s">
        <v>47</v>
      </c>
      <c r="O101" s="48"/>
      <c r="P101" s="246">
        <f>O101*H101</f>
        <v>0</v>
      </c>
      <c r="Q101" s="246">
        <v>0</v>
      </c>
      <c r="R101" s="246">
        <f>Q101*H101</f>
        <v>0</v>
      </c>
      <c r="S101" s="246">
        <v>0</v>
      </c>
      <c r="T101" s="247">
        <f>S101*H101</f>
        <v>0</v>
      </c>
      <c r="AR101" s="25" t="s">
        <v>414</v>
      </c>
      <c r="AT101" s="25" t="s">
        <v>288</v>
      </c>
      <c r="AU101" s="25" t="s">
        <v>85</v>
      </c>
      <c r="AY101" s="25" t="s">
        <v>171</v>
      </c>
      <c r="BE101" s="248">
        <f>IF(N101="základní",J101,0)</f>
        <v>0</v>
      </c>
      <c r="BF101" s="248">
        <f>IF(N101="snížená",J101,0)</f>
        <v>0</v>
      </c>
      <c r="BG101" s="248">
        <f>IF(N101="zákl. přenesená",J101,0)</f>
        <v>0</v>
      </c>
      <c r="BH101" s="248">
        <f>IF(N101="sníž. přenesená",J101,0)</f>
        <v>0</v>
      </c>
      <c r="BI101" s="248">
        <f>IF(N101="nulová",J101,0)</f>
        <v>0</v>
      </c>
      <c r="BJ101" s="25" t="s">
        <v>83</v>
      </c>
      <c r="BK101" s="248">
        <f>ROUND(I101*H101,2)</f>
        <v>0</v>
      </c>
      <c r="BL101" s="25" t="s">
        <v>314</v>
      </c>
      <c r="BM101" s="25" t="s">
        <v>4303</v>
      </c>
    </row>
    <row r="102" s="1" customFormat="1" ht="16.5" customHeight="1">
      <c r="B102" s="47"/>
      <c r="C102" s="299" t="s">
        <v>271</v>
      </c>
      <c r="D102" s="299" t="s">
        <v>288</v>
      </c>
      <c r="E102" s="300" t="s">
        <v>4304</v>
      </c>
      <c r="F102" s="301" t="s">
        <v>4305</v>
      </c>
      <c r="G102" s="302" t="s">
        <v>2081</v>
      </c>
      <c r="H102" s="303">
        <v>2</v>
      </c>
      <c r="I102" s="304"/>
      <c r="J102" s="305">
        <f>ROUND(I102*H102,2)</f>
        <v>0</v>
      </c>
      <c r="K102" s="301" t="s">
        <v>21</v>
      </c>
      <c r="L102" s="306"/>
      <c r="M102" s="307" t="s">
        <v>21</v>
      </c>
      <c r="N102" s="308" t="s">
        <v>47</v>
      </c>
      <c r="O102" s="48"/>
      <c r="P102" s="246">
        <f>O102*H102</f>
        <v>0</v>
      </c>
      <c r="Q102" s="246">
        <v>0</v>
      </c>
      <c r="R102" s="246">
        <f>Q102*H102</f>
        <v>0</v>
      </c>
      <c r="S102" s="246">
        <v>0</v>
      </c>
      <c r="T102" s="247">
        <f>S102*H102</f>
        <v>0</v>
      </c>
      <c r="AR102" s="25" t="s">
        <v>414</v>
      </c>
      <c r="AT102" s="25" t="s">
        <v>288</v>
      </c>
      <c r="AU102" s="25" t="s">
        <v>85</v>
      </c>
      <c r="AY102" s="25" t="s">
        <v>171</v>
      </c>
      <c r="BE102" s="248">
        <f>IF(N102="základní",J102,0)</f>
        <v>0</v>
      </c>
      <c r="BF102" s="248">
        <f>IF(N102="snížená",J102,0)</f>
        <v>0</v>
      </c>
      <c r="BG102" s="248">
        <f>IF(N102="zákl. přenesená",J102,0)</f>
        <v>0</v>
      </c>
      <c r="BH102" s="248">
        <f>IF(N102="sníž. přenesená",J102,0)</f>
        <v>0</v>
      </c>
      <c r="BI102" s="248">
        <f>IF(N102="nulová",J102,0)</f>
        <v>0</v>
      </c>
      <c r="BJ102" s="25" t="s">
        <v>83</v>
      </c>
      <c r="BK102" s="248">
        <f>ROUND(I102*H102,2)</f>
        <v>0</v>
      </c>
      <c r="BL102" s="25" t="s">
        <v>314</v>
      </c>
      <c r="BM102" s="25" t="s">
        <v>4306</v>
      </c>
    </row>
    <row r="103" s="1" customFormat="1" ht="16.5" customHeight="1">
      <c r="B103" s="47"/>
      <c r="C103" s="299" t="s">
        <v>276</v>
      </c>
      <c r="D103" s="299" t="s">
        <v>288</v>
      </c>
      <c r="E103" s="300" t="s">
        <v>4307</v>
      </c>
      <c r="F103" s="301" t="s">
        <v>4302</v>
      </c>
      <c r="G103" s="302" t="s">
        <v>2081</v>
      </c>
      <c r="H103" s="303">
        <v>2</v>
      </c>
      <c r="I103" s="304"/>
      <c r="J103" s="305">
        <f>ROUND(I103*H103,2)</f>
        <v>0</v>
      </c>
      <c r="K103" s="301" t="s">
        <v>21</v>
      </c>
      <c r="L103" s="306"/>
      <c r="M103" s="307" t="s">
        <v>21</v>
      </c>
      <c r="N103" s="308" t="s">
        <v>47</v>
      </c>
      <c r="O103" s="48"/>
      <c r="P103" s="246">
        <f>O103*H103</f>
        <v>0</v>
      </c>
      <c r="Q103" s="246">
        <v>0</v>
      </c>
      <c r="R103" s="246">
        <f>Q103*H103</f>
        <v>0</v>
      </c>
      <c r="S103" s="246">
        <v>0</v>
      </c>
      <c r="T103" s="247">
        <f>S103*H103</f>
        <v>0</v>
      </c>
      <c r="AR103" s="25" t="s">
        <v>414</v>
      </c>
      <c r="AT103" s="25" t="s">
        <v>288</v>
      </c>
      <c r="AU103" s="25" t="s">
        <v>85</v>
      </c>
      <c r="AY103" s="25" t="s">
        <v>171</v>
      </c>
      <c r="BE103" s="248">
        <f>IF(N103="základní",J103,0)</f>
        <v>0</v>
      </c>
      <c r="BF103" s="248">
        <f>IF(N103="snížená",J103,0)</f>
        <v>0</v>
      </c>
      <c r="BG103" s="248">
        <f>IF(N103="zákl. přenesená",J103,0)</f>
        <v>0</v>
      </c>
      <c r="BH103" s="248">
        <f>IF(N103="sníž. přenesená",J103,0)</f>
        <v>0</v>
      </c>
      <c r="BI103" s="248">
        <f>IF(N103="nulová",J103,0)</f>
        <v>0</v>
      </c>
      <c r="BJ103" s="25" t="s">
        <v>83</v>
      </c>
      <c r="BK103" s="248">
        <f>ROUND(I103*H103,2)</f>
        <v>0</v>
      </c>
      <c r="BL103" s="25" t="s">
        <v>314</v>
      </c>
      <c r="BM103" s="25" t="s">
        <v>4308</v>
      </c>
    </row>
    <row r="104" s="1" customFormat="1" ht="16.5" customHeight="1">
      <c r="B104" s="47"/>
      <c r="C104" s="299" t="s">
        <v>282</v>
      </c>
      <c r="D104" s="299" t="s">
        <v>288</v>
      </c>
      <c r="E104" s="300" t="s">
        <v>4309</v>
      </c>
      <c r="F104" s="301" t="s">
        <v>4310</v>
      </c>
      <c r="G104" s="302" t="s">
        <v>2081</v>
      </c>
      <c r="H104" s="303">
        <v>2</v>
      </c>
      <c r="I104" s="304"/>
      <c r="J104" s="305">
        <f>ROUND(I104*H104,2)</f>
        <v>0</v>
      </c>
      <c r="K104" s="301" t="s">
        <v>21</v>
      </c>
      <c r="L104" s="306"/>
      <c r="M104" s="307" t="s">
        <v>21</v>
      </c>
      <c r="N104" s="308" t="s">
        <v>47</v>
      </c>
      <c r="O104" s="48"/>
      <c r="P104" s="246">
        <f>O104*H104</f>
        <v>0</v>
      </c>
      <c r="Q104" s="246">
        <v>0</v>
      </c>
      <c r="R104" s="246">
        <f>Q104*H104</f>
        <v>0</v>
      </c>
      <c r="S104" s="246">
        <v>0</v>
      </c>
      <c r="T104" s="247">
        <f>S104*H104</f>
        <v>0</v>
      </c>
      <c r="AR104" s="25" t="s">
        <v>414</v>
      </c>
      <c r="AT104" s="25" t="s">
        <v>288</v>
      </c>
      <c r="AU104" s="25" t="s">
        <v>85</v>
      </c>
      <c r="AY104" s="25" t="s">
        <v>171</v>
      </c>
      <c r="BE104" s="248">
        <f>IF(N104="základní",J104,0)</f>
        <v>0</v>
      </c>
      <c r="BF104" s="248">
        <f>IF(N104="snížená",J104,0)</f>
        <v>0</v>
      </c>
      <c r="BG104" s="248">
        <f>IF(N104="zákl. přenesená",J104,0)</f>
        <v>0</v>
      </c>
      <c r="BH104" s="248">
        <f>IF(N104="sníž. přenesená",J104,0)</f>
        <v>0</v>
      </c>
      <c r="BI104" s="248">
        <f>IF(N104="nulová",J104,0)</f>
        <v>0</v>
      </c>
      <c r="BJ104" s="25" t="s">
        <v>83</v>
      </c>
      <c r="BK104" s="248">
        <f>ROUND(I104*H104,2)</f>
        <v>0</v>
      </c>
      <c r="BL104" s="25" t="s">
        <v>314</v>
      </c>
      <c r="BM104" s="25" t="s">
        <v>4311</v>
      </c>
    </row>
    <row r="105" s="1" customFormat="1" ht="16.5" customHeight="1">
      <c r="B105" s="47"/>
      <c r="C105" s="299" t="s">
        <v>287</v>
      </c>
      <c r="D105" s="299" t="s">
        <v>288</v>
      </c>
      <c r="E105" s="300" t="s">
        <v>4312</v>
      </c>
      <c r="F105" s="301" t="s">
        <v>4313</v>
      </c>
      <c r="G105" s="302" t="s">
        <v>2081</v>
      </c>
      <c r="H105" s="303">
        <v>1</v>
      </c>
      <c r="I105" s="304"/>
      <c r="J105" s="305">
        <f>ROUND(I105*H105,2)</f>
        <v>0</v>
      </c>
      <c r="K105" s="301" t="s">
        <v>21</v>
      </c>
      <c r="L105" s="306"/>
      <c r="M105" s="307" t="s">
        <v>21</v>
      </c>
      <c r="N105" s="308" t="s">
        <v>47</v>
      </c>
      <c r="O105" s="48"/>
      <c r="P105" s="246">
        <f>O105*H105</f>
        <v>0</v>
      </c>
      <c r="Q105" s="246">
        <v>0</v>
      </c>
      <c r="R105" s="246">
        <f>Q105*H105</f>
        <v>0</v>
      </c>
      <c r="S105" s="246">
        <v>0</v>
      </c>
      <c r="T105" s="247">
        <f>S105*H105</f>
        <v>0</v>
      </c>
      <c r="AR105" s="25" t="s">
        <v>414</v>
      </c>
      <c r="AT105" s="25" t="s">
        <v>288</v>
      </c>
      <c r="AU105" s="25" t="s">
        <v>85</v>
      </c>
      <c r="AY105" s="25" t="s">
        <v>171</v>
      </c>
      <c r="BE105" s="248">
        <f>IF(N105="základní",J105,0)</f>
        <v>0</v>
      </c>
      <c r="BF105" s="248">
        <f>IF(N105="snížená",J105,0)</f>
        <v>0</v>
      </c>
      <c r="BG105" s="248">
        <f>IF(N105="zákl. přenesená",J105,0)</f>
        <v>0</v>
      </c>
      <c r="BH105" s="248">
        <f>IF(N105="sníž. přenesená",J105,0)</f>
        <v>0</v>
      </c>
      <c r="BI105" s="248">
        <f>IF(N105="nulová",J105,0)</f>
        <v>0</v>
      </c>
      <c r="BJ105" s="25" t="s">
        <v>83</v>
      </c>
      <c r="BK105" s="248">
        <f>ROUND(I105*H105,2)</f>
        <v>0</v>
      </c>
      <c r="BL105" s="25" t="s">
        <v>314</v>
      </c>
      <c r="BM105" s="25" t="s">
        <v>4314</v>
      </c>
    </row>
    <row r="106" s="1" customFormat="1" ht="25.5" customHeight="1">
      <c r="B106" s="47"/>
      <c r="C106" s="299" t="s">
        <v>295</v>
      </c>
      <c r="D106" s="299" t="s">
        <v>288</v>
      </c>
      <c r="E106" s="300" t="s">
        <v>4315</v>
      </c>
      <c r="F106" s="301" t="s">
        <v>4316</v>
      </c>
      <c r="G106" s="302" t="s">
        <v>2081</v>
      </c>
      <c r="H106" s="303">
        <v>1</v>
      </c>
      <c r="I106" s="304"/>
      <c r="J106" s="305">
        <f>ROUND(I106*H106,2)</f>
        <v>0</v>
      </c>
      <c r="K106" s="301" t="s">
        <v>21</v>
      </c>
      <c r="L106" s="306"/>
      <c r="M106" s="307" t="s">
        <v>21</v>
      </c>
      <c r="N106" s="308" t="s">
        <v>47</v>
      </c>
      <c r="O106" s="48"/>
      <c r="P106" s="246">
        <f>O106*H106</f>
        <v>0</v>
      </c>
      <c r="Q106" s="246">
        <v>0</v>
      </c>
      <c r="R106" s="246">
        <f>Q106*H106</f>
        <v>0</v>
      </c>
      <c r="S106" s="246">
        <v>0</v>
      </c>
      <c r="T106" s="247">
        <f>S106*H106</f>
        <v>0</v>
      </c>
      <c r="AR106" s="25" t="s">
        <v>414</v>
      </c>
      <c r="AT106" s="25" t="s">
        <v>288</v>
      </c>
      <c r="AU106" s="25" t="s">
        <v>85</v>
      </c>
      <c r="AY106" s="25" t="s">
        <v>171</v>
      </c>
      <c r="BE106" s="248">
        <f>IF(N106="základní",J106,0)</f>
        <v>0</v>
      </c>
      <c r="BF106" s="248">
        <f>IF(N106="snížená",J106,0)</f>
        <v>0</v>
      </c>
      <c r="BG106" s="248">
        <f>IF(N106="zákl. přenesená",J106,0)</f>
        <v>0</v>
      </c>
      <c r="BH106" s="248">
        <f>IF(N106="sníž. přenesená",J106,0)</f>
        <v>0</v>
      </c>
      <c r="BI106" s="248">
        <f>IF(N106="nulová",J106,0)</f>
        <v>0</v>
      </c>
      <c r="BJ106" s="25" t="s">
        <v>83</v>
      </c>
      <c r="BK106" s="248">
        <f>ROUND(I106*H106,2)</f>
        <v>0</v>
      </c>
      <c r="BL106" s="25" t="s">
        <v>314</v>
      </c>
      <c r="BM106" s="25" t="s">
        <v>4317</v>
      </c>
    </row>
    <row r="107" s="1" customFormat="1" ht="16.5" customHeight="1">
      <c r="B107" s="47"/>
      <c r="C107" s="299" t="s">
        <v>299</v>
      </c>
      <c r="D107" s="299" t="s">
        <v>288</v>
      </c>
      <c r="E107" s="300" t="s">
        <v>4318</v>
      </c>
      <c r="F107" s="301" t="s">
        <v>4319</v>
      </c>
      <c r="G107" s="302" t="s">
        <v>2081</v>
      </c>
      <c r="H107" s="303">
        <v>1</v>
      </c>
      <c r="I107" s="304"/>
      <c r="J107" s="305">
        <f>ROUND(I107*H107,2)</f>
        <v>0</v>
      </c>
      <c r="K107" s="301" t="s">
        <v>21</v>
      </c>
      <c r="L107" s="306"/>
      <c r="M107" s="307" t="s">
        <v>21</v>
      </c>
      <c r="N107" s="308" t="s">
        <v>47</v>
      </c>
      <c r="O107" s="48"/>
      <c r="P107" s="246">
        <f>O107*H107</f>
        <v>0</v>
      </c>
      <c r="Q107" s="246">
        <v>0</v>
      </c>
      <c r="R107" s="246">
        <f>Q107*H107</f>
        <v>0</v>
      </c>
      <c r="S107" s="246">
        <v>0</v>
      </c>
      <c r="T107" s="247">
        <f>S107*H107</f>
        <v>0</v>
      </c>
      <c r="AR107" s="25" t="s">
        <v>414</v>
      </c>
      <c r="AT107" s="25" t="s">
        <v>288</v>
      </c>
      <c r="AU107" s="25" t="s">
        <v>85</v>
      </c>
      <c r="AY107" s="25" t="s">
        <v>171</v>
      </c>
      <c r="BE107" s="248">
        <f>IF(N107="základní",J107,0)</f>
        <v>0</v>
      </c>
      <c r="BF107" s="248">
        <f>IF(N107="snížená",J107,0)</f>
        <v>0</v>
      </c>
      <c r="BG107" s="248">
        <f>IF(N107="zákl. přenesená",J107,0)</f>
        <v>0</v>
      </c>
      <c r="BH107" s="248">
        <f>IF(N107="sníž. přenesená",J107,0)</f>
        <v>0</v>
      </c>
      <c r="BI107" s="248">
        <f>IF(N107="nulová",J107,0)</f>
        <v>0</v>
      </c>
      <c r="BJ107" s="25" t="s">
        <v>83</v>
      </c>
      <c r="BK107" s="248">
        <f>ROUND(I107*H107,2)</f>
        <v>0</v>
      </c>
      <c r="BL107" s="25" t="s">
        <v>314</v>
      </c>
      <c r="BM107" s="25" t="s">
        <v>4320</v>
      </c>
    </row>
    <row r="108" s="1" customFormat="1" ht="16.5" customHeight="1">
      <c r="B108" s="47"/>
      <c r="C108" s="299" t="s">
        <v>304</v>
      </c>
      <c r="D108" s="299" t="s">
        <v>288</v>
      </c>
      <c r="E108" s="300" t="s">
        <v>4321</v>
      </c>
      <c r="F108" s="301" t="s">
        <v>4322</v>
      </c>
      <c r="G108" s="302" t="s">
        <v>2081</v>
      </c>
      <c r="H108" s="303">
        <v>2</v>
      </c>
      <c r="I108" s="304"/>
      <c r="J108" s="305">
        <f>ROUND(I108*H108,2)</f>
        <v>0</v>
      </c>
      <c r="K108" s="301" t="s">
        <v>21</v>
      </c>
      <c r="L108" s="306"/>
      <c r="M108" s="307" t="s">
        <v>21</v>
      </c>
      <c r="N108" s="308" t="s">
        <v>47</v>
      </c>
      <c r="O108" s="48"/>
      <c r="P108" s="246">
        <f>O108*H108</f>
        <v>0</v>
      </c>
      <c r="Q108" s="246">
        <v>0</v>
      </c>
      <c r="R108" s="246">
        <f>Q108*H108</f>
        <v>0</v>
      </c>
      <c r="S108" s="246">
        <v>0</v>
      </c>
      <c r="T108" s="247">
        <f>S108*H108</f>
        <v>0</v>
      </c>
      <c r="AR108" s="25" t="s">
        <v>414</v>
      </c>
      <c r="AT108" s="25" t="s">
        <v>288</v>
      </c>
      <c r="AU108" s="25" t="s">
        <v>85</v>
      </c>
      <c r="AY108" s="25" t="s">
        <v>171</v>
      </c>
      <c r="BE108" s="248">
        <f>IF(N108="základní",J108,0)</f>
        <v>0</v>
      </c>
      <c r="BF108" s="248">
        <f>IF(N108="snížená",J108,0)</f>
        <v>0</v>
      </c>
      <c r="BG108" s="248">
        <f>IF(N108="zákl. přenesená",J108,0)</f>
        <v>0</v>
      </c>
      <c r="BH108" s="248">
        <f>IF(N108="sníž. přenesená",J108,0)</f>
        <v>0</v>
      </c>
      <c r="BI108" s="248">
        <f>IF(N108="nulová",J108,0)</f>
        <v>0</v>
      </c>
      <c r="BJ108" s="25" t="s">
        <v>83</v>
      </c>
      <c r="BK108" s="248">
        <f>ROUND(I108*H108,2)</f>
        <v>0</v>
      </c>
      <c r="BL108" s="25" t="s">
        <v>314</v>
      </c>
      <c r="BM108" s="25" t="s">
        <v>4323</v>
      </c>
    </row>
    <row r="109" s="1" customFormat="1" ht="16.5" customHeight="1">
      <c r="B109" s="47"/>
      <c r="C109" s="299" t="s">
        <v>10</v>
      </c>
      <c r="D109" s="299" t="s">
        <v>288</v>
      </c>
      <c r="E109" s="300" t="s">
        <v>4324</v>
      </c>
      <c r="F109" s="301" t="s">
        <v>4325</v>
      </c>
      <c r="G109" s="302" t="s">
        <v>2081</v>
      </c>
      <c r="H109" s="303">
        <v>1</v>
      </c>
      <c r="I109" s="304"/>
      <c r="J109" s="305">
        <f>ROUND(I109*H109,2)</f>
        <v>0</v>
      </c>
      <c r="K109" s="301" t="s">
        <v>21</v>
      </c>
      <c r="L109" s="306"/>
      <c r="M109" s="307" t="s">
        <v>21</v>
      </c>
      <c r="N109" s="308" t="s">
        <v>47</v>
      </c>
      <c r="O109" s="48"/>
      <c r="P109" s="246">
        <f>O109*H109</f>
        <v>0</v>
      </c>
      <c r="Q109" s="246">
        <v>0</v>
      </c>
      <c r="R109" s="246">
        <f>Q109*H109</f>
        <v>0</v>
      </c>
      <c r="S109" s="246">
        <v>0</v>
      </c>
      <c r="T109" s="247">
        <f>S109*H109</f>
        <v>0</v>
      </c>
      <c r="AR109" s="25" t="s">
        <v>414</v>
      </c>
      <c r="AT109" s="25" t="s">
        <v>288</v>
      </c>
      <c r="AU109" s="25" t="s">
        <v>85</v>
      </c>
      <c r="AY109" s="25" t="s">
        <v>171</v>
      </c>
      <c r="BE109" s="248">
        <f>IF(N109="základní",J109,0)</f>
        <v>0</v>
      </c>
      <c r="BF109" s="248">
        <f>IF(N109="snížená",J109,0)</f>
        <v>0</v>
      </c>
      <c r="BG109" s="248">
        <f>IF(N109="zákl. přenesená",J109,0)</f>
        <v>0</v>
      </c>
      <c r="BH109" s="248">
        <f>IF(N109="sníž. přenesená",J109,0)</f>
        <v>0</v>
      </c>
      <c r="BI109" s="248">
        <f>IF(N109="nulová",J109,0)</f>
        <v>0</v>
      </c>
      <c r="BJ109" s="25" t="s">
        <v>83</v>
      </c>
      <c r="BK109" s="248">
        <f>ROUND(I109*H109,2)</f>
        <v>0</v>
      </c>
      <c r="BL109" s="25" t="s">
        <v>314</v>
      </c>
      <c r="BM109" s="25" t="s">
        <v>4326</v>
      </c>
    </row>
    <row r="110" s="1" customFormat="1" ht="16.5" customHeight="1">
      <c r="B110" s="47"/>
      <c r="C110" s="299" t="s">
        <v>314</v>
      </c>
      <c r="D110" s="299" t="s">
        <v>288</v>
      </c>
      <c r="E110" s="300" t="s">
        <v>4327</v>
      </c>
      <c r="F110" s="301" t="s">
        <v>4328</v>
      </c>
      <c r="G110" s="302" t="s">
        <v>2081</v>
      </c>
      <c r="H110" s="303">
        <v>1</v>
      </c>
      <c r="I110" s="304"/>
      <c r="J110" s="305">
        <f>ROUND(I110*H110,2)</f>
        <v>0</v>
      </c>
      <c r="K110" s="301" t="s">
        <v>21</v>
      </c>
      <c r="L110" s="306"/>
      <c r="M110" s="307" t="s">
        <v>21</v>
      </c>
      <c r="N110" s="308" t="s">
        <v>47</v>
      </c>
      <c r="O110" s="48"/>
      <c r="P110" s="246">
        <f>O110*H110</f>
        <v>0</v>
      </c>
      <c r="Q110" s="246">
        <v>0</v>
      </c>
      <c r="R110" s="246">
        <f>Q110*H110</f>
        <v>0</v>
      </c>
      <c r="S110" s="246">
        <v>0</v>
      </c>
      <c r="T110" s="247">
        <f>S110*H110</f>
        <v>0</v>
      </c>
      <c r="AR110" s="25" t="s">
        <v>414</v>
      </c>
      <c r="AT110" s="25" t="s">
        <v>288</v>
      </c>
      <c r="AU110" s="25" t="s">
        <v>85</v>
      </c>
      <c r="AY110" s="25" t="s">
        <v>171</v>
      </c>
      <c r="BE110" s="248">
        <f>IF(N110="základní",J110,0)</f>
        <v>0</v>
      </c>
      <c r="BF110" s="248">
        <f>IF(N110="snížená",J110,0)</f>
        <v>0</v>
      </c>
      <c r="BG110" s="248">
        <f>IF(N110="zákl. přenesená",J110,0)</f>
        <v>0</v>
      </c>
      <c r="BH110" s="248">
        <f>IF(N110="sníž. přenesená",J110,0)</f>
        <v>0</v>
      </c>
      <c r="BI110" s="248">
        <f>IF(N110="nulová",J110,0)</f>
        <v>0</v>
      </c>
      <c r="BJ110" s="25" t="s">
        <v>83</v>
      </c>
      <c r="BK110" s="248">
        <f>ROUND(I110*H110,2)</f>
        <v>0</v>
      </c>
      <c r="BL110" s="25" t="s">
        <v>314</v>
      </c>
      <c r="BM110" s="25" t="s">
        <v>4329</v>
      </c>
    </row>
    <row r="111" s="1" customFormat="1" ht="16.5" customHeight="1">
      <c r="B111" s="47"/>
      <c r="C111" s="299" t="s">
        <v>318</v>
      </c>
      <c r="D111" s="299" t="s">
        <v>288</v>
      </c>
      <c r="E111" s="300" t="s">
        <v>4330</v>
      </c>
      <c r="F111" s="301" t="s">
        <v>4331</v>
      </c>
      <c r="G111" s="302" t="s">
        <v>2081</v>
      </c>
      <c r="H111" s="303">
        <v>1</v>
      </c>
      <c r="I111" s="304"/>
      <c r="J111" s="305">
        <f>ROUND(I111*H111,2)</f>
        <v>0</v>
      </c>
      <c r="K111" s="301" t="s">
        <v>21</v>
      </c>
      <c r="L111" s="306"/>
      <c r="M111" s="307" t="s">
        <v>21</v>
      </c>
      <c r="N111" s="308" t="s">
        <v>47</v>
      </c>
      <c r="O111" s="48"/>
      <c r="P111" s="246">
        <f>O111*H111</f>
        <v>0</v>
      </c>
      <c r="Q111" s="246">
        <v>0</v>
      </c>
      <c r="R111" s="246">
        <f>Q111*H111</f>
        <v>0</v>
      </c>
      <c r="S111" s="246">
        <v>0</v>
      </c>
      <c r="T111" s="247">
        <f>S111*H111</f>
        <v>0</v>
      </c>
      <c r="AR111" s="25" t="s">
        <v>414</v>
      </c>
      <c r="AT111" s="25" t="s">
        <v>288</v>
      </c>
      <c r="AU111" s="25" t="s">
        <v>85</v>
      </c>
      <c r="AY111" s="25" t="s">
        <v>171</v>
      </c>
      <c r="BE111" s="248">
        <f>IF(N111="základní",J111,0)</f>
        <v>0</v>
      </c>
      <c r="BF111" s="248">
        <f>IF(N111="snížená",J111,0)</f>
        <v>0</v>
      </c>
      <c r="BG111" s="248">
        <f>IF(N111="zákl. přenesená",J111,0)</f>
        <v>0</v>
      </c>
      <c r="BH111" s="248">
        <f>IF(N111="sníž. přenesená",J111,0)</f>
        <v>0</v>
      </c>
      <c r="BI111" s="248">
        <f>IF(N111="nulová",J111,0)</f>
        <v>0</v>
      </c>
      <c r="BJ111" s="25" t="s">
        <v>83</v>
      </c>
      <c r="BK111" s="248">
        <f>ROUND(I111*H111,2)</f>
        <v>0</v>
      </c>
      <c r="BL111" s="25" t="s">
        <v>314</v>
      </c>
      <c r="BM111" s="25" t="s">
        <v>4332</v>
      </c>
    </row>
    <row r="112" s="1" customFormat="1" ht="16.5" customHeight="1">
      <c r="B112" s="47"/>
      <c r="C112" s="299" t="s">
        <v>322</v>
      </c>
      <c r="D112" s="299" t="s">
        <v>288</v>
      </c>
      <c r="E112" s="300" t="s">
        <v>4333</v>
      </c>
      <c r="F112" s="301" t="s">
        <v>4334</v>
      </c>
      <c r="G112" s="302" t="s">
        <v>2081</v>
      </c>
      <c r="H112" s="303">
        <v>1</v>
      </c>
      <c r="I112" s="304"/>
      <c r="J112" s="305">
        <f>ROUND(I112*H112,2)</f>
        <v>0</v>
      </c>
      <c r="K112" s="301" t="s">
        <v>21</v>
      </c>
      <c r="L112" s="306"/>
      <c r="M112" s="307" t="s">
        <v>21</v>
      </c>
      <c r="N112" s="308" t="s">
        <v>47</v>
      </c>
      <c r="O112" s="48"/>
      <c r="P112" s="246">
        <f>O112*H112</f>
        <v>0</v>
      </c>
      <c r="Q112" s="246">
        <v>0</v>
      </c>
      <c r="R112" s="246">
        <f>Q112*H112</f>
        <v>0</v>
      </c>
      <c r="S112" s="246">
        <v>0</v>
      </c>
      <c r="T112" s="247">
        <f>S112*H112</f>
        <v>0</v>
      </c>
      <c r="AR112" s="25" t="s">
        <v>414</v>
      </c>
      <c r="AT112" s="25" t="s">
        <v>288</v>
      </c>
      <c r="AU112" s="25" t="s">
        <v>85</v>
      </c>
      <c r="AY112" s="25" t="s">
        <v>171</v>
      </c>
      <c r="BE112" s="248">
        <f>IF(N112="základní",J112,0)</f>
        <v>0</v>
      </c>
      <c r="BF112" s="248">
        <f>IF(N112="snížená",J112,0)</f>
        <v>0</v>
      </c>
      <c r="BG112" s="248">
        <f>IF(N112="zákl. přenesená",J112,0)</f>
        <v>0</v>
      </c>
      <c r="BH112" s="248">
        <f>IF(N112="sníž. přenesená",J112,0)</f>
        <v>0</v>
      </c>
      <c r="BI112" s="248">
        <f>IF(N112="nulová",J112,0)</f>
        <v>0</v>
      </c>
      <c r="BJ112" s="25" t="s">
        <v>83</v>
      </c>
      <c r="BK112" s="248">
        <f>ROUND(I112*H112,2)</f>
        <v>0</v>
      </c>
      <c r="BL112" s="25" t="s">
        <v>314</v>
      </c>
      <c r="BM112" s="25" t="s">
        <v>4335</v>
      </c>
    </row>
    <row r="113" s="1" customFormat="1" ht="16.5" customHeight="1">
      <c r="B113" s="47"/>
      <c r="C113" s="299" t="s">
        <v>328</v>
      </c>
      <c r="D113" s="299" t="s">
        <v>288</v>
      </c>
      <c r="E113" s="300" t="s">
        <v>4336</v>
      </c>
      <c r="F113" s="301" t="s">
        <v>4337</v>
      </c>
      <c r="G113" s="302" t="s">
        <v>2081</v>
      </c>
      <c r="H113" s="303">
        <v>1</v>
      </c>
      <c r="I113" s="304"/>
      <c r="J113" s="305">
        <f>ROUND(I113*H113,2)</f>
        <v>0</v>
      </c>
      <c r="K113" s="301" t="s">
        <v>21</v>
      </c>
      <c r="L113" s="306"/>
      <c r="M113" s="307" t="s">
        <v>21</v>
      </c>
      <c r="N113" s="308" t="s">
        <v>47</v>
      </c>
      <c r="O113" s="48"/>
      <c r="P113" s="246">
        <f>O113*H113</f>
        <v>0</v>
      </c>
      <c r="Q113" s="246">
        <v>0</v>
      </c>
      <c r="R113" s="246">
        <f>Q113*H113</f>
        <v>0</v>
      </c>
      <c r="S113" s="246">
        <v>0</v>
      </c>
      <c r="T113" s="247">
        <f>S113*H113</f>
        <v>0</v>
      </c>
      <c r="AR113" s="25" t="s">
        <v>414</v>
      </c>
      <c r="AT113" s="25" t="s">
        <v>288</v>
      </c>
      <c r="AU113" s="25" t="s">
        <v>85</v>
      </c>
      <c r="AY113" s="25" t="s">
        <v>171</v>
      </c>
      <c r="BE113" s="248">
        <f>IF(N113="základní",J113,0)</f>
        <v>0</v>
      </c>
      <c r="BF113" s="248">
        <f>IF(N113="snížená",J113,0)</f>
        <v>0</v>
      </c>
      <c r="BG113" s="248">
        <f>IF(N113="zákl. přenesená",J113,0)</f>
        <v>0</v>
      </c>
      <c r="BH113" s="248">
        <f>IF(N113="sníž. přenesená",J113,0)</f>
        <v>0</v>
      </c>
      <c r="BI113" s="248">
        <f>IF(N113="nulová",J113,0)</f>
        <v>0</v>
      </c>
      <c r="BJ113" s="25" t="s">
        <v>83</v>
      </c>
      <c r="BK113" s="248">
        <f>ROUND(I113*H113,2)</f>
        <v>0</v>
      </c>
      <c r="BL113" s="25" t="s">
        <v>314</v>
      </c>
      <c r="BM113" s="25" t="s">
        <v>4338</v>
      </c>
    </row>
    <row r="114" s="1" customFormat="1" ht="16.5" customHeight="1">
      <c r="B114" s="47"/>
      <c r="C114" s="299" t="s">
        <v>333</v>
      </c>
      <c r="D114" s="299" t="s">
        <v>288</v>
      </c>
      <c r="E114" s="300" t="s">
        <v>4339</v>
      </c>
      <c r="F114" s="301" t="s">
        <v>4340</v>
      </c>
      <c r="G114" s="302" t="s">
        <v>2081</v>
      </c>
      <c r="H114" s="303">
        <v>1</v>
      </c>
      <c r="I114" s="304"/>
      <c r="J114" s="305">
        <f>ROUND(I114*H114,2)</f>
        <v>0</v>
      </c>
      <c r="K114" s="301" t="s">
        <v>21</v>
      </c>
      <c r="L114" s="306"/>
      <c r="M114" s="307" t="s">
        <v>21</v>
      </c>
      <c r="N114" s="308" t="s">
        <v>47</v>
      </c>
      <c r="O114" s="48"/>
      <c r="P114" s="246">
        <f>O114*H114</f>
        <v>0</v>
      </c>
      <c r="Q114" s="246">
        <v>0</v>
      </c>
      <c r="R114" s="246">
        <f>Q114*H114</f>
        <v>0</v>
      </c>
      <c r="S114" s="246">
        <v>0</v>
      </c>
      <c r="T114" s="247">
        <f>S114*H114</f>
        <v>0</v>
      </c>
      <c r="AR114" s="25" t="s">
        <v>414</v>
      </c>
      <c r="AT114" s="25" t="s">
        <v>288</v>
      </c>
      <c r="AU114" s="25" t="s">
        <v>85</v>
      </c>
      <c r="AY114" s="25" t="s">
        <v>171</v>
      </c>
      <c r="BE114" s="248">
        <f>IF(N114="základní",J114,0)</f>
        <v>0</v>
      </c>
      <c r="BF114" s="248">
        <f>IF(N114="snížená",J114,0)</f>
        <v>0</v>
      </c>
      <c r="BG114" s="248">
        <f>IF(N114="zákl. přenesená",J114,0)</f>
        <v>0</v>
      </c>
      <c r="BH114" s="248">
        <f>IF(N114="sníž. přenesená",J114,0)</f>
        <v>0</v>
      </c>
      <c r="BI114" s="248">
        <f>IF(N114="nulová",J114,0)</f>
        <v>0</v>
      </c>
      <c r="BJ114" s="25" t="s">
        <v>83</v>
      </c>
      <c r="BK114" s="248">
        <f>ROUND(I114*H114,2)</f>
        <v>0</v>
      </c>
      <c r="BL114" s="25" t="s">
        <v>314</v>
      </c>
      <c r="BM114" s="25" t="s">
        <v>4341</v>
      </c>
    </row>
    <row r="115" s="1" customFormat="1" ht="16.5" customHeight="1">
      <c r="B115" s="47"/>
      <c r="C115" s="299" t="s">
        <v>9</v>
      </c>
      <c r="D115" s="299" t="s">
        <v>288</v>
      </c>
      <c r="E115" s="300" t="s">
        <v>4342</v>
      </c>
      <c r="F115" s="301" t="s">
        <v>4343</v>
      </c>
      <c r="G115" s="302" t="s">
        <v>2081</v>
      </c>
      <c r="H115" s="303">
        <v>1</v>
      </c>
      <c r="I115" s="304"/>
      <c r="J115" s="305">
        <f>ROUND(I115*H115,2)</f>
        <v>0</v>
      </c>
      <c r="K115" s="301" t="s">
        <v>21</v>
      </c>
      <c r="L115" s="306"/>
      <c r="M115" s="307" t="s">
        <v>21</v>
      </c>
      <c r="N115" s="308" t="s">
        <v>47</v>
      </c>
      <c r="O115" s="48"/>
      <c r="P115" s="246">
        <f>O115*H115</f>
        <v>0</v>
      </c>
      <c r="Q115" s="246">
        <v>0</v>
      </c>
      <c r="R115" s="246">
        <f>Q115*H115</f>
        <v>0</v>
      </c>
      <c r="S115" s="246">
        <v>0</v>
      </c>
      <c r="T115" s="247">
        <f>S115*H115</f>
        <v>0</v>
      </c>
      <c r="AR115" s="25" t="s">
        <v>414</v>
      </c>
      <c r="AT115" s="25" t="s">
        <v>288</v>
      </c>
      <c r="AU115" s="25" t="s">
        <v>85</v>
      </c>
      <c r="AY115" s="25" t="s">
        <v>171</v>
      </c>
      <c r="BE115" s="248">
        <f>IF(N115="základní",J115,0)</f>
        <v>0</v>
      </c>
      <c r="BF115" s="248">
        <f>IF(N115="snížená",J115,0)</f>
        <v>0</v>
      </c>
      <c r="BG115" s="248">
        <f>IF(N115="zákl. přenesená",J115,0)</f>
        <v>0</v>
      </c>
      <c r="BH115" s="248">
        <f>IF(N115="sníž. přenesená",J115,0)</f>
        <v>0</v>
      </c>
      <c r="BI115" s="248">
        <f>IF(N115="nulová",J115,0)</f>
        <v>0</v>
      </c>
      <c r="BJ115" s="25" t="s">
        <v>83</v>
      </c>
      <c r="BK115" s="248">
        <f>ROUND(I115*H115,2)</f>
        <v>0</v>
      </c>
      <c r="BL115" s="25" t="s">
        <v>314</v>
      </c>
      <c r="BM115" s="25" t="s">
        <v>4344</v>
      </c>
    </row>
    <row r="116" s="1" customFormat="1" ht="16.5" customHeight="1">
      <c r="B116" s="47"/>
      <c r="C116" s="299" t="s">
        <v>352</v>
      </c>
      <c r="D116" s="299" t="s">
        <v>288</v>
      </c>
      <c r="E116" s="300" t="s">
        <v>4345</v>
      </c>
      <c r="F116" s="301" t="s">
        <v>4346</v>
      </c>
      <c r="G116" s="302" t="s">
        <v>2081</v>
      </c>
      <c r="H116" s="303">
        <v>1</v>
      </c>
      <c r="I116" s="304"/>
      <c r="J116" s="305">
        <f>ROUND(I116*H116,2)</f>
        <v>0</v>
      </c>
      <c r="K116" s="301" t="s">
        <v>21</v>
      </c>
      <c r="L116" s="306"/>
      <c r="M116" s="307" t="s">
        <v>21</v>
      </c>
      <c r="N116" s="308" t="s">
        <v>47</v>
      </c>
      <c r="O116" s="48"/>
      <c r="P116" s="246">
        <f>O116*H116</f>
        <v>0</v>
      </c>
      <c r="Q116" s="246">
        <v>0</v>
      </c>
      <c r="R116" s="246">
        <f>Q116*H116</f>
        <v>0</v>
      </c>
      <c r="S116" s="246">
        <v>0</v>
      </c>
      <c r="T116" s="247">
        <f>S116*H116</f>
        <v>0</v>
      </c>
      <c r="AR116" s="25" t="s">
        <v>414</v>
      </c>
      <c r="AT116" s="25" t="s">
        <v>288</v>
      </c>
      <c r="AU116" s="25" t="s">
        <v>85</v>
      </c>
      <c r="AY116" s="25" t="s">
        <v>171</v>
      </c>
      <c r="BE116" s="248">
        <f>IF(N116="základní",J116,0)</f>
        <v>0</v>
      </c>
      <c r="BF116" s="248">
        <f>IF(N116="snížená",J116,0)</f>
        <v>0</v>
      </c>
      <c r="BG116" s="248">
        <f>IF(N116="zákl. přenesená",J116,0)</f>
        <v>0</v>
      </c>
      <c r="BH116" s="248">
        <f>IF(N116="sníž. přenesená",J116,0)</f>
        <v>0</v>
      </c>
      <c r="BI116" s="248">
        <f>IF(N116="nulová",J116,0)</f>
        <v>0</v>
      </c>
      <c r="BJ116" s="25" t="s">
        <v>83</v>
      </c>
      <c r="BK116" s="248">
        <f>ROUND(I116*H116,2)</f>
        <v>0</v>
      </c>
      <c r="BL116" s="25" t="s">
        <v>314</v>
      </c>
      <c r="BM116" s="25" t="s">
        <v>4347</v>
      </c>
    </row>
    <row r="117" s="1" customFormat="1" ht="16.5" customHeight="1">
      <c r="B117" s="47"/>
      <c r="C117" s="299" t="s">
        <v>358</v>
      </c>
      <c r="D117" s="299" t="s">
        <v>288</v>
      </c>
      <c r="E117" s="300" t="s">
        <v>4348</v>
      </c>
      <c r="F117" s="301" t="s">
        <v>4349</v>
      </c>
      <c r="G117" s="302" t="s">
        <v>2081</v>
      </c>
      <c r="H117" s="303">
        <v>1</v>
      </c>
      <c r="I117" s="304"/>
      <c r="J117" s="305">
        <f>ROUND(I117*H117,2)</f>
        <v>0</v>
      </c>
      <c r="K117" s="301" t="s">
        <v>21</v>
      </c>
      <c r="L117" s="306"/>
      <c r="M117" s="307" t="s">
        <v>21</v>
      </c>
      <c r="N117" s="308" t="s">
        <v>47</v>
      </c>
      <c r="O117" s="48"/>
      <c r="P117" s="246">
        <f>O117*H117</f>
        <v>0</v>
      </c>
      <c r="Q117" s="246">
        <v>0</v>
      </c>
      <c r="R117" s="246">
        <f>Q117*H117</f>
        <v>0</v>
      </c>
      <c r="S117" s="246">
        <v>0</v>
      </c>
      <c r="T117" s="247">
        <f>S117*H117</f>
        <v>0</v>
      </c>
      <c r="AR117" s="25" t="s">
        <v>414</v>
      </c>
      <c r="AT117" s="25" t="s">
        <v>288</v>
      </c>
      <c r="AU117" s="25" t="s">
        <v>85</v>
      </c>
      <c r="AY117" s="25" t="s">
        <v>171</v>
      </c>
      <c r="BE117" s="248">
        <f>IF(N117="základní",J117,0)</f>
        <v>0</v>
      </c>
      <c r="BF117" s="248">
        <f>IF(N117="snížená",J117,0)</f>
        <v>0</v>
      </c>
      <c r="BG117" s="248">
        <f>IF(N117="zákl. přenesená",J117,0)</f>
        <v>0</v>
      </c>
      <c r="BH117" s="248">
        <f>IF(N117="sníž. přenesená",J117,0)</f>
        <v>0</v>
      </c>
      <c r="BI117" s="248">
        <f>IF(N117="nulová",J117,0)</f>
        <v>0</v>
      </c>
      <c r="BJ117" s="25" t="s">
        <v>83</v>
      </c>
      <c r="BK117" s="248">
        <f>ROUND(I117*H117,2)</f>
        <v>0</v>
      </c>
      <c r="BL117" s="25" t="s">
        <v>314</v>
      </c>
      <c r="BM117" s="25" t="s">
        <v>4350</v>
      </c>
    </row>
    <row r="118" s="1" customFormat="1" ht="16.5" customHeight="1">
      <c r="B118" s="47"/>
      <c r="C118" s="299" t="s">
        <v>364</v>
      </c>
      <c r="D118" s="299" t="s">
        <v>288</v>
      </c>
      <c r="E118" s="300" t="s">
        <v>4351</v>
      </c>
      <c r="F118" s="301" t="s">
        <v>4352</v>
      </c>
      <c r="G118" s="302" t="s">
        <v>2081</v>
      </c>
      <c r="H118" s="303">
        <v>1</v>
      </c>
      <c r="I118" s="304"/>
      <c r="J118" s="305">
        <f>ROUND(I118*H118,2)</f>
        <v>0</v>
      </c>
      <c r="K118" s="301" t="s">
        <v>21</v>
      </c>
      <c r="L118" s="306"/>
      <c r="M118" s="307" t="s">
        <v>21</v>
      </c>
      <c r="N118" s="308" t="s">
        <v>47</v>
      </c>
      <c r="O118" s="48"/>
      <c r="P118" s="246">
        <f>O118*H118</f>
        <v>0</v>
      </c>
      <c r="Q118" s="246">
        <v>0</v>
      </c>
      <c r="R118" s="246">
        <f>Q118*H118</f>
        <v>0</v>
      </c>
      <c r="S118" s="246">
        <v>0</v>
      </c>
      <c r="T118" s="247">
        <f>S118*H118</f>
        <v>0</v>
      </c>
      <c r="AR118" s="25" t="s">
        <v>414</v>
      </c>
      <c r="AT118" s="25" t="s">
        <v>288</v>
      </c>
      <c r="AU118" s="25" t="s">
        <v>85</v>
      </c>
      <c r="AY118" s="25" t="s">
        <v>171</v>
      </c>
      <c r="BE118" s="248">
        <f>IF(N118="základní",J118,0)</f>
        <v>0</v>
      </c>
      <c r="BF118" s="248">
        <f>IF(N118="snížená",J118,0)</f>
        <v>0</v>
      </c>
      <c r="BG118" s="248">
        <f>IF(N118="zákl. přenesená",J118,0)</f>
        <v>0</v>
      </c>
      <c r="BH118" s="248">
        <f>IF(N118="sníž. přenesená",J118,0)</f>
        <v>0</v>
      </c>
      <c r="BI118" s="248">
        <f>IF(N118="nulová",J118,0)</f>
        <v>0</v>
      </c>
      <c r="BJ118" s="25" t="s">
        <v>83</v>
      </c>
      <c r="BK118" s="248">
        <f>ROUND(I118*H118,2)</f>
        <v>0</v>
      </c>
      <c r="BL118" s="25" t="s">
        <v>314</v>
      </c>
      <c r="BM118" s="25" t="s">
        <v>4353</v>
      </c>
    </row>
    <row r="119" s="1" customFormat="1" ht="16.5" customHeight="1">
      <c r="B119" s="47"/>
      <c r="C119" s="299" t="s">
        <v>374</v>
      </c>
      <c r="D119" s="299" t="s">
        <v>288</v>
      </c>
      <c r="E119" s="300" t="s">
        <v>4354</v>
      </c>
      <c r="F119" s="301" t="s">
        <v>4355</v>
      </c>
      <c r="G119" s="302" t="s">
        <v>2081</v>
      </c>
      <c r="H119" s="303">
        <v>1</v>
      </c>
      <c r="I119" s="304"/>
      <c r="J119" s="305">
        <f>ROUND(I119*H119,2)</f>
        <v>0</v>
      </c>
      <c r="K119" s="301" t="s">
        <v>21</v>
      </c>
      <c r="L119" s="306"/>
      <c r="M119" s="307" t="s">
        <v>21</v>
      </c>
      <c r="N119" s="308" t="s">
        <v>47</v>
      </c>
      <c r="O119" s="48"/>
      <c r="P119" s="246">
        <f>O119*H119</f>
        <v>0</v>
      </c>
      <c r="Q119" s="246">
        <v>0</v>
      </c>
      <c r="R119" s="246">
        <f>Q119*H119</f>
        <v>0</v>
      </c>
      <c r="S119" s="246">
        <v>0</v>
      </c>
      <c r="T119" s="247">
        <f>S119*H119</f>
        <v>0</v>
      </c>
      <c r="AR119" s="25" t="s">
        <v>414</v>
      </c>
      <c r="AT119" s="25" t="s">
        <v>288</v>
      </c>
      <c r="AU119" s="25" t="s">
        <v>85</v>
      </c>
      <c r="AY119" s="25" t="s">
        <v>171</v>
      </c>
      <c r="BE119" s="248">
        <f>IF(N119="základní",J119,0)</f>
        <v>0</v>
      </c>
      <c r="BF119" s="248">
        <f>IF(N119="snížená",J119,0)</f>
        <v>0</v>
      </c>
      <c r="BG119" s="248">
        <f>IF(N119="zákl. přenesená",J119,0)</f>
        <v>0</v>
      </c>
      <c r="BH119" s="248">
        <f>IF(N119="sníž. přenesená",J119,0)</f>
        <v>0</v>
      </c>
      <c r="BI119" s="248">
        <f>IF(N119="nulová",J119,0)</f>
        <v>0</v>
      </c>
      <c r="BJ119" s="25" t="s">
        <v>83</v>
      </c>
      <c r="BK119" s="248">
        <f>ROUND(I119*H119,2)</f>
        <v>0</v>
      </c>
      <c r="BL119" s="25" t="s">
        <v>314</v>
      </c>
      <c r="BM119" s="25" t="s">
        <v>4356</v>
      </c>
    </row>
    <row r="120" s="1" customFormat="1" ht="25.5" customHeight="1">
      <c r="B120" s="47"/>
      <c r="C120" s="299" t="s">
        <v>379</v>
      </c>
      <c r="D120" s="299" t="s">
        <v>288</v>
      </c>
      <c r="E120" s="300" t="s">
        <v>4357</v>
      </c>
      <c r="F120" s="301" t="s">
        <v>4358</v>
      </c>
      <c r="G120" s="302" t="s">
        <v>2081</v>
      </c>
      <c r="H120" s="303">
        <v>1</v>
      </c>
      <c r="I120" s="304"/>
      <c r="J120" s="305">
        <f>ROUND(I120*H120,2)</f>
        <v>0</v>
      </c>
      <c r="K120" s="301" t="s">
        <v>21</v>
      </c>
      <c r="L120" s="306"/>
      <c r="M120" s="307" t="s">
        <v>21</v>
      </c>
      <c r="N120" s="308" t="s">
        <v>47</v>
      </c>
      <c r="O120" s="48"/>
      <c r="P120" s="246">
        <f>O120*H120</f>
        <v>0</v>
      </c>
      <c r="Q120" s="246">
        <v>0</v>
      </c>
      <c r="R120" s="246">
        <f>Q120*H120</f>
        <v>0</v>
      </c>
      <c r="S120" s="246">
        <v>0</v>
      </c>
      <c r="T120" s="247">
        <f>S120*H120</f>
        <v>0</v>
      </c>
      <c r="AR120" s="25" t="s">
        <v>414</v>
      </c>
      <c r="AT120" s="25" t="s">
        <v>288</v>
      </c>
      <c r="AU120" s="25" t="s">
        <v>85</v>
      </c>
      <c r="AY120" s="25" t="s">
        <v>171</v>
      </c>
      <c r="BE120" s="248">
        <f>IF(N120="základní",J120,0)</f>
        <v>0</v>
      </c>
      <c r="BF120" s="248">
        <f>IF(N120="snížená",J120,0)</f>
        <v>0</v>
      </c>
      <c r="BG120" s="248">
        <f>IF(N120="zákl. přenesená",J120,0)</f>
        <v>0</v>
      </c>
      <c r="BH120" s="248">
        <f>IF(N120="sníž. přenesená",J120,0)</f>
        <v>0</v>
      </c>
      <c r="BI120" s="248">
        <f>IF(N120="nulová",J120,0)</f>
        <v>0</v>
      </c>
      <c r="BJ120" s="25" t="s">
        <v>83</v>
      </c>
      <c r="BK120" s="248">
        <f>ROUND(I120*H120,2)</f>
        <v>0</v>
      </c>
      <c r="BL120" s="25" t="s">
        <v>314</v>
      </c>
      <c r="BM120" s="25" t="s">
        <v>4359</v>
      </c>
    </row>
    <row r="121" s="1" customFormat="1" ht="16.5" customHeight="1">
      <c r="B121" s="47"/>
      <c r="C121" s="299" t="s">
        <v>384</v>
      </c>
      <c r="D121" s="299" t="s">
        <v>288</v>
      </c>
      <c r="E121" s="300" t="s">
        <v>4360</v>
      </c>
      <c r="F121" s="301" t="s">
        <v>4361</v>
      </c>
      <c r="G121" s="302" t="s">
        <v>256</v>
      </c>
      <c r="H121" s="303">
        <v>37</v>
      </c>
      <c r="I121" s="304"/>
      <c r="J121" s="305">
        <f>ROUND(I121*H121,2)</f>
        <v>0</v>
      </c>
      <c r="K121" s="301" t="s">
        <v>21</v>
      </c>
      <c r="L121" s="306"/>
      <c r="M121" s="307" t="s">
        <v>21</v>
      </c>
      <c r="N121" s="308" t="s">
        <v>47</v>
      </c>
      <c r="O121" s="48"/>
      <c r="P121" s="246">
        <f>O121*H121</f>
        <v>0</v>
      </c>
      <c r="Q121" s="246">
        <v>0</v>
      </c>
      <c r="R121" s="246">
        <f>Q121*H121</f>
        <v>0</v>
      </c>
      <c r="S121" s="246">
        <v>0</v>
      </c>
      <c r="T121" s="247">
        <f>S121*H121</f>
        <v>0</v>
      </c>
      <c r="AR121" s="25" t="s">
        <v>414</v>
      </c>
      <c r="AT121" s="25" t="s">
        <v>288</v>
      </c>
      <c r="AU121" s="25" t="s">
        <v>85</v>
      </c>
      <c r="AY121" s="25" t="s">
        <v>171</v>
      </c>
      <c r="BE121" s="248">
        <f>IF(N121="základní",J121,0)</f>
        <v>0</v>
      </c>
      <c r="BF121" s="248">
        <f>IF(N121="snížená",J121,0)</f>
        <v>0</v>
      </c>
      <c r="BG121" s="248">
        <f>IF(N121="zákl. přenesená",J121,0)</f>
        <v>0</v>
      </c>
      <c r="BH121" s="248">
        <f>IF(N121="sníž. přenesená",J121,0)</f>
        <v>0</v>
      </c>
      <c r="BI121" s="248">
        <f>IF(N121="nulová",J121,0)</f>
        <v>0</v>
      </c>
      <c r="BJ121" s="25" t="s">
        <v>83</v>
      </c>
      <c r="BK121" s="248">
        <f>ROUND(I121*H121,2)</f>
        <v>0</v>
      </c>
      <c r="BL121" s="25" t="s">
        <v>314</v>
      </c>
      <c r="BM121" s="25" t="s">
        <v>4362</v>
      </c>
    </row>
    <row r="122" s="1" customFormat="1" ht="16.5" customHeight="1">
      <c r="B122" s="47"/>
      <c r="C122" s="299" t="s">
        <v>389</v>
      </c>
      <c r="D122" s="299" t="s">
        <v>288</v>
      </c>
      <c r="E122" s="300" t="s">
        <v>4363</v>
      </c>
      <c r="F122" s="301" t="s">
        <v>4364</v>
      </c>
      <c r="G122" s="302" t="s">
        <v>256</v>
      </c>
      <c r="H122" s="303">
        <v>12</v>
      </c>
      <c r="I122" s="304"/>
      <c r="J122" s="305">
        <f>ROUND(I122*H122,2)</f>
        <v>0</v>
      </c>
      <c r="K122" s="301" t="s">
        <v>21</v>
      </c>
      <c r="L122" s="306"/>
      <c r="M122" s="307" t="s">
        <v>21</v>
      </c>
      <c r="N122" s="308" t="s">
        <v>47</v>
      </c>
      <c r="O122" s="48"/>
      <c r="P122" s="246">
        <f>O122*H122</f>
        <v>0</v>
      </c>
      <c r="Q122" s="246">
        <v>0</v>
      </c>
      <c r="R122" s="246">
        <f>Q122*H122</f>
        <v>0</v>
      </c>
      <c r="S122" s="246">
        <v>0</v>
      </c>
      <c r="T122" s="247">
        <f>S122*H122</f>
        <v>0</v>
      </c>
      <c r="AR122" s="25" t="s">
        <v>414</v>
      </c>
      <c r="AT122" s="25" t="s">
        <v>288</v>
      </c>
      <c r="AU122" s="25" t="s">
        <v>85</v>
      </c>
      <c r="AY122" s="25" t="s">
        <v>171</v>
      </c>
      <c r="BE122" s="248">
        <f>IF(N122="základní",J122,0)</f>
        <v>0</v>
      </c>
      <c r="BF122" s="248">
        <f>IF(N122="snížená",J122,0)</f>
        <v>0</v>
      </c>
      <c r="BG122" s="248">
        <f>IF(N122="zákl. přenesená",J122,0)</f>
        <v>0</v>
      </c>
      <c r="BH122" s="248">
        <f>IF(N122="sníž. přenesená",J122,0)</f>
        <v>0</v>
      </c>
      <c r="BI122" s="248">
        <f>IF(N122="nulová",J122,0)</f>
        <v>0</v>
      </c>
      <c r="BJ122" s="25" t="s">
        <v>83</v>
      </c>
      <c r="BK122" s="248">
        <f>ROUND(I122*H122,2)</f>
        <v>0</v>
      </c>
      <c r="BL122" s="25" t="s">
        <v>314</v>
      </c>
      <c r="BM122" s="25" t="s">
        <v>4365</v>
      </c>
    </row>
    <row r="123" s="1" customFormat="1" ht="16.5" customHeight="1">
      <c r="B123" s="47"/>
      <c r="C123" s="299" t="s">
        <v>393</v>
      </c>
      <c r="D123" s="299" t="s">
        <v>288</v>
      </c>
      <c r="E123" s="300" t="s">
        <v>4366</v>
      </c>
      <c r="F123" s="301" t="s">
        <v>4367</v>
      </c>
      <c r="G123" s="302" t="s">
        <v>256</v>
      </c>
      <c r="H123" s="303">
        <v>12</v>
      </c>
      <c r="I123" s="304"/>
      <c r="J123" s="305">
        <f>ROUND(I123*H123,2)</f>
        <v>0</v>
      </c>
      <c r="K123" s="301" t="s">
        <v>21</v>
      </c>
      <c r="L123" s="306"/>
      <c r="M123" s="307" t="s">
        <v>21</v>
      </c>
      <c r="N123" s="308" t="s">
        <v>47</v>
      </c>
      <c r="O123" s="48"/>
      <c r="P123" s="246">
        <f>O123*H123</f>
        <v>0</v>
      </c>
      <c r="Q123" s="246">
        <v>0</v>
      </c>
      <c r="R123" s="246">
        <f>Q123*H123</f>
        <v>0</v>
      </c>
      <c r="S123" s="246">
        <v>0</v>
      </c>
      <c r="T123" s="247">
        <f>S123*H123</f>
        <v>0</v>
      </c>
      <c r="AR123" s="25" t="s">
        <v>414</v>
      </c>
      <c r="AT123" s="25" t="s">
        <v>288</v>
      </c>
      <c r="AU123" s="25" t="s">
        <v>85</v>
      </c>
      <c r="AY123" s="25" t="s">
        <v>171</v>
      </c>
      <c r="BE123" s="248">
        <f>IF(N123="základní",J123,0)</f>
        <v>0</v>
      </c>
      <c r="BF123" s="248">
        <f>IF(N123="snížená",J123,0)</f>
        <v>0</v>
      </c>
      <c r="BG123" s="248">
        <f>IF(N123="zákl. přenesená",J123,0)</f>
        <v>0</v>
      </c>
      <c r="BH123" s="248">
        <f>IF(N123="sníž. přenesená",J123,0)</f>
        <v>0</v>
      </c>
      <c r="BI123" s="248">
        <f>IF(N123="nulová",J123,0)</f>
        <v>0</v>
      </c>
      <c r="BJ123" s="25" t="s">
        <v>83</v>
      </c>
      <c r="BK123" s="248">
        <f>ROUND(I123*H123,2)</f>
        <v>0</v>
      </c>
      <c r="BL123" s="25" t="s">
        <v>314</v>
      </c>
      <c r="BM123" s="25" t="s">
        <v>4368</v>
      </c>
    </row>
    <row r="124" s="1" customFormat="1" ht="16.5" customHeight="1">
      <c r="B124" s="47"/>
      <c r="C124" s="299" t="s">
        <v>403</v>
      </c>
      <c r="D124" s="299" t="s">
        <v>288</v>
      </c>
      <c r="E124" s="300" t="s">
        <v>4369</v>
      </c>
      <c r="F124" s="301" t="s">
        <v>4370</v>
      </c>
      <c r="G124" s="302" t="s">
        <v>256</v>
      </c>
      <c r="H124" s="303">
        <v>57</v>
      </c>
      <c r="I124" s="304"/>
      <c r="J124" s="305">
        <f>ROUND(I124*H124,2)</f>
        <v>0</v>
      </c>
      <c r="K124" s="301" t="s">
        <v>21</v>
      </c>
      <c r="L124" s="306"/>
      <c r="M124" s="307" t="s">
        <v>21</v>
      </c>
      <c r="N124" s="308" t="s">
        <v>47</v>
      </c>
      <c r="O124" s="48"/>
      <c r="P124" s="246">
        <f>O124*H124</f>
        <v>0</v>
      </c>
      <c r="Q124" s="246">
        <v>0</v>
      </c>
      <c r="R124" s="246">
        <f>Q124*H124</f>
        <v>0</v>
      </c>
      <c r="S124" s="246">
        <v>0</v>
      </c>
      <c r="T124" s="247">
        <f>S124*H124</f>
        <v>0</v>
      </c>
      <c r="AR124" s="25" t="s">
        <v>414</v>
      </c>
      <c r="AT124" s="25" t="s">
        <v>288</v>
      </c>
      <c r="AU124" s="25" t="s">
        <v>85</v>
      </c>
      <c r="AY124" s="25" t="s">
        <v>171</v>
      </c>
      <c r="BE124" s="248">
        <f>IF(N124="základní",J124,0)</f>
        <v>0</v>
      </c>
      <c r="BF124" s="248">
        <f>IF(N124="snížená",J124,0)</f>
        <v>0</v>
      </c>
      <c r="BG124" s="248">
        <f>IF(N124="zákl. přenesená",J124,0)</f>
        <v>0</v>
      </c>
      <c r="BH124" s="248">
        <f>IF(N124="sníž. přenesená",J124,0)</f>
        <v>0</v>
      </c>
      <c r="BI124" s="248">
        <f>IF(N124="nulová",J124,0)</f>
        <v>0</v>
      </c>
      <c r="BJ124" s="25" t="s">
        <v>83</v>
      </c>
      <c r="BK124" s="248">
        <f>ROUND(I124*H124,2)</f>
        <v>0</v>
      </c>
      <c r="BL124" s="25" t="s">
        <v>314</v>
      </c>
      <c r="BM124" s="25" t="s">
        <v>4371</v>
      </c>
    </row>
    <row r="125" s="1" customFormat="1" ht="16.5" customHeight="1">
      <c r="B125" s="47"/>
      <c r="C125" s="299" t="s">
        <v>409</v>
      </c>
      <c r="D125" s="299" t="s">
        <v>288</v>
      </c>
      <c r="E125" s="300" t="s">
        <v>4372</v>
      </c>
      <c r="F125" s="301" t="s">
        <v>4373</v>
      </c>
      <c r="G125" s="302" t="s">
        <v>256</v>
      </c>
      <c r="H125" s="303">
        <v>16</v>
      </c>
      <c r="I125" s="304"/>
      <c r="J125" s="305">
        <f>ROUND(I125*H125,2)</f>
        <v>0</v>
      </c>
      <c r="K125" s="301" t="s">
        <v>21</v>
      </c>
      <c r="L125" s="306"/>
      <c r="M125" s="307" t="s">
        <v>21</v>
      </c>
      <c r="N125" s="308" t="s">
        <v>47</v>
      </c>
      <c r="O125" s="48"/>
      <c r="P125" s="246">
        <f>O125*H125</f>
        <v>0</v>
      </c>
      <c r="Q125" s="246">
        <v>0</v>
      </c>
      <c r="R125" s="246">
        <f>Q125*H125</f>
        <v>0</v>
      </c>
      <c r="S125" s="246">
        <v>0</v>
      </c>
      <c r="T125" s="247">
        <f>S125*H125</f>
        <v>0</v>
      </c>
      <c r="AR125" s="25" t="s">
        <v>414</v>
      </c>
      <c r="AT125" s="25" t="s">
        <v>288</v>
      </c>
      <c r="AU125" s="25" t="s">
        <v>85</v>
      </c>
      <c r="AY125" s="25" t="s">
        <v>171</v>
      </c>
      <c r="BE125" s="248">
        <f>IF(N125="základní",J125,0)</f>
        <v>0</v>
      </c>
      <c r="BF125" s="248">
        <f>IF(N125="snížená",J125,0)</f>
        <v>0</v>
      </c>
      <c r="BG125" s="248">
        <f>IF(N125="zákl. přenesená",J125,0)</f>
        <v>0</v>
      </c>
      <c r="BH125" s="248">
        <f>IF(N125="sníž. přenesená",J125,0)</f>
        <v>0</v>
      </c>
      <c r="BI125" s="248">
        <f>IF(N125="nulová",J125,0)</f>
        <v>0</v>
      </c>
      <c r="BJ125" s="25" t="s">
        <v>83</v>
      </c>
      <c r="BK125" s="248">
        <f>ROUND(I125*H125,2)</f>
        <v>0</v>
      </c>
      <c r="BL125" s="25" t="s">
        <v>314</v>
      </c>
      <c r="BM125" s="25" t="s">
        <v>4374</v>
      </c>
    </row>
    <row r="126" s="1" customFormat="1" ht="16.5" customHeight="1">
      <c r="B126" s="47"/>
      <c r="C126" s="299" t="s">
        <v>414</v>
      </c>
      <c r="D126" s="299" t="s">
        <v>288</v>
      </c>
      <c r="E126" s="300" t="s">
        <v>4375</v>
      </c>
      <c r="F126" s="301" t="s">
        <v>4373</v>
      </c>
      <c r="G126" s="302" t="s">
        <v>256</v>
      </c>
      <c r="H126" s="303">
        <v>14</v>
      </c>
      <c r="I126" s="304"/>
      <c r="J126" s="305">
        <f>ROUND(I126*H126,2)</f>
        <v>0</v>
      </c>
      <c r="K126" s="301" t="s">
        <v>21</v>
      </c>
      <c r="L126" s="306"/>
      <c r="M126" s="307" t="s">
        <v>21</v>
      </c>
      <c r="N126" s="308" t="s">
        <v>47</v>
      </c>
      <c r="O126" s="48"/>
      <c r="P126" s="246">
        <f>O126*H126</f>
        <v>0</v>
      </c>
      <c r="Q126" s="246">
        <v>0</v>
      </c>
      <c r="R126" s="246">
        <f>Q126*H126</f>
        <v>0</v>
      </c>
      <c r="S126" s="246">
        <v>0</v>
      </c>
      <c r="T126" s="247">
        <f>S126*H126</f>
        <v>0</v>
      </c>
      <c r="AR126" s="25" t="s">
        <v>414</v>
      </c>
      <c r="AT126" s="25" t="s">
        <v>288</v>
      </c>
      <c r="AU126" s="25" t="s">
        <v>85</v>
      </c>
      <c r="AY126" s="25" t="s">
        <v>171</v>
      </c>
      <c r="BE126" s="248">
        <f>IF(N126="základní",J126,0)</f>
        <v>0</v>
      </c>
      <c r="BF126" s="248">
        <f>IF(N126="snížená",J126,0)</f>
        <v>0</v>
      </c>
      <c r="BG126" s="248">
        <f>IF(N126="zákl. přenesená",J126,0)</f>
        <v>0</v>
      </c>
      <c r="BH126" s="248">
        <f>IF(N126="sníž. přenesená",J126,0)</f>
        <v>0</v>
      </c>
      <c r="BI126" s="248">
        <f>IF(N126="nulová",J126,0)</f>
        <v>0</v>
      </c>
      <c r="BJ126" s="25" t="s">
        <v>83</v>
      </c>
      <c r="BK126" s="248">
        <f>ROUND(I126*H126,2)</f>
        <v>0</v>
      </c>
      <c r="BL126" s="25" t="s">
        <v>314</v>
      </c>
      <c r="BM126" s="25" t="s">
        <v>4376</v>
      </c>
    </row>
    <row r="127" s="1" customFormat="1" ht="16.5" customHeight="1">
      <c r="B127" s="47"/>
      <c r="C127" s="299" t="s">
        <v>421</v>
      </c>
      <c r="D127" s="299" t="s">
        <v>288</v>
      </c>
      <c r="E127" s="300" t="s">
        <v>4377</v>
      </c>
      <c r="F127" s="301" t="s">
        <v>4378</v>
      </c>
      <c r="G127" s="302" t="s">
        <v>256</v>
      </c>
      <c r="H127" s="303">
        <v>114</v>
      </c>
      <c r="I127" s="304"/>
      <c r="J127" s="305">
        <f>ROUND(I127*H127,2)</f>
        <v>0</v>
      </c>
      <c r="K127" s="301" t="s">
        <v>21</v>
      </c>
      <c r="L127" s="306"/>
      <c r="M127" s="307" t="s">
        <v>21</v>
      </c>
      <c r="N127" s="308" t="s">
        <v>47</v>
      </c>
      <c r="O127" s="48"/>
      <c r="P127" s="246">
        <f>O127*H127</f>
        <v>0</v>
      </c>
      <c r="Q127" s="246">
        <v>0</v>
      </c>
      <c r="R127" s="246">
        <f>Q127*H127</f>
        <v>0</v>
      </c>
      <c r="S127" s="246">
        <v>0</v>
      </c>
      <c r="T127" s="247">
        <f>S127*H127</f>
        <v>0</v>
      </c>
      <c r="AR127" s="25" t="s">
        <v>414</v>
      </c>
      <c r="AT127" s="25" t="s">
        <v>288</v>
      </c>
      <c r="AU127" s="25" t="s">
        <v>85</v>
      </c>
      <c r="AY127" s="25" t="s">
        <v>171</v>
      </c>
      <c r="BE127" s="248">
        <f>IF(N127="základní",J127,0)</f>
        <v>0</v>
      </c>
      <c r="BF127" s="248">
        <f>IF(N127="snížená",J127,0)</f>
        <v>0</v>
      </c>
      <c r="BG127" s="248">
        <f>IF(N127="zákl. přenesená",J127,0)</f>
        <v>0</v>
      </c>
      <c r="BH127" s="248">
        <f>IF(N127="sníž. přenesená",J127,0)</f>
        <v>0</v>
      </c>
      <c r="BI127" s="248">
        <f>IF(N127="nulová",J127,0)</f>
        <v>0</v>
      </c>
      <c r="BJ127" s="25" t="s">
        <v>83</v>
      </c>
      <c r="BK127" s="248">
        <f>ROUND(I127*H127,2)</f>
        <v>0</v>
      </c>
      <c r="BL127" s="25" t="s">
        <v>314</v>
      </c>
      <c r="BM127" s="25" t="s">
        <v>4379</v>
      </c>
    </row>
    <row r="128" s="1" customFormat="1" ht="16.5" customHeight="1">
      <c r="B128" s="47"/>
      <c r="C128" s="299" t="s">
        <v>428</v>
      </c>
      <c r="D128" s="299" t="s">
        <v>288</v>
      </c>
      <c r="E128" s="300" t="s">
        <v>4380</v>
      </c>
      <c r="F128" s="301" t="s">
        <v>4381</v>
      </c>
      <c r="G128" s="302" t="s">
        <v>256</v>
      </c>
      <c r="H128" s="303">
        <v>108</v>
      </c>
      <c r="I128" s="304"/>
      <c r="J128" s="305">
        <f>ROUND(I128*H128,2)</f>
        <v>0</v>
      </c>
      <c r="K128" s="301" t="s">
        <v>21</v>
      </c>
      <c r="L128" s="306"/>
      <c r="M128" s="307" t="s">
        <v>21</v>
      </c>
      <c r="N128" s="308" t="s">
        <v>47</v>
      </c>
      <c r="O128" s="48"/>
      <c r="P128" s="246">
        <f>O128*H128</f>
        <v>0</v>
      </c>
      <c r="Q128" s="246">
        <v>0</v>
      </c>
      <c r="R128" s="246">
        <f>Q128*H128</f>
        <v>0</v>
      </c>
      <c r="S128" s="246">
        <v>0</v>
      </c>
      <c r="T128" s="247">
        <f>S128*H128</f>
        <v>0</v>
      </c>
      <c r="AR128" s="25" t="s">
        <v>414</v>
      </c>
      <c r="AT128" s="25" t="s">
        <v>288</v>
      </c>
      <c r="AU128" s="25" t="s">
        <v>85</v>
      </c>
      <c r="AY128" s="25" t="s">
        <v>171</v>
      </c>
      <c r="BE128" s="248">
        <f>IF(N128="základní",J128,0)</f>
        <v>0</v>
      </c>
      <c r="BF128" s="248">
        <f>IF(N128="snížená",J128,0)</f>
        <v>0</v>
      </c>
      <c r="BG128" s="248">
        <f>IF(N128="zákl. přenesená",J128,0)</f>
        <v>0</v>
      </c>
      <c r="BH128" s="248">
        <f>IF(N128="sníž. přenesená",J128,0)</f>
        <v>0</v>
      </c>
      <c r="BI128" s="248">
        <f>IF(N128="nulová",J128,0)</f>
        <v>0</v>
      </c>
      <c r="BJ128" s="25" t="s">
        <v>83</v>
      </c>
      <c r="BK128" s="248">
        <f>ROUND(I128*H128,2)</f>
        <v>0</v>
      </c>
      <c r="BL128" s="25" t="s">
        <v>314</v>
      </c>
      <c r="BM128" s="25" t="s">
        <v>4382</v>
      </c>
    </row>
    <row r="129" s="1" customFormat="1" ht="16.5" customHeight="1">
      <c r="B129" s="47"/>
      <c r="C129" s="299" t="s">
        <v>434</v>
      </c>
      <c r="D129" s="299" t="s">
        <v>288</v>
      </c>
      <c r="E129" s="300" t="s">
        <v>4383</v>
      </c>
      <c r="F129" s="301" t="s">
        <v>4384</v>
      </c>
      <c r="G129" s="302" t="s">
        <v>256</v>
      </c>
      <c r="H129" s="303">
        <v>24</v>
      </c>
      <c r="I129" s="304"/>
      <c r="J129" s="305">
        <f>ROUND(I129*H129,2)</f>
        <v>0</v>
      </c>
      <c r="K129" s="301" t="s">
        <v>21</v>
      </c>
      <c r="L129" s="306"/>
      <c r="M129" s="307" t="s">
        <v>21</v>
      </c>
      <c r="N129" s="308" t="s">
        <v>47</v>
      </c>
      <c r="O129" s="48"/>
      <c r="P129" s="246">
        <f>O129*H129</f>
        <v>0</v>
      </c>
      <c r="Q129" s="246">
        <v>0</v>
      </c>
      <c r="R129" s="246">
        <f>Q129*H129</f>
        <v>0</v>
      </c>
      <c r="S129" s="246">
        <v>0</v>
      </c>
      <c r="T129" s="247">
        <f>S129*H129</f>
        <v>0</v>
      </c>
      <c r="AR129" s="25" t="s">
        <v>414</v>
      </c>
      <c r="AT129" s="25" t="s">
        <v>288</v>
      </c>
      <c r="AU129" s="25" t="s">
        <v>85</v>
      </c>
      <c r="AY129" s="25" t="s">
        <v>171</v>
      </c>
      <c r="BE129" s="248">
        <f>IF(N129="základní",J129,0)</f>
        <v>0</v>
      </c>
      <c r="BF129" s="248">
        <f>IF(N129="snížená",J129,0)</f>
        <v>0</v>
      </c>
      <c r="BG129" s="248">
        <f>IF(N129="zákl. přenesená",J129,0)</f>
        <v>0</v>
      </c>
      <c r="BH129" s="248">
        <f>IF(N129="sníž. přenesená",J129,0)</f>
        <v>0</v>
      </c>
      <c r="BI129" s="248">
        <f>IF(N129="nulová",J129,0)</f>
        <v>0</v>
      </c>
      <c r="BJ129" s="25" t="s">
        <v>83</v>
      </c>
      <c r="BK129" s="248">
        <f>ROUND(I129*H129,2)</f>
        <v>0</v>
      </c>
      <c r="BL129" s="25" t="s">
        <v>314</v>
      </c>
      <c r="BM129" s="25" t="s">
        <v>4385</v>
      </c>
    </row>
    <row r="130" s="1" customFormat="1" ht="25.5" customHeight="1">
      <c r="B130" s="47"/>
      <c r="C130" s="299" t="s">
        <v>439</v>
      </c>
      <c r="D130" s="299" t="s">
        <v>288</v>
      </c>
      <c r="E130" s="300" t="s">
        <v>4386</v>
      </c>
      <c r="F130" s="301" t="s">
        <v>4387</v>
      </c>
      <c r="G130" s="302" t="s">
        <v>256</v>
      </c>
      <c r="H130" s="303">
        <v>30</v>
      </c>
      <c r="I130" s="304"/>
      <c r="J130" s="305">
        <f>ROUND(I130*H130,2)</f>
        <v>0</v>
      </c>
      <c r="K130" s="301" t="s">
        <v>21</v>
      </c>
      <c r="L130" s="306"/>
      <c r="M130" s="307" t="s">
        <v>21</v>
      </c>
      <c r="N130" s="308" t="s">
        <v>47</v>
      </c>
      <c r="O130" s="48"/>
      <c r="P130" s="246">
        <f>O130*H130</f>
        <v>0</v>
      </c>
      <c r="Q130" s="246">
        <v>0</v>
      </c>
      <c r="R130" s="246">
        <f>Q130*H130</f>
        <v>0</v>
      </c>
      <c r="S130" s="246">
        <v>0</v>
      </c>
      <c r="T130" s="247">
        <f>S130*H130</f>
        <v>0</v>
      </c>
      <c r="AR130" s="25" t="s">
        <v>414</v>
      </c>
      <c r="AT130" s="25" t="s">
        <v>288</v>
      </c>
      <c r="AU130" s="25" t="s">
        <v>85</v>
      </c>
      <c r="AY130" s="25" t="s">
        <v>171</v>
      </c>
      <c r="BE130" s="248">
        <f>IF(N130="základní",J130,0)</f>
        <v>0</v>
      </c>
      <c r="BF130" s="248">
        <f>IF(N130="snížená",J130,0)</f>
        <v>0</v>
      </c>
      <c r="BG130" s="248">
        <f>IF(N130="zákl. přenesená",J130,0)</f>
        <v>0</v>
      </c>
      <c r="BH130" s="248">
        <f>IF(N130="sníž. přenesená",J130,0)</f>
        <v>0</v>
      </c>
      <c r="BI130" s="248">
        <f>IF(N130="nulová",J130,0)</f>
        <v>0</v>
      </c>
      <c r="BJ130" s="25" t="s">
        <v>83</v>
      </c>
      <c r="BK130" s="248">
        <f>ROUND(I130*H130,2)</f>
        <v>0</v>
      </c>
      <c r="BL130" s="25" t="s">
        <v>314</v>
      </c>
      <c r="BM130" s="25" t="s">
        <v>4388</v>
      </c>
    </row>
    <row r="131" s="1" customFormat="1">
      <c r="B131" s="47"/>
      <c r="C131" s="75"/>
      <c r="D131" s="249" t="s">
        <v>186</v>
      </c>
      <c r="E131" s="75"/>
      <c r="F131" s="250" t="s">
        <v>4389</v>
      </c>
      <c r="G131" s="75"/>
      <c r="H131" s="75"/>
      <c r="I131" s="205"/>
      <c r="J131" s="75"/>
      <c r="K131" s="75"/>
      <c r="L131" s="73"/>
      <c r="M131" s="251"/>
      <c r="N131" s="48"/>
      <c r="O131" s="48"/>
      <c r="P131" s="48"/>
      <c r="Q131" s="48"/>
      <c r="R131" s="48"/>
      <c r="S131" s="48"/>
      <c r="T131" s="96"/>
      <c r="AT131" s="25" t="s">
        <v>186</v>
      </c>
      <c r="AU131" s="25" t="s">
        <v>85</v>
      </c>
    </row>
    <row r="132" s="1" customFormat="1" ht="25.5" customHeight="1">
      <c r="B132" s="47"/>
      <c r="C132" s="299" t="s">
        <v>447</v>
      </c>
      <c r="D132" s="299" t="s">
        <v>288</v>
      </c>
      <c r="E132" s="300" t="s">
        <v>4390</v>
      </c>
      <c r="F132" s="301" t="s">
        <v>4391</v>
      </c>
      <c r="G132" s="302" t="s">
        <v>2081</v>
      </c>
      <c r="H132" s="303">
        <v>1</v>
      </c>
      <c r="I132" s="304"/>
      <c r="J132" s="305">
        <f>ROUND(I132*H132,2)</f>
        <v>0</v>
      </c>
      <c r="K132" s="301" t="s">
        <v>21</v>
      </c>
      <c r="L132" s="306"/>
      <c r="M132" s="307" t="s">
        <v>21</v>
      </c>
      <c r="N132" s="308" t="s">
        <v>47</v>
      </c>
      <c r="O132" s="48"/>
      <c r="P132" s="246">
        <f>O132*H132</f>
        <v>0</v>
      </c>
      <c r="Q132" s="246">
        <v>0</v>
      </c>
      <c r="R132" s="246">
        <f>Q132*H132</f>
        <v>0</v>
      </c>
      <c r="S132" s="246">
        <v>0</v>
      </c>
      <c r="T132" s="247">
        <f>S132*H132</f>
        <v>0</v>
      </c>
      <c r="AR132" s="25" t="s">
        <v>414</v>
      </c>
      <c r="AT132" s="25" t="s">
        <v>288</v>
      </c>
      <c r="AU132" s="25" t="s">
        <v>85</v>
      </c>
      <c r="AY132" s="25" t="s">
        <v>171</v>
      </c>
      <c r="BE132" s="248">
        <f>IF(N132="základní",J132,0)</f>
        <v>0</v>
      </c>
      <c r="BF132" s="248">
        <f>IF(N132="snížená",J132,0)</f>
        <v>0</v>
      </c>
      <c r="BG132" s="248">
        <f>IF(N132="zákl. přenesená",J132,0)</f>
        <v>0</v>
      </c>
      <c r="BH132" s="248">
        <f>IF(N132="sníž. přenesená",J132,0)</f>
        <v>0</v>
      </c>
      <c r="BI132" s="248">
        <f>IF(N132="nulová",J132,0)</f>
        <v>0</v>
      </c>
      <c r="BJ132" s="25" t="s">
        <v>83</v>
      </c>
      <c r="BK132" s="248">
        <f>ROUND(I132*H132,2)</f>
        <v>0</v>
      </c>
      <c r="BL132" s="25" t="s">
        <v>314</v>
      </c>
      <c r="BM132" s="25" t="s">
        <v>4392</v>
      </c>
    </row>
    <row r="133" s="1" customFormat="1">
      <c r="B133" s="47"/>
      <c r="C133" s="75"/>
      <c r="D133" s="249" t="s">
        <v>186</v>
      </c>
      <c r="E133" s="75"/>
      <c r="F133" s="250" t="s">
        <v>4389</v>
      </c>
      <c r="G133" s="75"/>
      <c r="H133" s="75"/>
      <c r="I133" s="205"/>
      <c r="J133" s="75"/>
      <c r="K133" s="75"/>
      <c r="L133" s="73"/>
      <c r="M133" s="251"/>
      <c r="N133" s="48"/>
      <c r="O133" s="48"/>
      <c r="P133" s="48"/>
      <c r="Q133" s="48"/>
      <c r="R133" s="48"/>
      <c r="S133" s="48"/>
      <c r="T133" s="96"/>
      <c r="AT133" s="25" t="s">
        <v>186</v>
      </c>
      <c r="AU133" s="25" t="s">
        <v>85</v>
      </c>
    </row>
    <row r="134" s="11" customFormat="1" ht="29.88" customHeight="1">
      <c r="B134" s="221"/>
      <c r="C134" s="222"/>
      <c r="D134" s="223" t="s">
        <v>75</v>
      </c>
      <c r="E134" s="235" t="s">
        <v>4203</v>
      </c>
      <c r="F134" s="235" t="s">
        <v>4393</v>
      </c>
      <c r="G134" s="222"/>
      <c r="H134" s="222"/>
      <c r="I134" s="225"/>
      <c r="J134" s="236">
        <f>BK134</f>
        <v>0</v>
      </c>
      <c r="K134" s="222"/>
      <c r="L134" s="227"/>
      <c r="M134" s="228"/>
      <c r="N134" s="229"/>
      <c r="O134" s="229"/>
      <c r="P134" s="230">
        <f>SUM(P135:P179)</f>
        <v>0</v>
      </c>
      <c r="Q134" s="229"/>
      <c r="R134" s="230">
        <f>SUM(R135:R179)</f>
        <v>0</v>
      </c>
      <c r="S134" s="229"/>
      <c r="T134" s="231">
        <f>SUM(T135:T179)</f>
        <v>0</v>
      </c>
      <c r="AR134" s="232" t="s">
        <v>85</v>
      </c>
      <c r="AT134" s="233" t="s">
        <v>75</v>
      </c>
      <c r="AU134" s="233" t="s">
        <v>83</v>
      </c>
      <c r="AY134" s="232" t="s">
        <v>171</v>
      </c>
      <c r="BK134" s="234">
        <f>SUM(BK135:BK179)</f>
        <v>0</v>
      </c>
    </row>
    <row r="135" s="1" customFormat="1" ht="16.5" customHeight="1">
      <c r="B135" s="47"/>
      <c r="C135" s="237" t="s">
        <v>453</v>
      </c>
      <c r="D135" s="237" t="s">
        <v>174</v>
      </c>
      <c r="E135" s="238" t="s">
        <v>4108</v>
      </c>
      <c r="F135" s="239" t="s">
        <v>4394</v>
      </c>
      <c r="G135" s="240" t="s">
        <v>2081</v>
      </c>
      <c r="H135" s="241">
        <v>5</v>
      </c>
      <c r="I135" s="242"/>
      <c r="J135" s="243">
        <f>ROUND(I135*H135,2)</f>
        <v>0</v>
      </c>
      <c r="K135" s="239" t="s">
        <v>21</v>
      </c>
      <c r="L135" s="73"/>
      <c r="M135" s="244" t="s">
        <v>21</v>
      </c>
      <c r="N135" s="245" t="s">
        <v>47</v>
      </c>
      <c r="O135" s="48"/>
      <c r="P135" s="246">
        <f>O135*H135</f>
        <v>0</v>
      </c>
      <c r="Q135" s="246">
        <v>0</v>
      </c>
      <c r="R135" s="246">
        <f>Q135*H135</f>
        <v>0</v>
      </c>
      <c r="S135" s="246">
        <v>0</v>
      </c>
      <c r="T135" s="247">
        <f>S135*H135</f>
        <v>0</v>
      </c>
      <c r="AR135" s="25" t="s">
        <v>314</v>
      </c>
      <c r="AT135" s="25" t="s">
        <v>174</v>
      </c>
      <c r="AU135" s="25" t="s">
        <v>85</v>
      </c>
      <c r="AY135" s="25" t="s">
        <v>171</v>
      </c>
      <c r="BE135" s="248">
        <f>IF(N135="základní",J135,0)</f>
        <v>0</v>
      </c>
      <c r="BF135" s="248">
        <f>IF(N135="snížená",J135,0)</f>
        <v>0</v>
      </c>
      <c r="BG135" s="248">
        <f>IF(N135="zákl. přenesená",J135,0)</f>
        <v>0</v>
      </c>
      <c r="BH135" s="248">
        <f>IF(N135="sníž. přenesená",J135,0)</f>
        <v>0</v>
      </c>
      <c r="BI135" s="248">
        <f>IF(N135="nulová",J135,0)</f>
        <v>0</v>
      </c>
      <c r="BJ135" s="25" t="s">
        <v>83</v>
      </c>
      <c r="BK135" s="248">
        <f>ROUND(I135*H135,2)</f>
        <v>0</v>
      </c>
      <c r="BL135" s="25" t="s">
        <v>314</v>
      </c>
      <c r="BM135" s="25" t="s">
        <v>4395</v>
      </c>
    </row>
    <row r="136" s="1" customFormat="1" ht="16.5" customHeight="1">
      <c r="B136" s="47"/>
      <c r="C136" s="237" t="s">
        <v>458</v>
      </c>
      <c r="D136" s="237" t="s">
        <v>174</v>
      </c>
      <c r="E136" s="238" t="s">
        <v>4114</v>
      </c>
      <c r="F136" s="239" t="s">
        <v>4396</v>
      </c>
      <c r="G136" s="240" t="s">
        <v>2081</v>
      </c>
      <c r="H136" s="241">
        <v>5</v>
      </c>
      <c r="I136" s="242"/>
      <c r="J136" s="243">
        <f>ROUND(I136*H136,2)</f>
        <v>0</v>
      </c>
      <c r="K136" s="239" t="s">
        <v>21</v>
      </c>
      <c r="L136" s="73"/>
      <c r="M136" s="244" t="s">
        <v>21</v>
      </c>
      <c r="N136" s="245" t="s">
        <v>47</v>
      </c>
      <c r="O136" s="48"/>
      <c r="P136" s="246">
        <f>O136*H136</f>
        <v>0</v>
      </c>
      <c r="Q136" s="246">
        <v>0</v>
      </c>
      <c r="R136" s="246">
        <f>Q136*H136</f>
        <v>0</v>
      </c>
      <c r="S136" s="246">
        <v>0</v>
      </c>
      <c r="T136" s="247">
        <f>S136*H136</f>
        <v>0</v>
      </c>
      <c r="AR136" s="25" t="s">
        <v>314</v>
      </c>
      <c r="AT136" s="25" t="s">
        <v>174</v>
      </c>
      <c r="AU136" s="25" t="s">
        <v>85</v>
      </c>
      <c r="AY136" s="25" t="s">
        <v>171</v>
      </c>
      <c r="BE136" s="248">
        <f>IF(N136="základní",J136,0)</f>
        <v>0</v>
      </c>
      <c r="BF136" s="248">
        <f>IF(N136="snížená",J136,0)</f>
        <v>0</v>
      </c>
      <c r="BG136" s="248">
        <f>IF(N136="zákl. přenesená",J136,0)</f>
        <v>0</v>
      </c>
      <c r="BH136" s="248">
        <f>IF(N136="sníž. přenesená",J136,0)</f>
        <v>0</v>
      </c>
      <c r="BI136" s="248">
        <f>IF(N136="nulová",J136,0)</f>
        <v>0</v>
      </c>
      <c r="BJ136" s="25" t="s">
        <v>83</v>
      </c>
      <c r="BK136" s="248">
        <f>ROUND(I136*H136,2)</f>
        <v>0</v>
      </c>
      <c r="BL136" s="25" t="s">
        <v>314</v>
      </c>
      <c r="BM136" s="25" t="s">
        <v>4397</v>
      </c>
    </row>
    <row r="137" s="1" customFormat="1" ht="38.25" customHeight="1">
      <c r="B137" s="47"/>
      <c r="C137" s="237" t="s">
        <v>463</v>
      </c>
      <c r="D137" s="237" t="s">
        <v>174</v>
      </c>
      <c r="E137" s="238" t="s">
        <v>4117</v>
      </c>
      <c r="F137" s="239" t="s">
        <v>4398</v>
      </c>
      <c r="G137" s="240" t="s">
        <v>2081</v>
      </c>
      <c r="H137" s="241">
        <v>3</v>
      </c>
      <c r="I137" s="242"/>
      <c r="J137" s="243">
        <f>ROUND(I137*H137,2)</f>
        <v>0</v>
      </c>
      <c r="K137" s="239" t="s">
        <v>21</v>
      </c>
      <c r="L137" s="73"/>
      <c r="M137" s="244" t="s">
        <v>21</v>
      </c>
      <c r="N137" s="245" t="s">
        <v>47</v>
      </c>
      <c r="O137" s="48"/>
      <c r="P137" s="246">
        <f>O137*H137</f>
        <v>0</v>
      </c>
      <c r="Q137" s="246">
        <v>0</v>
      </c>
      <c r="R137" s="246">
        <f>Q137*H137</f>
        <v>0</v>
      </c>
      <c r="S137" s="246">
        <v>0</v>
      </c>
      <c r="T137" s="247">
        <f>S137*H137</f>
        <v>0</v>
      </c>
      <c r="AR137" s="25" t="s">
        <v>314</v>
      </c>
      <c r="AT137" s="25" t="s">
        <v>174</v>
      </c>
      <c r="AU137" s="25" t="s">
        <v>85</v>
      </c>
      <c r="AY137" s="25" t="s">
        <v>171</v>
      </c>
      <c r="BE137" s="248">
        <f>IF(N137="základní",J137,0)</f>
        <v>0</v>
      </c>
      <c r="BF137" s="248">
        <f>IF(N137="snížená",J137,0)</f>
        <v>0</v>
      </c>
      <c r="BG137" s="248">
        <f>IF(N137="zákl. přenesená",J137,0)</f>
        <v>0</v>
      </c>
      <c r="BH137" s="248">
        <f>IF(N137="sníž. přenesená",J137,0)</f>
        <v>0</v>
      </c>
      <c r="BI137" s="248">
        <f>IF(N137="nulová",J137,0)</f>
        <v>0</v>
      </c>
      <c r="BJ137" s="25" t="s">
        <v>83</v>
      </c>
      <c r="BK137" s="248">
        <f>ROUND(I137*H137,2)</f>
        <v>0</v>
      </c>
      <c r="BL137" s="25" t="s">
        <v>314</v>
      </c>
      <c r="BM137" s="25" t="s">
        <v>4399</v>
      </c>
    </row>
    <row r="138" s="1" customFormat="1">
      <c r="B138" s="47"/>
      <c r="C138" s="75"/>
      <c r="D138" s="249" t="s">
        <v>186</v>
      </c>
      <c r="E138" s="75"/>
      <c r="F138" s="250" t="s">
        <v>4291</v>
      </c>
      <c r="G138" s="75"/>
      <c r="H138" s="75"/>
      <c r="I138" s="205"/>
      <c r="J138" s="75"/>
      <c r="K138" s="75"/>
      <c r="L138" s="73"/>
      <c r="M138" s="251"/>
      <c r="N138" s="48"/>
      <c r="O138" s="48"/>
      <c r="P138" s="48"/>
      <c r="Q138" s="48"/>
      <c r="R138" s="48"/>
      <c r="S138" s="48"/>
      <c r="T138" s="96"/>
      <c r="AT138" s="25" t="s">
        <v>186</v>
      </c>
      <c r="AU138" s="25" t="s">
        <v>85</v>
      </c>
    </row>
    <row r="139" s="1" customFormat="1" ht="16.5" customHeight="1">
      <c r="B139" s="47"/>
      <c r="C139" s="237" t="s">
        <v>468</v>
      </c>
      <c r="D139" s="237" t="s">
        <v>174</v>
      </c>
      <c r="E139" s="238" t="s">
        <v>4123</v>
      </c>
      <c r="F139" s="239" t="s">
        <v>4400</v>
      </c>
      <c r="G139" s="240" t="s">
        <v>2081</v>
      </c>
      <c r="H139" s="241">
        <v>3</v>
      </c>
      <c r="I139" s="242"/>
      <c r="J139" s="243">
        <f>ROUND(I139*H139,2)</f>
        <v>0</v>
      </c>
      <c r="K139" s="239" t="s">
        <v>21</v>
      </c>
      <c r="L139" s="73"/>
      <c r="M139" s="244" t="s">
        <v>21</v>
      </c>
      <c r="N139" s="245" t="s">
        <v>47</v>
      </c>
      <c r="O139" s="48"/>
      <c r="P139" s="246">
        <f>O139*H139</f>
        <v>0</v>
      </c>
      <c r="Q139" s="246">
        <v>0</v>
      </c>
      <c r="R139" s="246">
        <f>Q139*H139</f>
        <v>0</v>
      </c>
      <c r="S139" s="246">
        <v>0</v>
      </c>
      <c r="T139" s="247">
        <f>S139*H139</f>
        <v>0</v>
      </c>
      <c r="AR139" s="25" t="s">
        <v>314</v>
      </c>
      <c r="AT139" s="25" t="s">
        <v>174</v>
      </c>
      <c r="AU139" s="25" t="s">
        <v>85</v>
      </c>
      <c r="AY139" s="25" t="s">
        <v>171</v>
      </c>
      <c r="BE139" s="248">
        <f>IF(N139="základní",J139,0)</f>
        <v>0</v>
      </c>
      <c r="BF139" s="248">
        <f>IF(N139="snížená",J139,0)</f>
        <v>0</v>
      </c>
      <c r="BG139" s="248">
        <f>IF(N139="zákl. přenesená",J139,0)</f>
        <v>0</v>
      </c>
      <c r="BH139" s="248">
        <f>IF(N139="sníž. přenesená",J139,0)</f>
        <v>0</v>
      </c>
      <c r="BI139" s="248">
        <f>IF(N139="nulová",J139,0)</f>
        <v>0</v>
      </c>
      <c r="BJ139" s="25" t="s">
        <v>83</v>
      </c>
      <c r="BK139" s="248">
        <f>ROUND(I139*H139,2)</f>
        <v>0</v>
      </c>
      <c r="BL139" s="25" t="s">
        <v>314</v>
      </c>
      <c r="BM139" s="25" t="s">
        <v>4401</v>
      </c>
    </row>
    <row r="140" s="1" customFormat="1" ht="16.5" customHeight="1">
      <c r="B140" s="47"/>
      <c r="C140" s="237" t="s">
        <v>475</v>
      </c>
      <c r="D140" s="237" t="s">
        <v>174</v>
      </c>
      <c r="E140" s="238" t="s">
        <v>4129</v>
      </c>
      <c r="F140" s="239" t="s">
        <v>4402</v>
      </c>
      <c r="G140" s="240" t="s">
        <v>2081</v>
      </c>
      <c r="H140" s="241">
        <v>3</v>
      </c>
      <c r="I140" s="242"/>
      <c r="J140" s="243">
        <f>ROUND(I140*H140,2)</f>
        <v>0</v>
      </c>
      <c r="K140" s="239" t="s">
        <v>21</v>
      </c>
      <c r="L140" s="73"/>
      <c r="M140" s="244" t="s">
        <v>21</v>
      </c>
      <c r="N140" s="245" t="s">
        <v>47</v>
      </c>
      <c r="O140" s="48"/>
      <c r="P140" s="246">
        <f>O140*H140</f>
        <v>0</v>
      </c>
      <c r="Q140" s="246">
        <v>0</v>
      </c>
      <c r="R140" s="246">
        <f>Q140*H140</f>
        <v>0</v>
      </c>
      <c r="S140" s="246">
        <v>0</v>
      </c>
      <c r="T140" s="247">
        <f>S140*H140</f>
        <v>0</v>
      </c>
      <c r="AR140" s="25" t="s">
        <v>314</v>
      </c>
      <c r="AT140" s="25" t="s">
        <v>174</v>
      </c>
      <c r="AU140" s="25" t="s">
        <v>85</v>
      </c>
      <c r="AY140" s="25" t="s">
        <v>171</v>
      </c>
      <c r="BE140" s="248">
        <f>IF(N140="základní",J140,0)</f>
        <v>0</v>
      </c>
      <c r="BF140" s="248">
        <f>IF(N140="snížená",J140,0)</f>
        <v>0</v>
      </c>
      <c r="BG140" s="248">
        <f>IF(N140="zákl. přenesená",J140,0)</f>
        <v>0</v>
      </c>
      <c r="BH140" s="248">
        <f>IF(N140="sníž. přenesená",J140,0)</f>
        <v>0</v>
      </c>
      <c r="BI140" s="248">
        <f>IF(N140="nulová",J140,0)</f>
        <v>0</v>
      </c>
      <c r="BJ140" s="25" t="s">
        <v>83</v>
      </c>
      <c r="BK140" s="248">
        <f>ROUND(I140*H140,2)</f>
        <v>0</v>
      </c>
      <c r="BL140" s="25" t="s">
        <v>314</v>
      </c>
      <c r="BM140" s="25" t="s">
        <v>4403</v>
      </c>
    </row>
    <row r="141" s="1" customFormat="1" ht="16.5" customHeight="1">
      <c r="B141" s="47"/>
      <c r="C141" s="237" t="s">
        <v>480</v>
      </c>
      <c r="D141" s="237" t="s">
        <v>174</v>
      </c>
      <c r="E141" s="238" t="s">
        <v>4132</v>
      </c>
      <c r="F141" s="239" t="s">
        <v>4404</v>
      </c>
      <c r="G141" s="240" t="s">
        <v>2081</v>
      </c>
      <c r="H141" s="241">
        <v>1</v>
      </c>
      <c r="I141" s="242"/>
      <c r="J141" s="243">
        <f>ROUND(I141*H141,2)</f>
        <v>0</v>
      </c>
      <c r="K141" s="239" t="s">
        <v>21</v>
      </c>
      <c r="L141" s="73"/>
      <c r="M141" s="244" t="s">
        <v>21</v>
      </c>
      <c r="N141" s="245" t="s">
        <v>47</v>
      </c>
      <c r="O141" s="48"/>
      <c r="P141" s="246">
        <f>O141*H141</f>
        <v>0</v>
      </c>
      <c r="Q141" s="246">
        <v>0</v>
      </c>
      <c r="R141" s="246">
        <f>Q141*H141</f>
        <v>0</v>
      </c>
      <c r="S141" s="246">
        <v>0</v>
      </c>
      <c r="T141" s="247">
        <f>S141*H141</f>
        <v>0</v>
      </c>
      <c r="AR141" s="25" t="s">
        <v>314</v>
      </c>
      <c r="AT141" s="25" t="s">
        <v>174</v>
      </c>
      <c r="AU141" s="25" t="s">
        <v>85</v>
      </c>
      <c r="AY141" s="25" t="s">
        <v>171</v>
      </c>
      <c r="BE141" s="248">
        <f>IF(N141="základní",J141,0)</f>
        <v>0</v>
      </c>
      <c r="BF141" s="248">
        <f>IF(N141="snížená",J141,0)</f>
        <v>0</v>
      </c>
      <c r="BG141" s="248">
        <f>IF(N141="zákl. přenesená",J141,0)</f>
        <v>0</v>
      </c>
      <c r="BH141" s="248">
        <f>IF(N141="sníž. přenesená",J141,0)</f>
        <v>0</v>
      </c>
      <c r="BI141" s="248">
        <f>IF(N141="nulová",J141,0)</f>
        <v>0</v>
      </c>
      <c r="BJ141" s="25" t="s">
        <v>83</v>
      </c>
      <c r="BK141" s="248">
        <f>ROUND(I141*H141,2)</f>
        <v>0</v>
      </c>
      <c r="BL141" s="25" t="s">
        <v>314</v>
      </c>
      <c r="BM141" s="25" t="s">
        <v>4405</v>
      </c>
    </row>
    <row r="142" s="1" customFormat="1" ht="16.5" customHeight="1">
      <c r="B142" s="47"/>
      <c r="C142" s="237" t="s">
        <v>485</v>
      </c>
      <c r="D142" s="237" t="s">
        <v>174</v>
      </c>
      <c r="E142" s="238" t="s">
        <v>4138</v>
      </c>
      <c r="F142" s="239" t="s">
        <v>4406</v>
      </c>
      <c r="G142" s="240" t="s">
        <v>2081</v>
      </c>
      <c r="H142" s="241">
        <v>2</v>
      </c>
      <c r="I142" s="242"/>
      <c r="J142" s="243">
        <f>ROUND(I142*H142,2)</f>
        <v>0</v>
      </c>
      <c r="K142" s="239" t="s">
        <v>21</v>
      </c>
      <c r="L142" s="73"/>
      <c r="M142" s="244" t="s">
        <v>21</v>
      </c>
      <c r="N142" s="245" t="s">
        <v>47</v>
      </c>
      <c r="O142" s="48"/>
      <c r="P142" s="246">
        <f>O142*H142</f>
        <v>0</v>
      </c>
      <c r="Q142" s="246">
        <v>0</v>
      </c>
      <c r="R142" s="246">
        <f>Q142*H142</f>
        <v>0</v>
      </c>
      <c r="S142" s="246">
        <v>0</v>
      </c>
      <c r="T142" s="247">
        <f>S142*H142</f>
        <v>0</v>
      </c>
      <c r="AR142" s="25" t="s">
        <v>314</v>
      </c>
      <c r="AT142" s="25" t="s">
        <v>174</v>
      </c>
      <c r="AU142" s="25" t="s">
        <v>85</v>
      </c>
      <c r="AY142" s="25" t="s">
        <v>171</v>
      </c>
      <c r="BE142" s="248">
        <f>IF(N142="základní",J142,0)</f>
        <v>0</v>
      </c>
      <c r="BF142" s="248">
        <f>IF(N142="snížená",J142,0)</f>
        <v>0</v>
      </c>
      <c r="BG142" s="248">
        <f>IF(N142="zákl. přenesená",J142,0)</f>
        <v>0</v>
      </c>
      <c r="BH142" s="248">
        <f>IF(N142="sníž. přenesená",J142,0)</f>
        <v>0</v>
      </c>
      <c r="BI142" s="248">
        <f>IF(N142="nulová",J142,0)</f>
        <v>0</v>
      </c>
      <c r="BJ142" s="25" t="s">
        <v>83</v>
      </c>
      <c r="BK142" s="248">
        <f>ROUND(I142*H142,2)</f>
        <v>0</v>
      </c>
      <c r="BL142" s="25" t="s">
        <v>314</v>
      </c>
      <c r="BM142" s="25" t="s">
        <v>4407</v>
      </c>
    </row>
    <row r="143" s="1" customFormat="1" ht="16.5" customHeight="1">
      <c r="B143" s="47"/>
      <c r="C143" s="237" t="s">
        <v>494</v>
      </c>
      <c r="D143" s="237" t="s">
        <v>174</v>
      </c>
      <c r="E143" s="238" t="s">
        <v>4144</v>
      </c>
      <c r="F143" s="239" t="s">
        <v>4408</v>
      </c>
      <c r="G143" s="240" t="s">
        <v>2081</v>
      </c>
      <c r="H143" s="241">
        <v>2</v>
      </c>
      <c r="I143" s="242"/>
      <c r="J143" s="243">
        <f>ROUND(I143*H143,2)</f>
        <v>0</v>
      </c>
      <c r="K143" s="239" t="s">
        <v>21</v>
      </c>
      <c r="L143" s="73"/>
      <c r="M143" s="244" t="s">
        <v>21</v>
      </c>
      <c r="N143" s="245" t="s">
        <v>47</v>
      </c>
      <c r="O143" s="48"/>
      <c r="P143" s="246">
        <f>O143*H143</f>
        <v>0</v>
      </c>
      <c r="Q143" s="246">
        <v>0</v>
      </c>
      <c r="R143" s="246">
        <f>Q143*H143</f>
        <v>0</v>
      </c>
      <c r="S143" s="246">
        <v>0</v>
      </c>
      <c r="T143" s="247">
        <f>S143*H143</f>
        <v>0</v>
      </c>
      <c r="AR143" s="25" t="s">
        <v>314</v>
      </c>
      <c r="AT143" s="25" t="s">
        <v>174</v>
      </c>
      <c r="AU143" s="25" t="s">
        <v>85</v>
      </c>
      <c r="AY143" s="25" t="s">
        <v>171</v>
      </c>
      <c r="BE143" s="248">
        <f>IF(N143="základní",J143,0)</f>
        <v>0</v>
      </c>
      <c r="BF143" s="248">
        <f>IF(N143="snížená",J143,0)</f>
        <v>0</v>
      </c>
      <c r="BG143" s="248">
        <f>IF(N143="zákl. přenesená",J143,0)</f>
        <v>0</v>
      </c>
      <c r="BH143" s="248">
        <f>IF(N143="sníž. přenesená",J143,0)</f>
        <v>0</v>
      </c>
      <c r="BI143" s="248">
        <f>IF(N143="nulová",J143,0)</f>
        <v>0</v>
      </c>
      <c r="BJ143" s="25" t="s">
        <v>83</v>
      </c>
      <c r="BK143" s="248">
        <f>ROUND(I143*H143,2)</f>
        <v>0</v>
      </c>
      <c r="BL143" s="25" t="s">
        <v>314</v>
      </c>
      <c r="BM143" s="25" t="s">
        <v>4409</v>
      </c>
    </row>
    <row r="144" s="1" customFormat="1" ht="16.5" customHeight="1">
      <c r="B144" s="47"/>
      <c r="C144" s="237" t="s">
        <v>499</v>
      </c>
      <c r="D144" s="237" t="s">
        <v>174</v>
      </c>
      <c r="E144" s="238" t="s">
        <v>4150</v>
      </c>
      <c r="F144" s="239" t="s">
        <v>4406</v>
      </c>
      <c r="G144" s="240" t="s">
        <v>2081</v>
      </c>
      <c r="H144" s="241">
        <v>2</v>
      </c>
      <c r="I144" s="242"/>
      <c r="J144" s="243">
        <f>ROUND(I144*H144,2)</f>
        <v>0</v>
      </c>
      <c r="K144" s="239" t="s">
        <v>21</v>
      </c>
      <c r="L144" s="73"/>
      <c r="M144" s="244" t="s">
        <v>21</v>
      </c>
      <c r="N144" s="245" t="s">
        <v>47</v>
      </c>
      <c r="O144" s="48"/>
      <c r="P144" s="246">
        <f>O144*H144</f>
        <v>0</v>
      </c>
      <c r="Q144" s="246">
        <v>0</v>
      </c>
      <c r="R144" s="246">
        <f>Q144*H144</f>
        <v>0</v>
      </c>
      <c r="S144" s="246">
        <v>0</v>
      </c>
      <c r="T144" s="247">
        <f>S144*H144</f>
        <v>0</v>
      </c>
      <c r="AR144" s="25" t="s">
        <v>314</v>
      </c>
      <c r="AT144" s="25" t="s">
        <v>174</v>
      </c>
      <c r="AU144" s="25" t="s">
        <v>85</v>
      </c>
      <c r="AY144" s="25" t="s">
        <v>171</v>
      </c>
      <c r="BE144" s="248">
        <f>IF(N144="základní",J144,0)</f>
        <v>0</v>
      </c>
      <c r="BF144" s="248">
        <f>IF(N144="snížená",J144,0)</f>
        <v>0</v>
      </c>
      <c r="BG144" s="248">
        <f>IF(N144="zákl. přenesená",J144,0)</f>
        <v>0</v>
      </c>
      <c r="BH144" s="248">
        <f>IF(N144="sníž. přenesená",J144,0)</f>
        <v>0</v>
      </c>
      <c r="BI144" s="248">
        <f>IF(N144="nulová",J144,0)</f>
        <v>0</v>
      </c>
      <c r="BJ144" s="25" t="s">
        <v>83</v>
      </c>
      <c r="BK144" s="248">
        <f>ROUND(I144*H144,2)</f>
        <v>0</v>
      </c>
      <c r="BL144" s="25" t="s">
        <v>314</v>
      </c>
      <c r="BM144" s="25" t="s">
        <v>4410</v>
      </c>
    </row>
    <row r="145" s="1" customFormat="1" ht="16.5" customHeight="1">
      <c r="B145" s="47"/>
      <c r="C145" s="237" t="s">
        <v>505</v>
      </c>
      <c r="D145" s="237" t="s">
        <v>174</v>
      </c>
      <c r="E145" s="238" t="s">
        <v>4156</v>
      </c>
      <c r="F145" s="239" t="s">
        <v>4411</v>
      </c>
      <c r="G145" s="240" t="s">
        <v>2081</v>
      </c>
      <c r="H145" s="241">
        <v>2</v>
      </c>
      <c r="I145" s="242"/>
      <c r="J145" s="243">
        <f>ROUND(I145*H145,2)</f>
        <v>0</v>
      </c>
      <c r="K145" s="239" t="s">
        <v>21</v>
      </c>
      <c r="L145" s="73"/>
      <c r="M145" s="244" t="s">
        <v>21</v>
      </c>
      <c r="N145" s="245" t="s">
        <v>47</v>
      </c>
      <c r="O145" s="48"/>
      <c r="P145" s="246">
        <f>O145*H145</f>
        <v>0</v>
      </c>
      <c r="Q145" s="246">
        <v>0</v>
      </c>
      <c r="R145" s="246">
        <f>Q145*H145</f>
        <v>0</v>
      </c>
      <c r="S145" s="246">
        <v>0</v>
      </c>
      <c r="T145" s="247">
        <f>S145*H145</f>
        <v>0</v>
      </c>
      <c r="AR145" s="25" t="s">
        <v>314</v>
      </c>
      <c r="AT145" s="25" t="s">
        <v>174</v>
      </c>
      <c r="AU145" s="25" t="s">
        <v>85</v>
      </c>
      <c r="AY145" s="25" t="s">
        <v>171</v>
      </c>
      <c r="BE145" s="248">
        <f>IF(N145="základní",J145,0)</f>
        <v>0</v>
      </c>
      <c r="BF145" s="248">
        <f>IF(N145="snížená",J145,0)</f>
        <v>0</v>
      </c>
      <c r="BG145" s="248">
        <f>IF(N145="zákl. přenesená",J145,0)</f>
        <v>0</v>
      </c>
      <c r="BH145" s="248">
        <f>IF(N145="sníž. přenesená",J145,0)</f>
        <v>0</v>
      </c>
      <c r="BI145" s="248">
        <f>IF(N145="nulová",J145,0)</f>
        <v>0</v>
      </c>
      <c r="BJ145" s="25" t="s">
        <v>83</v>
      </c>
      <c r="BK145" s="248">
        <f>ROUND(I145*H145,2)</f>
        <v>0</v>
      </c>
      <c r="BL145" s="25" t="s">
        <v>314</v>
      </c>
      <c r="BM145" s="25" t="s">
        <v>4412</v>
      </c>
    </row>
    <row r="146" s="1" customFormat="1" ht="16.5" customHeight="1">
      <c r="B146" s="47"/>
      <c r="C146" s="237" t="s">
        <v>510</v>
      </c>
      <c r="D146" s="237" t="s">
        <v>174</v>
      </c>
      <c r="E146" s="238" t="s">
        <v>4161</v>
      </c>
      <c r="F146" s="239" t="s">
        <v>4413</v>
      </c>
      <c r="G146" s="240" t="s">
        <v>2081</v>
      </c>
      <c r="H146" s="241">
        <v>1</v>
      </c>
      <c r="I146" s="242"/>
      <c r="J146" s="243">
        <f>ROUND(I146*H146,2)</f>
        <v>0</v>
      </c>
      <c r="K146" s="239" t="s">
        <v>21</v>
      </c>
      <c r="L146" s="73"/>
      <c r="M146" s="244" t="s">
        <v>21</v>
      </c>
      <c r="N146" s="245" t="s">
        <v>47</v>
      </c>
      <c r="O146" s="48"/>
      <c r="P146" s="246">
        <f>O146*H146</f>
        <v>0</v>
      </c>
      <c r="Q146" s="246">
        <v>0</v>
      </c>
      <c r="R146" s="246">
        <f>Q146*H146</f>
        <v>0</v>
      </c>
      <c r="S146" s="246">
        <v>0</v>
      </c>
      <c r="T146" s="247">
        <f>S146*H146</f>
        <v>0</v>
      </c>
      <c r="AR146" s="25" t="s">
        <v>314</v>
      </c>
      <c r="AT146" s="25" t="s">
        <v>174</v>
      </c>
      <c r="AU146" s="25" t="s">
        <v>85</v>
      </c>
      <c r="AY146" s="25" t="s">
        <v>171</v>
      </c>
      <c r="BE146" s="248">
        <f>IF(N146="základní",J146,0)</f>
        <v>0</v>
      </c>
      <c r="BF146" s="248">
        <f>IF(N146="snížená",J146,0)</f>
        <v>0</v>
      </c>
      <c r="BG146" s="248">
        <f>IF(N146="zákl. přenesená",J146,0)</f>
        <v>0</v>
      </c>
      <c r="BH146" s="248">
        <f>IF(N146="sníž. přenesená",J146,0)</f>
        <v>0</v>
      </c>
      <c r="BI146" s="248">
        <f>IF(N146="nulová",J146,0)</f>
        <v>0</v>
      </c>
      <c r="BJ146" s="25" t="s">
        <v>83</v>
      </c>
      <c r="BK146" s="248">
        <f>ROUND(I146*H146,2)</f>
        <v>0</v>
      </c>
      <c r="BL146" s="25" t="s">
        <v>314</v>
      </c>
      <c r="BM146" s="25" t="s">
        <v>4414</v>
      </c>
    </row>
    <row r="147" s="1" customFormat="1" ht="25.5" customHeight="1">
      <c r="B147" s="47"/>
      <c r="C147" s="237" t="s">
        <v>516</v>
      </c>
      <c r="D147" s="237" t="s">
        <v>174</v>
      </c>
      <c r="E147" s="238" t="s">
        <v>4166</v>
      </c>
      <c r="F147" s="239" t="s">
        <v>4415</v>
      </c>
      <c r="G147" s="240" t="s">
        <v>2081</v>
      </c>
      <c r="H147" s="241">
        <v>1</v>
      </c>
      <c r="I147" s="242"/>
      <c r="J147" s="243">
        <f>ROUND(I147*H147,2)</f>
        <v>0</v>
      </c>
      <c r="K147" s="239" t="s">
        <v>21</v>
      </c>
      <c r="L147" s="73"/>
      <c r="M147" s="244" t="s">
        <v>21</v>
      </c>
      <c r="N147" s="245" t="s">
        <v>47</v>
      </c>
      <c r="O147" s="48"/>
      <c r="P147" s="246">
        <f>O147*H147</f>
        <v>0</v>
      </c>
      <c r="Q147" s="246">
        <v>0</v>
      </c>
      <c r="R147" s="246">
        <f>Q147*H147</f>
        <v>0</v>
      </c>
      <c r="S147" s="246">
        <v>0</v>
      </c>
      <c r="T147" s="247">
        <f>S147*H147</f>
        <v>0</v>
      </c>
      <c r="AR147" s="25" t="s">
        <v>314</v>
      </c>
      <c r="AT147" s="25" t="s">
        <v>174</v>
      </c>
      <c r="AU147" s="25" t="s">
        <v>85</v>
      </c>
      <c r="AY147" s="25" t="s">
        <v>171</v>
      </c>
      <c r="BE147" s="248">
        <f>IF(N147="základní",J147,0)</f>
        <v>0</v>
      </c>
      <c r="BF147" s="248">
        <f>IF(N147="snížená",J147,0)</f>
        <v>0</v>
      </c>
      <c r="BG147" s="248">
        <f>IF(N147="zákl. přenesená",J147,0)</f>
        <v>0</v>
      </c>
      <c r="BH147" s="248">
        <f>IF(N147="sníž. přenesená",J147,0)</f>
        <v>0</v>
      </c>
      <c r="BI147" s="248">
        <f>IF(N147="nulová",J147,0)</f>
        <v>0</v>
      </c>
      <c r="BJ147" s="25" t="s">
        <v>83</v>
      </c>
      <c r="BK147" s="248">
        <f>ROUND(I147*H147,2)</f>
        <v>0</v>
      </c>
      <c r="BL147" s="25" t="s">
        <v>314</v>
      </c>
      <c r="BM147" s="25" t="s">
        <v>4416</v>
      </c>
    </row>
    <row r="148" s="1" customFormat="1" ht="16.5" customHeight="1">
      <c r="B148" s="47"/>
      <c r="C148" s="237" t="s">
        <v>521</v>
      </c>
      <c r="D148" s="237" t="s">
        <v>174</v>
      </c>
      <c r="E148" s="238" t="s">
        <v>4172</v>
      </c>
      <c r="F148" s="239" t="s">
        <v>4417</v>
      </c>
      <c r="G148" s="240" t="s">
        <v>2081</v>
      </c>
      <c r="H148" s="241">
        <v>1</v>
      </c>
      <c r="I148" s="242"/>
      <c r="J148" s="243">
        <f>ROUND(I148*H148,2)</f>
        <v>0</v>
      </c>
      <c r="K148" s="239" t="s">
        <v>21</v>
      </c>
      <c r="L148" s="73"/>
      <c r="M148" s="244" t="s">
        <v>21</v>
      </c>
      <c r="N148" s="245" t="s">
        <v>47</v>
      </c>
      <c r="O148" s="48"/>
      <c r="P148" s="246">
        <f>O148*H148</f>
        <v>0</v>
      </c>
      <c r="Q148" s="246">
        <v>0</v>
      </c>
      <c r="R148" s="246">
        <f>Q148*H148</f>
        <v>0</v>
      </c>
      <c r="S148" s="246">
        <v>0</v>
      </c>
      <c r="T148" s="247">
        <f>S148*H148</f>
        <v>0</v>
      </c>
      <c r="AR148" s="25" t="s">
        <v>314</v>
      </c>
      <c r="AT148" s="25" t="s">
        <v>174</v>
      </c>
      <c r="AU148" s="25" t="s">
        <v>85</v>
      </c>
      <c r="AY148" s="25" t="s">
        <v>171</v>
      </c>
      <c r="BE148" s="248">
        <f>IF(N148="základní",J148,0)</f>
        <v>0</v>
      </c>
      <c r="BF148" s="248">
        <f>IF(N148="snížená",J148,0)</f>
        <v>0</v>
      </c>
      <c r="BG148" s="248">
        <f>IF(N148="zákl. přenesená",J148,0)</f>
        <v>0</v>
      </c>
      <c r="BH148" s="248">
        <f>IF(N148="sníž. přenesená",J148,0)</f>
        <v>0</v>
      </c>
      <c r="BI148" s="248">
        <f>IF(N148="nulová",J148,0)</f>
        <v>0</v>
      </c>
      <c r="BJ148" s="25" t="s">
        <v>83</v>
      </c>
      <c r="BK148" s="248">
        <f>ROUND(I148*H148,2)</f>
        <v>0</v>
      </c>
      <c r="BL148" s="25" t="s">
        <v>314</v>
      </c>
      <c r="BM148" s="25" t="s">
        <v>4418</v>
      </c>
    </row>
    <row r="149" s="1" customFormat="1" ht="16.5" customHeight="1">
      <c r="B149" s="47"/>
      <c r="C149" s="237" t="s">
        <v>526</v>
      </c>
      <c r="D149" s="237" t="s">
        <v>174</v>
      </c>
      <c r="E149" s="238" t="s">
        <v>4178</v>
      </c>
      <c r="F149" s="239" t="s">
        <v>4419</v>
      </c>
      <c r="G149" s="240" t="s">
        <v>2081</v>
      </c>
      <c r="H149" s="241">
        <v>2</v>
      </c>
      <c r="I149" s="242"/>
      <c r="J149" s="243">
        <f>ROUND(I149*H149,2)</f>
        <v>0</v>
      </c>
      <c r="K149" s="239" t="s">
        <v>21</v>
      </c>
      <c r="L149" s="73"/>
      <c r="M149" s="244" t="s">
        <v>21</v>
      </c>
      <c r="N149" s="245" t="s">
        <v>47</v>
      </c>
      <c r="O149" s="48"/>
      <c r="P149" s="246">
        <f>O149*H149</f>
        <v>0</v>
      </c>
      <c r="Q149" s="246">
        <v>0</v>
      </c>
      <c r="R149" s="246">
        <f>Q149*H149</f>
        <v>0</v>
      </c>
      <c r="S149" s="246">
        <v>0</v>
      </c>
      <c r="T149" s="247">
        <f>S149*H149</f>
        <v>0</v>
      </c>
      <c r="AR149" s="25" t="s">
        <v>314</v>
      </c>
      <c r="AT149" s="25" t="s">
        <v>174</v>
      </c>
      <c r="AU149" s="25" t="s">
        <v>85</v>
      </c>
      <c r="AY149" s="25" t="s">
        <v>171</v>
      </c>
      <c r="BE149" s="248">
        <f>IF(N149="základní",J149,0)</f>
        <v>0</v>
      </c>
      <c r="BF149" s="248">
        <f>IF(N149="snížená",J149,0)</f>
        <v>0</v>
      </c>
      <c r="BG149" s="248">
        <f>IF(N149="zákl. přenesená",J149,0)</f>
        <v>0</v>
      </c>
      <c r="BH149" s="248">
        <f>IF(N149="sníž. přenesená",J149,0)</f>
        <v>0</v>
      </c>
      <c r="BI149" s="248">
        <f>IF(N149="nulová",J149,0)</f>
        <v>0</v>
      </c>
      <c r="BJ149" s="25" t="s">
        <v>83</v>
      </c>
      <c r="BK149" s="248">
        <f>ROUND(I149*H149,2)</f>
        <v>0</v>
      </c>
      <c r="BL149" s="25" t="s">
        <v>314</v>
      </c>
      <c r="BM149" s="25" t="s">
        <v>4420</v>
      </c>
    </row>
    <row r="150" s="1" customFormat="1" ht="16.5" customHeight="1">
      <c r="B150" s="47"/>
      <c r="C150" s="237" t="s">
        <v>532</v>
      </c>
      <c r="D150" s="237" t="s">
        <v>174</v>
      </c>
      <c r="E150" s="238" t="s">
        <v>4184</v>
      </c>
      <c r="F150" s="239" t="s">
        <v>4421</v>
      </c>
      <c r="G150" s="240" t="s">
        <v>2081</v>
      </c>
      <c r="H150" s="241">
        <v>1</v>
      </c>
      <c r="I150" s="242"/>
      <c r="J150" s="243">
        <f>ROUND(I150*H150,2)</f>
        <v>0</v>
      </c>
      <c r="K150" s="239" t="s">
        <v>21</v>
      </c>
      <c r="L150" s="73"/>
      <c r="M150" s="244" t="s">
        <v>21</v>
      </c>
      <c r="N150" s="245" t="s">
        <v>47</v>
      </c>
      <c r="O150" s="48"/>
      <c r="P150" s="246">
        <f>O150*H150</f>
        <v>0</v>
      </c>
      <c r="Q150" s="246">
        <v>0</v>
      </c>
      <c r="R150" s="246">
        <f>Q150*H150</f>
        <v>0</v>
      </c>
      <c r="S150" s="246">
        <v>0</v>
      </c>
      <c r="T150" s="247">
        <f>S150*H150</f>
        <v>0</v>
      </c>
      <c r="AR150" s="25" t="s">
        <v>314</v>
      </c>
      <c r="AT150" s="25" t="s">
        <v>174</v>
      </c>
      <c r="AU150" s="25" t="s">
        <v>85</v>
      </c>
      <c r="AY150" s="25" t="s">
        <v>171</v>
      </c>
      <c r="BE150" s="248">
        <f>IF(N150="základní",J150,0)</f>
        <v>0</v>
      </c>
      <c r="BF150" s="248">
        <f>IF(N150="snížená",J150,0)</f>
        <v>0</v>
      </c>
      <c r="BG150" s="248">
        <f>IF(N150="zákl. přenesená",J150,0)</f>
        <v>0</v>
      </c>
      <c r="BH150" s="248">
        <f>IF(N150="sníž. přenesená",J150,0)</f>
        <v>0</v>
      </c>
      <c r="BI150" s="248">
        <f>IF(N150="nulová",J150,0)</f>
        <v>0</v>
      </c>
      <c r="BJ150" s="25" t="s">
        <v>83</v>
      </c>
      <c r="BK150" s="248">
        <f>ROUND(I150*H150,2)</f>
        <v>0</v>
      </c>
      <c r="BL150" s="25" t="s">
        <v>314</v>
      </c>
      <c r="BM150" s="25" t="s">
        <v>4422</v>
      </c>
    </row>
    <row r="151" s="1" customFormat="1" ht="16.5" customHeight="1">
      <c r="B151" s="47"/>
      <c r="C151" s="237" t="s">
        <v>539</v>
      </c>
      <c r="D151" s="237" t="s">
        <v>174</v>
      </c>
      <c r="E151" s="238" t="s">
        <v>4190</v>
      </c>
      <c r="F151" s="239" t="s">
        <v>4423</v>
      </c>
      <c r="G151" s="240" t="s">
        <v>2081</v>
      </c>
      <c r="H151" s="241">
        <v>1</v>
      </c>
      <c r="I151" s="242"/>
      <c r="J151" s="243">
        <f>ROUND(I151*H151,2)</f>
        <v>0</v>
      </c>
      <c r="K151" s="239" t="s">
        <v>21</v>
      </c>
      <c r="L151" s="73"/>
      <c r="M151" s="244" t="s">
        <v>21</v>
      </c>
      <c r="N151" s="245" t="s">
        <v>47</v>
      </c>
      <c r="O151" s="48"/>
      <c r="P151" s="246">
        <f>O151*H151</f>
        <v>0</v>
      </c>
      <c r="Q151" s="246">
        <v>0</v>
      </c>
      <c r="R151" s="246">
        <f>Q151*H151</f>
        <v>0</v>
      </c>
      <c r="S151" s="246">
        <v>0</v>
      </c>
      <c r="T151" s="247">
        <f>S151*H151</f>
        <v>0</v>
      </c>
      <c r="AR151" s="25" t="s">
        <v>314</v>
      </c>
      <c r="AT151" s="25" t="s">
        <v>174</v>
      </c>
      <c r="AU151" s="25" t="s">
        <v>85</v>
      </c>
      <c r="AY151" s="25" t="s">
        <v>171</v>
      </c>
      <c r="BE151" s="248">
        <f>IF(N151="základní",J151,0)</f>
        <v>0</v>
      </c>
      <c r="BF151" s="248">
        <f>IF(N151="snížená",J151,0)</f>
        <v>0</v>
      </c>
      <c r="BG151" s="248">
        <f>IF(N151="zákl. přenesená",J151,0)</f>
        <v>0</v>
      </c>
      <c r="BH151" s="248">
        <f>IF(N151="sníž. přenesená",J151,0)</f>
        <v>0</v>
      </c>
      <c r="BI151" s="248">
        <f>IF(N151="nulová",J151,0)</f>
        <v>0</v>
      </c>
      <c r="BJ151" s="25" t="s">
        <v>83</v>
      </c>
      <c r="BK151" s="248">
        <f>ROUND(I151*H151,2)</f>
        <v>0</v>
      </c>
      <c r="BL151" s="25" t="s">
        <v>314</v>
      </c>
      <c r="BM151" s="25" t="s">
        <v>4424</v>
      </c>
    </row>
    <row r="152" s="1" customFormat="1" ht="16.5" customHeight="1">
      <c r="B152" s="47"/>
      <c r="C152" s="237" t="s">
        <v>544</v>
      </c>
      <c r="D152" s="237" t="s">
        <v>174</v>
      </c>
      <c r="E152" s="238" t="s">
        <v>4425</v>
      </c>
      <c r="F152" s="239" t="s">
        <v>4426</v>
      </c>
      <c r="G152" s="240" t="s">
        <v>2081</v>
      </c>
      <c r="H152" s="241">
        <v>1</v>
      </c>
      <c r="I152" s="242"/>
      <c r="J152" s="243">
        <f>ROUND(I152*H152,2)</f>
        <v>0</v>
      </c>
      <c r="K152" s="239" t="s">
        <v>21</v>
      </c>
      <c r="L152" s="73"/>
      <c r="M152" s="244" t="s">
        <v>21</v>
      </c>
      <c r="N152" s="245" t="s">
        <v>47</v>
      </c>
      <c r="O152" s="48"/>
      <c r="P152" s="246">
        <f>O152*H152</f>
        <v>0</v>
      </c>
      <c r="Q152" s="246">
        <v>0</v>
      </c>
      <c r="R152" s="246">
        <f>Q152*H152</f>
        <v>0</v>
      </c>
      <c r="S152" s="246">
        <v>0</v>
      </c>
      <c r="T152" s="247">
        <f>S152*H152</f>
        <v>0</v>
      </c>
      <c r="AR152" s="25" t="s">
        <v>314</v>
      </c>
      <c r="AT152" s="25" t="s">
        <v>174</v>
      </c>
      <c r="AU152" s="25" t="s">
        <v>85</v>
      </c>
      <c r="AY152" s="25" t="s">
        <v>171</v>
      </c>
      <c r="BE152" s="248">
        <f>IF(N152="základní",J152,0)</f>
        <v>0</v>
      </c>
      <c r="BF152" s="248">
        <f>IF(N152="snížená",J152,0)</f>
        <v>0</v>
      </c>
      <c r="BG152" s="248">
        <f>IF(N152="zákl. přenesená",J152,0)</f>
        <v>0</v>
      </c>
      <c r="BH152" s="248">
        <f>IF(N152="sníž. přenesená",J152,0)</f>
        <v>0</v>
      </c>
      <c r="BI152" s="248">
        <f>IF(N152="nulová",J152,0)</f>
        <v>0</v>
      </c>
      <c r="BJ152" s="25" t="s">
        <v>83</v>
      </c>
      <c r="BK152" s="248">
        <f>ROUND(I152*H152,2)</f>
        <v>0</v>
      </c>
      <c r="BL152" s="25" t="s">
        <v>314</v>
      </c>
      <c r="BM152" s="25" t="s">
        <v>4427</v>
      </c>
    </row>
    <row r="153" s="1" customFormat="1" ht="16.5" customHeight="1">
      <c r="B153" s="47"/>
      <c r="C153" s="237" t="s">
        <v>551</v>
      </c>
      <c r="D153" s="237" t="s">
        <v>174</v>
      </c>
      <c r="E153" s="238" t="s">
        <v>4428</v>
      </c>
      <c r="F153" s="239" t="s">
        <v>4429</v>
      </c>
      <c r="G153" s="240" t="s">
        <v>2081</v>
      </c>
      <c r="H153" s="241">
        <v>1</v>
      </c>
      <c r="I153" s="242"/>
      <c r="J153" s="243">
        <f>ROUND(I153*H153,2)</f>
        <v>0</v>
      </c>
      <c r="K153" s="239" t="s">
        <v>21</v>
      </c>
      <c r="L153" s="73"/>
      <c r="M153" s="244" t="s">
        <v>21</v>
      </c>
      <c r="N153" s="245" t="s">
        <v>47</v>
      </c>
      <c r="O153" s="48"/>
      <c r="P153" s="246">
        <f>O153*H153</f>
        <v>0</v>
      </c>
      <c r="Q153" s="246">
        <v>0</v>
      </c>
      <c r="R153" s="246">
        <f>Q153*H153</f>
        <v>0</v>
      </c>
      <c r="S153" s="246">
        <v>0</v>
      </c>
      <c r="T153" s="247">
        <f>S153*H153</f>
        <v>0</v>
      </c>
      <c r="AR153" s="25" t="s">
        <v>314</v>
      </c>
      <c r="AT153" s="25" t="s">
        <v>174</v>
      </c>
      <c r="AU153" s="25" t="s">
        <v>85</v>
      </c>
      <c r="AY153" s="25" t="s">
        <v>171</v>
      </c>
      <c r="BE153" s="248">
        <f>IF(N153="základní",J153,0)</f>
        <v>0</v>
      </c>
      <c r="BF153" s="248">
        <f>IF(N153="snížená",J153,0)</f>
        <v>0</v>
      </c>
      <c r="BG153" s="248">
        <f>IF(N153="zákl. přenesená",J153,0)</f>
        <v>0</v>
      </c>
      <c r="BH153" s="248">
        <f>IF(N153="sníž. přenesená",J153,0)</f>
        <v>0</v>
      </c>
      <c r="BI153" s="248">
        <f>IF(N153="nulová",J153,0)</f>
        <v>0</v>
      </c>
      <c r="BJ153" s="25" t="s">
        <v>83</v>
      </c>
      <c r="BK153" s="248">
        <f>ROUND(I153*H153,2)</f>
        <v>0</v>
      </c>
      <c r="BL153" s="25" t="s">
        <v>314</v>
      </c>
      <c r="BM153" s="25" t="s">
        <v>4430</v>
      </c>
    </row>
    <row r="154" s="1" customFormat="1" ht="16.5" customHeight="1">
      <c r="B154" s="47"/>
      <c r="C154" s="237" t="s">
        <v>562</v>
      </c>
      <c r="D154" s="237" t="s">
        <v>174</v>
      </c>
      <c r="E154" s="238" t="s">
        <v>4431</v>
      </c>
      <c r="F154" s="239" t="s">
        <v>4432</v>
      </c>
      <c r="G154" s="240" t="s">
        <v>2081</v>
      </c>
      <c r="H154" s="241">
        <v>1</v>
      </c>
      <c r="I154" s="242"/>
      <c r="J154" s="243">
        <f>ROUND(I154*H154,2)</f>
        <v>0</v>
      </c>
      <c r="K154" s="239" t="s">
        <v>21</v>
      </c>
      <c r="L154" s="73"/>
      <c r="M154" s="244" t="s">
        <v>21</v>
      </c>
      <c r="N154" s="245" t="s">
        <v>47</v>
      </c>
      <c r="O154" s="48"/>
      <c r="P154" s="246">
        <f>O154*H154</f>
        <v>0</v>
      </c>
      <c r="Q154" s="246">
        <v>0</v>
      </c>
      <c r="R154" s="246">
        <f>Q154*H154</f>
        <v>0</v>
      </c>
      <c r="S154" s="246">
        <v>0</v>
      </c>
      <c r="T154" s="247">
        <f>S154*H154</f>
        <v>0</v>
      </c>
      <c r="AR154" s="25" t="s">
        <v>314</v>
      </c>
      <c r="AT154" s="25" t="s">
        <v>174</v>
      </c>
      <c r="AU154" s="25" t="s">
        <v>85</v>
      </c>
      <c r="AY154" s="25" t="s">
        <v>171</v>
      </c>
      <c r="BE154" s="248">
        <f>IF(N154="základní",J154,0)</f>
        <v>0</v>
      </c>
      <c r="BF154" s="248">
        <f>IF(N154="snížená",J154,0)</f>
        <v>0</v>
      </c>
      <c r="BG154" s="248">
        <f>IF(N154="zákl. přenesená",J154,0)</f>
        <v>0</v>
      </c>
      <c r="BH154" s="248">
        <f>IF(N154="sníž. přenesená",J154,0)</f>
        <v>0</v>
      </c>
      <c r="BI154" s="248">
        <f>IF(N154="nulová",J154,0)</f>
        <v>0</v>
      </c>
      <c r="BJ154" s="25" t="s">
        <v>83</v>
      </c>
      <c r="BK154" s="248">
        <f>ROUND(I154*H154,2)</f>
        <v>0</v>
      </c>
      <c r="BL154" s="25" t="s">
        <v>314</v>
      </c>
      <c r="BM154" s="25" t="s">
        <v>4433</v>
      </c>
    </row>
    <row r="155" s="1" customFormat="1" ht="16.5" customHeight="1">
      <c r="B155" s="47"/>
      <c r="C155" s="237" t="s">
        <v>583</v>
      </c>
      <c r="D155" s="237" t="s">
        <v>174</v>
      </c>
      <c r="E155" s="238" t="s">
        <v>4434</v>
      </c>
      <c r="F155" s="239" t="s">
        <v>4435</v>
      </c>
      <c r="G155" s="240" t="s">
        <v>2081</v>
      </c>
      <c r="H155" s="241">
        <v>1</v>
      </c>
      <c r="I155" s="242"/>
      <c r="J155" s="243">
        <f>ROUND(I155*H155,2)</f>
        <v>0</v>
      </c>
      <c r="K155" s="239" t="s">
        <v>21</v>
      </c>
      <c r="L155" s="73"/>
      <c r="M155" s="244" t="s">
        <v>21</v>
      </c>
      <c r="N155" s="245" t="s">
        <v>47</v>
      </c>
      <c r="O155" s="48"/>
      <c r="P155" s="246">
        <f>O155*H155</f>
        <v>0</v>
      </c>
      <c r="Q155" s="246">
        <v>0</v>
      </c>
      <c r="R155" s="246">
        <f>Q155*H155</f>
        <v>0</v>
      </c>
      <c r="S155" s="246">
        <v>0</v>
      </c>
      <c r="T155" s="247">
        <f>S155*H155</f>
        <v>0</v>
      </c>
      <c r="AR155" s="25" t="s">
        <v>314</v>
      </c>
      <c r="AT155" s="25" t="s">
        <v>174</v>
      </c>
      <c r="AU155" s="25" t="s">
        <v>85</v>
      </c>
      <c r="AY155" s="25" t="s">
        <v>171</v>
      </c>
      <c r="BE155" s="248">
        <f>IF(N155="základní",J155,0)</f>
        <v>0</v>
      </c>
      <c r="BF155" s="248">
        <f>IF(N155="snížená",J155,0)</f>
        <v>0</v>
      </c>
      <c r="BG155" s="248">
        <f>IF(N155="zákl. přenesená",J155,0)</f>
        <v>0</v>
      </c>
      <c r="BH155" s="248">
        <f>IF(N155="sníž. přenesená",J155,0)</f>
        <v>0</v>
      </c>
      <c r="BI155" s="248">
        <f>IF(N155="nulová",J155,0)</f>
        <v>0</v>
      </c>
      <c r="BJ155" s="25" t="s">
        <v>83</v>
      </c>
      <c r="BK155" s="248">
        <f>ROUND(I155*H155,2)</f>
        <v>0</v>
      </c>
      <c r="BL155" s="25" t="s">
        <v>314</v>
      </c>
      <c r="BM155" s="25" t="s">
        <v>4436</v>
      </c>
    </row>
    <row r="156" s="1" customFormat="1" ht="16.5" customHeight="1">
      <c r="B156" s="47"/>
      <c r="C156" s="237" t="s">
        <v>591</v>
      </c>
      <c r="D156" s="237" t="s">
        <v>174</v>
      </c>
      <c r="E156" s="238" t="s">
        <v>4437</v>
      </c>
      <c r="F156" s="239" t="s">
        <v>4438</v>
      </c>
      <c r="G156" s="240" t="s">
        <v>2081</v>
      </c>
      <c r="H156" s="241">
        <v>1</v>
      </c>
      <c r="I156" s="242"/>
      <c r="J156" s="243">
        <f>ROUND(I156*H156,2)</f>
        <v>0</v>
      </c>
      <c r="K156" s="239" t="s">
        <v>21</v>
      </c>
      <c r="L156" s="73"/>
      <c r="M156" s="244" t="s">
        <v>21</v>
      </c>
      <c r="N156" s="245" t="s">
        <v>47</v>
      </c>
      <c r="O156" s="48"/>
      <c r="P156" s="246">
        <f>O156*H156</f>
        <v>0</v>
      </c>
      <c r="Q156" s="246">
        <v>0</v>
      </c>
      <c r="R156" s="246">
        <f>Q156*H156</f>
        <v>0</v>
      </c>
      <c r="S156" s="246">
        <v>0</v>
      </c>
      <c r="T156" s="247">
        <f>S156*H156</f>
        <v>0</v>
      </c>
      <c r="AR156" s="25" t="s">
        <v>314</v>
      </c>
      <c r="AT156" s="25" t="s">
        <v>174</v>
      </c>
      <c r="AU156" s="25" t="s">
        <v>85</v>
      </c>
      <c r="AY156" s="25" t="s">
        <v>171</v>
      </c>
      <c r="BE156" s="248">
        <f>IF(N156="základní",J156,0)</f>
        <v>0</v>
      </c>
      <c r="BF156" s="248">
        <f>IF(N156="snížená",J156,0)</f>
        <v>0</v>
      </c>
      <c r="BG156" s="248">
        <f>IF(N156="zákl. přenesená",J156,0)</f>
        <v>0</v>
      </c>
      <c r="BH156" s="248">
        <f>IF(N156="sníž. přenesená",J156,0)</f>
        <v>0</v>
      </c>
      <c r="BI156" s="248">
        <f>IF(N156="nulová",J156,0)</f>
        <v>0</v>
      </c>
      <c r="BJ156" s="25" t="s">
        <v>83</v>
      </c>
      <c r="BK156" s="248">
        <f>ROUND(I156*H156,2)</f>
        <v>0</v>
      </c>
      <c r="BL156" s="25" t="s">
        <v>314</v>
      </c>
      <c r="BM156" s="25" t="s">
        <v>4439</v>
      </c>
    </row>
    <row r="157" s="1" customFormat="1" ht="16.5" customHeight="1">
      <c r="B157" s="47"/>
      <c r="C157" s="237" t="s">
        <v>596</v>
      </c>
      <c r="D157" s="237" t="s">
        <v>174</v>
      </c>
      <c r="E157" s="238" t="s">
        <v>4440</v>
      </c>
      <c r="F157" s="239" t="s">
        <v>4441</v>
      </c>
      <c r="G157" s="240" t="s">
        <v>2081</v>
      </c>
      <c r="H157" s="241">
        <v>1</v>
      </c>
      <c r="I157" s="242"/>
      <c r="J157" s="243">
        <f>ROUND(I157*H157,2)</f>
        <v>0</v>
      </c>
      <c r="K157" s="239" t="s">
        <v>21</v>
      </c>
      <c r="L157" s="73"/>
      <c r="M157" s="244" t="s">
        <v>21</v>
      </c>
      <c r="N157" s="245" t="s">
        <v>47</v>
      </c>
      <c r="O157" s="48"/>
      <c r="P157" s="246">
        <f>O157*H157</f>
        <v>0</v>
      </c>
      <c r="Q157" s="246">
        <v>0</v>
      </c>
      <c r="R157" s="246">
        <f>Q157*H157</f>
        <v>0</v>
      </c>
      <c r="S157" s="246">
        <v>0</v>
      </c>
      <c r="T157" s="247">
        <f>S157*H157</f>
        <v>0</v>
      </c>
      <c r="AR157" s="25" t="s">
        <v>314</v>
      </c>
      <c r="AT157" s="25" t="s">
        <v>174</v>
      </c>
      <c r="AU157" s="25" t="s">
        <v>85</v>
      </c>
      <c r="AY157" s="25" t="s">
        <v>171</v>
      </c>
      <c r="BE157" s="248">
        <f>IF(N157="základní",J157,0)</f>
        <v>0</v>
      </c>
      <c r="BF157" s="248">
        <f>IF(N157="snížená",J157,0)</f>
        <v>0</v>
      </c>
      <c r="BG157" s="248">
        <f>IF(N157="zákl. přenesená",J157,0)</f>
        <v>0</v>
      </c>
      <c r="BH157" s="248">
        <f>IF(N157="sníž. přenesená",J157,0)</f>
        <v>0</v>
      </c>
      <c r="BI157" s="248">
        <f>IF(N157="nulová",J157,0)</f>
        <v>0</v>
      </c>
      <c r="BJ157" s="25" t="s">
        <v>83</v>
      </c>
      <c r="BK157" s="248">
        <f>ROUND(I157*H157,2)</f>
        <v>0</v>
      </c>
      <c r="BL157" s="25" t="s">
        <v>314</v>
      </c>
      <c r="BM157" s="25" t="s">
        <v>4442</v>
      </c>
    </row>
    <row r="158" s="1" customFormat="1" ht="25.5" customHeight="1">
      <c r="B158" s="47"/>
      <c r="C158" s="237" t="s">
        <v>600</v>
      </c>
      <c r="D158" s="237" t="s">
        <v>174</v>
      </c>
      <c r="E158" s="238" t="s">
        <v>4443</v>
      </c>
      <c r="F158" s="239" t="s">
        <v>4444</v>
      </c>
      <c r="G158" s="240" t="s">
        <v>2081</v>
      </c>
      <c r="H158" s="241">
        <v>1</v>
      </c>
      <c r="I158" s="242"/>
      <c r="J158" s="243">
        <f>ROUND(I158*H158,2)</f>
        <v>0</v>
      </c>
      <c r="K158" s="239" t="s">
        <v>21</v>
      </c>
      <c r="L158" s="73"/>
      <c r="M158" s="244" t="s">
        <v>21</v>
      </c>
      <c r="N158" s="245" t="s">
        <v>47</v>
      </c>
      <c r="O158" s="48"/>
      <c r="P158" s="246">
        <f>O158*H158</f>
        <v>0</v>
      </c>
      <c r="Q158" s="246">
        <v>0</v>
      </c>
      <c r="R158" s="246">
        <f>Q158*H158</f>
        <v>0</v>
      </c>
      <c r="S158" s="246">
        <v>0</v>
      </c>
      <c r="T158" s="247">
        <f>S158*H158</f>
        <v>0</v>
      </c>
      <c r="AR158" s="25" t="s">
        <v>314</v>
      </c>
      <c r="AT158" s="25" t="s">
        <v>174</v>
      </c>
      <c r="AU158" s="25" t="s">
        <v>85</v>
      </c>
      <c r="AY158" s="25" t="s">
        <v>171</v>
      </c>
      <c r="BE158" s="248">
        <f>IF(N158="základní",J158,0)</f>
        <v>0</v>
      </c>
      <c r="BF158" s="248">
        <f>IF(N158="snížená",J158,0)</f>
        <v>0</v>
      </c>
      <c r="BG158" s="248">
        <f>IF(N158="zákl. přenesená",J158,0)</f>
        <v>0</v>
      </c>
      <c r="BH158" s="248">
        <f>IF(N158="sníž. přenesená",J158,0)</f>
        <v>0</v>
      </c>
      <c r="BI158" s="248">
        <f>IF(N158="nulová",J158,0)</f>
        <v>0</v>
      </c>
      <c r="BJ158" s="25" t="s">
        <v>83</v>
      </c>
      <c r="BK158" s="248">
        <f>ROUND(I158*H158,2)</f>
        <v>0</v>
      </c>
      <c r="BL158" s="25" t="s">
        <v>314</v>
      </c>
      <c r="BM158" s="25" t="s">
        <v>4445</v>
      </c>
    </row>
    <row r="159" s="1" customFormat="1" ht="16.5" customHeight="1">
      <c r="B159" s="47"/>
      <c r="C159" s="237" t="s">
        <v>605</v>
      </c>
      <c r="D159" s="237" t="s">
        <v>174</v>
      </c>
      <c r="E159" s="238" t="s">
        <v>4446</v>
      </c>
      <c r="F159" s="239" t="s">
        <v>4447</v>
      </c>
      <c r="G159" s="240" t="s">
        <v>256</v>
      </c>
      <c r="H159" s="241">
        <v>37</v>
      </c>
      <c r="I159" s="242"/>
      <c r="J159" s="243">
        <f>ROUND(I159*H159,2)</f>
        <v>0</v>
      </c>
      <c r="K159" s="239" t="s">
        <v>21</v>
      </c>
      <c r="L159" s="73"/>
      <c r="M159" s="244" t="s">
        <v>21</v>
      </c>
      <c r="N159" s="245" t="s">
        <v>47</v>
      </c>
      <c r="O159" s="48"/>
      <c r="P159" s="246">
        <f>O159*H159</f>
        <v>0</v>
      </c>
      <c r="Q159" s="246">
        <v>0</v>
      </c>
      <c r="R159" s="246">
        <f>Q159*H159</f>
        <v>0</v>
      </c>
      <c r="S159" s="246">
        <v>0</v>
      </c>
      <c r="T159" s="247">
        <f>S159*H159</f>
        <v>0</v>
      </c>
      <c r="AR159" s="25" t="s">
        <v>314</v>
      </c>
      <c r="AT159" s="25" t="s">
        <v>174</v>
      </c>
      <c r="AU159" s="25" t="s">
        <v>85</v>
      </c>
      <c r="AY159" s="25" t="s">
        <v>171</v>
      </c>
      <c r="BE159" s="248">
        <f>IF(N159="základní",J159,0)</f>
        <v>0</v>
      </c>
      <c r="BF159" s="248">
        <f>IF(N159="snížená",J159,0)</f>
        <v>0</v>
      </c>
      <c r="BG159" s="248">
        <f>IF(N159="zákl. přenesená",J159,0)</f>
        <v>0</v>
      </c>
      <c r="BH159" s="248">
        <f>IF(N159="sníž. přenesená",J159,0)</f>
        <v>0</v>
      </c>
      <c r="BI159" s="248">
        <f>IF(N159="nulová",J159,0)</f>
        <v>0</v>
      </c>
      <c r="BJ159" s="25" t="s">
        <v>83</v>
      </c>
      <c r="BK159" s="248">
        <f>ROUND(I159*H159,2)</f>
        <v>0</v>
      </c>
      <c r="BL159" s="25" t="s">
        <v>314</v>
      </c>
      <c r="BM159" s="25" t="s">
        <v>4448</v>
      </c>
    </row>
    <row r="160" s="1" customFormat="1" ht="16.5" customHeight="1">
      <c r="B160" s="47"/>
      <c r="C160" s="237" t="s">
        <v>609</v>
      </c>
      <c r="D160" s="237" t="s">
        <v>174</v>
      </c>
      <c r="E160" s="238" t="s">
        <v>4193</v>
      </c>
      <c r="F160" s="239" t="s">
        <v>4449</v>
      </c>
      <c r="G160" s="240" t="s">
        <v>256</v>
      </c>
      <c r="H160" s="241">
        <v>12</v>
      </c>
      <c r="I160" s="242"/>
      <c r="J160" s="243">
        <f>ROUND(I160*H160,2)</f>
        <v>0</v>
      </c>
      <c r="K160" s="239" t="s">
        <v>21</v>
      </c>
      <c r="L160" s="73"/>
      <c r="M160" s="244" t="s">
        <v>21</v>
      </c>
      <c r="N160" s="245" t="s">
        <v>47</v>
      </c>
      <c r="O160" s="48"/>
      <c r="P160" s="246">
        <f>O160*H160</f>
        <v>0</v>
      </c>
      <c r="Q160" s="246">
        <v>0</v>
      </c>
      <c r="R160" s="246">
        <f>Q160*H160</f>
        <v>0</v>
      </c>
      <c r="S160" s="246">
        <v>0</v>
      </c>
      <c r="T160" s="247">
        <f>S160*H160</f>
        <v>0</v>
      </c>
      <c r="AR160" s="25" t="s">
        <v>314</v>
      </c>
      <c r="AT160" s="25" t="s">
        <v>174</v>
      </c>
      <c r="AU160" s="25" t="s">
        <v>85</v>
      </c>
      <c r="AY160" s="25" t="s">
        <v>171</v>
      </c>
      <c r="BE160" s="248">
        <f>IF(N160="základní",J160,0)</f>
        <v>0</v>
      </c>
      <c r="BF160" s="248">
        <f>IF(N160="snížená",J160,0)</f>
        <v>0</v>
      </c>
      <c r="BG160" s="248">
        <f>IF(N160="zákl. přenesená",J160,0)</f>
        <v>0</v>
      </c>
      <c r="BH160" s="248">
        <f>IF(N160="sníž. přenesená",J160,0)</f>
        <v>0</v>
      </c>
      <c r="BI160" s="248">
        <f>IF(N160="nulová",J160,0)</f>
        <v>0</v>
      </c>
      <c r="BJ160" s="25" t="s">
        <v>83</v>
      </c>
      <c r="BK160" s="248">
        <f>ROUND(I160*H160,2)</f>
        <v>0</v>
      </c>
      <c r="BL160" s="25" t="s">
        <v>314</v>
      </c>
      <c r="BM160" s="25" t="s">
        <v>4450</v>
      </c>
    </row>
    <row r="161" s="1" customFormat="1" ht="16.5" customHeight="1">
      <c r="B161" s="47"/>
      <c r="C161" s="237" t="s">
        <v>615</v>
      </c>
      <c r="D161" s="237" t="s">
        <v>174</v>
      </c>
      <c r="E161" s="238" t="s">
        <v>4200</v>
      </c>
      <c r="F161" s="239" t="s">
        <v>4451</v>
      </c>
      <c r="G161" s="240" t="s">
        <v>256</v>
      </c>
      <c r="H161" s="241">
        <v>12</v>
      </c>
      <c r="I161" s="242"/>
      <c r="J161" s="243">
        <f>ROUND(I161*H161,2)</f>
        <v>0</v>
      </c>
      <c r="K161" s="239" t="s">
        <v>21</v>
      </c>
      <c r="L161" s="73"/>
      <c r="M161" s="244" t="s">
        <v>21</v>
      </c>
      <c r="N161" s="245" t="s">
        <v>47</v>
      </c>
      <c r="O161" s="48"/>
      <c r="P161" s="246">
        <f>O161*H161</f>
        <v>0</v>
      </c>
      <c r="Q161" s="246">
        <v>0</v>
      </c>
      <c r="R161" s="246">
        <f>Q161*H161</f>
        <v>0</v>
      </c>
      <c r="S161" s="246">
        <v>0</v>
      </c>
      <c r="T161" s="247">
        <f>S161*H161</f>
        <v>0</v>
      </c>
      <c r="AR161" s="25" t="s">
        <v>314</v>
      </c>
      <c r="AT161" s="25" t="s">
        <v>174</v>
      </c>
      <c r="AU161" s="25" t="s">
        <v>85</v>
      </c>
      <c r="AY161" s="25" t="s">
        <v>171</v>
      </c>
      <c r="BE161" s="248">
        <f>IF(N161="základní",J161,0)</f>
        <v>0</v>
      </c>
      <c r="BF161" s="248">
        <f>IF(N161="snížená",J161,0)</f>
        <v>0</v>
      </c>
      <c r="BG161" s="248">
        <f>IF(N161="zákl. přenesená",J161,0)</f>
        <v>0</v>
      </c>
      <c r="BH161" s="248">
        <f>IF(N161="sníž. přenesená",J161,0)</f>
        <v>0</v>
      </c>
      <c r="BI161" s="248">
        <f>IF(N161="nulová",J161,0)</f>
        <v>0</v>
      </c>
      <c r="BJ161" s="25" t="s">
        <v>83</v>
      </c>
      <c r="BK161" s="248">
        <f>ROUND(I161*H161,2)</f>
        <v>0</v>
      </c>
      <c r="BL161" s="25" t="s">
        <v>314</v>
      </c>
      <c r="BM161" s="25" t="s">
        <v>4452</v>
      </c>
    </row>
    <row r="162" s="1" customFormat="1" ht="16.5" customHeight="1">
      <c r="B162" s="47"/>
      <c r="C162" s="237" t="s">
        <v>619</v>
      </c>
      <c r="D162" s="237" t="s">
        <v>174</v>
      </c>
      <c r="E162" s="238" t="s">
        <v>4453</v>
      </c>
      <c r="F162" s="239" t="s">
        <v>4454</v>
      </c>
      <c r="G162" s="240" t="s">
        <v>256</v>
      </c>
      <c r="H162" s="241">
        <v>57</v>
      </c>
      <c r="I162" s="242"/>
      <c r="J162" s="243">
        <f>ROUND(I162*H162,2)</f>
        <v>0</v>
      </c>
      <c r="K162" s="239" t="s">
        <v>21</v>
      </c>
      <c r="L162" s="73"/>
      <c r="M162" s="244" t="s">
        <v>21</v>
      </c>
      <c r="N162" s="245" t="s">
        <v>47</v>
      </c>
      <c r="O162" s="48"/>
      <c r="P162" s="246">
        <f>O162*H162</f>
        <v>0</v>
      </c>
      <c r="Q162" s="246">
        <v>0</v>
      </c>
      <c r="R162" s="246">
        <f>Q162*H162</f>
        <v>0</v>
      </c>
      <c r="S162" s="246">
        <v>0</v>
      </c>
      <c r="T162" s="247">
        <f>S162*H162</f>
        <v>0</v>
      </c>
      <c r="AR162" s="25" t="s">
        <v>314</v>
      </c>
      <c r="AT162" s="25" t="s">
        <v>174</v>
      </c>
      <c r="AU162" s="25" t="s">
        <v>85</v>
      </c>
      <c r="AY162" s="25" t="s">
        <v>171</v>
      </c>
      <c r="BE162" s="248">
        <f>IF(N162="základní",J162,0)</f>
        <v>0</v>
      </c>
      <c r="BF162" s="248">
        <f>IF(N162="snížená",J162,0)</f>
        <v>0</v>
      </c>
      <c r="BG162" s="248">
        <f>IF(N162="zákl. přenesená",J162,0)</f>
        <v>0</v>
      </c>
      <c r="BH162" s="248">
        <f>IF(N162="sníž. přenesená",J162,0)</f>
        <v>0</v>
      </c>
      <c r="BI162" s="248">
        <f>IF(N162="nulová",J162,0)</f>
        <v>0</v>
      </c>
      <c r="BJ162" s="25" t="s">
        <v>83</v>
      </c>
      <c r="BK162" s="248">
        <f>ROUND(I162*H162,2)</f>
        <v>0</v>
      </c>
      <c r="BL162" s="25" t="s">
        <v>314</v>
      </c>
      <c r="BM162" s="25" t="s">
        <v>4455</v>
      </c>
    </row>
    <row r="163" s="1" customFormat="1" ht="16.5" customHeight="1">
      <c r="B163" s="47"/>
      <c r="C163" s="237" t="s">
        <v>623</v>
      </c>
      <c r="D163" s="237" t="s">
        <v>174</v>
      </c>
      <c r="E163" s="238" t="s">
        <v>4456</v>
      </c>
      <c r="F163" s="239" t="s">
        <v>4457</v>
      </c>
      <c r="G163" s="240" t="s">
        <v>256</v>
      </c>
      <c r="H163" s="241">
        <v>16</v>
      </c>
      <c r="I163" s="242"/>
      <c r="J163" s="243">
        <f>ROUND(I163*H163,2)</f>
        <v>0</v>
      </c>
      <c r="K163" s="239" t="s">
        <v>21</v>
      </c>
      <c r="L163" s="73"/>
      <c r="M163" s="244" t="s">
        <v>21</v>
      </c>
      <c r="N163" s="245" t="s">
        <v>47</v>
      </c>
      <c r="O163" s="48"/>
      <c r="P163" s="246">
        <f>O163*H163</f>
        <v>0</v>
      </c>
      <c r="Q163" s="246">
        <v>0</v>
      </c>
      <c r="R163" s="246">
        <f>Q163*H163</f>
        <v>0</v>
      </c>
      <c r="S163" s="246">
        <v>0</v>
      </c>
      <c r="T163" s="247">
        <f>S163*H163</f>
        <v>0</v>
      </c>
      <c r="AR163" s="25" t="s">
        <v>314</v>
      </c>
      <c r="AT163" s="25" t="s">
        <v>174</v>
      </c>
      <c r="AU163" s="25" t="s">
        <v>85</v>
      </c>
      <c r="AY163" s="25" t="s">
        <v>171</v>
      </c>
      <c r="BE163" s="248">
        <f>IF(N163="základní",J163,0)</f>
        <v>0</v>
      </c>
      <c r="BF163" s="248">
        <f>IF(N163="snížená",J163,0)</f>
        <v>0</v>
      </c>
      <c r="BG163" s="248">
        <f>IF(N163="zákl. přenesená",J163,0)</f>
        <v>0</v>
      </c>
      <c r="BH163" s="248">
        <f>IF(N163="sníž. přenesená",J163,0)</f>
        <v>0</v>
      </c>
      <c r="BI163" s="248">
        <f>IF(N163="nulová",J163,0)</f>
        <v>0</v>
      </c>
      <c r="BJ163" s="25" t="s">
        <v>83</v>
      </c>
      <c r="BK163" s="248">
        <f>ROUND(I163*H163,2)</f>
        <v>0</v>
      </c>
      <c r="BL163" s="25" t="s">
        <v>314</v>
      </c>
      <c r="BM163" s="25" t="s">
        <v>4458</v>
      </c>
    </row>
    <row r="164" s="1" customFormat="1" ht="16.5" customHeight="1">
      <c r="B164" s="47"/>
      <c r="C164" s="237" t="s">
        <v>627</v>
      </c>
      <c r="D164" s="237" t="s">
        <v>174</v>
      </c>
      <c r="E164" s="238" t="s">
        <v>4459</v>
      </c>
      <c r="F164" s="239" t="s">
        <v>4457</v>
      </c>
      <c r="G164" s="240" t="s">
        <v>256</v>
      </c>
      <c r="H164" s="241">
        <v>14</v>
      </c>
      <c r="I164" s="242"/>
      <c r="J164" s="243">
        <f>ROUND(I164*H164,2)</f>
        <v>0</v>
      </c>
      <c r="K164" s="239" t="s">
        <v>21</v>
      </c>
      <c r="L164" s="73"/>
      <c r="M164" s="244" t="s">
        <v>21</v>
      </c>
      <c r="N164" s="245" t="s">
        <v>47</v>
      </c>
      <c r="O164" s="48"/>
      <c r="P164" s="246">
        <f>O164*H164</f>
        <v>0</v>
      </c>
      <c r="Q164" s="246">
        <v>0</v>
      </c>
      <c r="R164" s="246">
        <f>Q164*H164</f>
        <v>0</v>
      </c>
      <c r="S164" s="246">
        <v>0</v>
      </c>
      <c r="T164" s="247">
        <f>S164*H164</f>
        <v>0</v>
      </c>
      <c r="AR164" s="25" t="s">
        <v>314</v>
      </c>
      <c r="AT164" s="25" t="s">
        <v>174</v>
      </c>
      <c r="AU164" s="25" t="s">
        <v>85</v>
      </c>
      <c r="AY164" s="25" t="s">
        <v>171</v>
      </c>
      <c r="BE164" s="248">
        <f>IF(N164="základní",J164,0)</f>
        <v>0</v>
      </c>
      <c r="BF164" s="248">
        <f>IF(N164="snížená",J164,0)</f>
        <v>0</v>
      </c>
      <c r="BG164" s="248">
        <f>IF(N164="zákl. přenesená",J164,0)</f>
        <v>0</v>
      </c>
      <c r="BH164" s="248">
        <f>IF(N164="sníž. přenesená",J164,0)</f>
        <v>0</v>
      </c>
      <c r="BI164" s="248">
        <f>IF(N164="nulová",J164,0)</f>
        <v>0</v>
      </c>
      <c r="BJ164" s="25" t="s">
        <v>83</v>
      </c>
      <c r="BK164" s="248">
        <f>ROUND(I164*H164,2)</f>
        <v>0</v>
      </c>
      <c r="BL164" s="25" t="s">
        <v>314</v>
      </c>
      <c r="BM164" s="25" t="s">
        <v>4460</v>
      </c>
    </row>
    <row r="165" s="1" customFormat="1" ht="16.5" customHeight="1">
      <c r="B165" s="47"/>
      <c r="C165" s="237" t="s">
        <v>632</v>
      </c>
      <c r="D165" s="237" t="s">
        <v>174</v>
      </c>
      <c r="E165" s="238" t="s">
        <v>4461</v>
      </c>
      <c r="F165" s="239" t="s">
        <v>4462</v>
      </c>
      <c r="G165" s="240" t="s">
        <v>256</v>
      </c>
      <c r="H165" s="241">
        <v>114</v>
      </c>
      <c r="I165" s="242"/>
      <c r="J165" s="243">
        <f>ROUND(I165*H165,2)</f>
        <v>0</v>
      </c>
      <c r="K165" s="239" t="s">
        <v>21</v>
      </c>
      <c r="L165" s="73"/>
      <c r="M165" s="244" t="s">
        <v>21</v>
      </c>
      <c r="N165" s="245" t="s">
        <v>47</v>
      </c>
      <c r="O165" s="48"/>
      <c r="P165" s="246">
        <f>O165*H165</f>
        <v>0</v>
      </c>
      <c r="Q165" s="246">
        <v>0</v>
      </c>
      <c r="R165" s="246">
        <f>Q165*H165</f>
        <v>0</v>
      </c>
      <c r="S165" s="246">
        <v>0</v>
      </c>
      <c r="T165" s="247">
        <f>S165*H165</f>
        <v>0</v>
      </c>
      <c r="AR165" s="25" t="s">
        <v>314</v>
      </c>
      <c r="AT165" s="25" t="s">
        <v>174</v>
      </c>
      <c r="AU165" s="25" t="s">
        <v>85</v>
      </c>
      <c r="AY165" s="25" t="s">
        <v>171</v>
      </c>
      <c r="BE165" s="248">
        <f>IF(N165="základní",J165,0)</f>
        <v>0</v>
      </c>
      <c r="BF165" s="248">
        <f>IF(N165="snížená",J165,0)</f>
        <v>0</v>
      </c>
      <c r="BG165" s="248">
        <f>IF(N165="zákl. přenesená",J165,0)</f>
        <v>0</v>
      </c>
      <c r="BH165" s="248">
        <f>IF(N165="sníž. přenesená",J165,0)</f>
        <v>0</v>
      </c>
      <c r="BI165" s="248">
        <f>IF(N165="nulová",J165,0)</f>
        <v>0</v>
      </c>
      <c r="BJ165" s="25" t="s">
        <v>83</v>
      </c>
      <c r="BK165" s="248">
        <f>ROUND(I165*H165,2)</f>
        <v>0</v>
      </c>
      <c r="BL165" s="25" t="s">
        <v>314</v>
      </c>
      <c r="BM165" s="25" t="s">
        <v>4463</v>
      </c>
    </row>
    <row r="166" s="1" customFormat="1" ht="16.5" customHeight="1">
      <c r="B166" s="47"/>
      <c r="C166" s="237" t="s">
        <v>638</v>
      </c>
      <c r="D166" s="237" t="s">
        <v>174</v>
      </c>
      <c r="E166" s="238" t="s">
        <v>4464</v>
      </c>
      <c r="F166" s="239" t="s">
        <v>4465</v>
      </c>
      <c r="G166" s="240" t="s">
        <v>256</v>
      </c>
      <c r="H166" s="241">
        <v>108</v>
      </c>
      <c r="I166" s="242"/>
      <c r="J166" s="243">
        <f>ROUND(I166*H166,2)</f>
        <v>0</v>
      </c>
      <c r="K166" s="239" t="s">
        <v>21</v>
      </c>
      <c r="L166" s="73"/>
      <c r="M166" s="244" t="s">
        <v>21</v>
      </c>
      <c r="N166" s="245" t="s">
        <v>47</v>
      </c>
      <c r="O166" s="48"/>
      <c r="P166" s="246">
        <f>O166*H166</f>
        <v>0</v>
      </c>
      <c r="Q166" s="246">
        <v>0</v>
      </c>
      <c r="R166" s="246">
        <f>Q166*H166</f>
        <v>0</v>
      </c>
      <c r="S166" s="246">
        <v>0</v>
      </c>
      <c r="T166" s="247">
        <f>S166*H166</f>
        <v>0</v>
      </c>
      <c r="AR166" s="25" t="s">
        <v>314</v>
      </c>
      <c r="AT166" s="25" t="s">
        <v>174</v>
      </c>
      <c r="AU166" s="25" t="s">
        <v>85</v>
      </c>
      <c r="AY166" s="25" t="s">
        <v>171</v>
      </c>
      <c r="BE166" s="248">
        <f>IF(N166="základní",J166,0)</f>
        <v>0</v>
      </c>
      <c r="BF166" s="248">
        <f>IF(N166="snížená",J166,0)</f>
        <v>0</v>
      </c>
      <c r="BG166" s="248">
        <f>IF(N166="zákl. přenesená",J166,0)</f>
        <v>0</v>
      </c>
      <c r="BH166" s="248">
        <f>IF(N166="sníž. přenesená",J166,0)</f>
        <v>0</v>
      </c>
      <c r="BI166" s="248">
        <f>IF(N166="nulová",J166,0)</f>
        <v>0</v>
      </c>
      <c r="BJ166" s="25" t="s">
        <v>83</v>
      </c>
      <c r="BK166" s="248">
        <f>ROUND(I166*H166,2)</f>
        <v>0</v>
      </c>
      <c r="BL166" s="25" t="s">
        <v>314</v>
      </c>
      <c r="BM166" s="25" t="s">
        <v>4466</v>
      </c>
    </row>
    <row r="167" s="1" customFormat="1" ht="16.5" customHeight="1">
      <c r="B167" s="47"/>
      <c r="C167" s="237" t="s">
        <v>642</v>
      </c>
      <c r="D167" s="237" t="s">
        <v>174</v>
      </c>
      <c r="E167" s="238" t="s">
        <v>4467</v>
      </c>
      <c r="F167" s="239" t="s">
        <v>4468</v>
      </c>
      <c r="G167" s="240" t="s">
        <v>256</v>
      </c>
      <c r="H167" s="241">
        <v>24</v>
      </c>
      <c r="I167" s="242"/>
      <c r="J167" s="243">
        <f>ROUND(I167*H167,2)</f>
        <v>0</v>
      </c>
      <c r="K167" s="239" t="s">
        <v>21</v>
      </c>
      <c r="L167" s="73"/>
      <c r="M167" s="244" t="s">
        <v>21</v>
      </c>
      <c r="N167" s="245" t="s">
        <v>47</v>
      </c>
      <c r="O167" s="48"/>
      <c r="P167" s="246">
        <f>O167*H167</f>
        <v>0</v>
      </c>
      <c r="Q167" s="246">
        <v>0</v>
      </c>
      <c r="R167" s="246">
        <f>Q167*H167</f>
        <v>0</v>
      </c>
      <c r="S167" s="246">
        <v>0</v>
      </c>
      <c r="T167" s="247">
        <f>S167*H167</f>
        <v>0</v>
      </c>
      <c r="AR167" s="25" t="s">
        <v>314</v>
      </c>
      <c r="AT167" s="25" t="s">
        <v>174</v>
      </c>
      <c r="AU167" s="25" t="s">
        <v>85</v>
      </c>
      <c r="AY167" s="25" t="s">
        <v>171</v>
      </c>
      <c r="BE167" s="248">
        <f>IF(N167="základní",J167,0)</f>
        <v>0</v>
      </c>
      <c r="BF167" s="248">
        <f>IF(N167="snížená",J167,0)</f>
        <v>0</v>
      </c>
      <c r="BG167" s="248">
        <f>IF(N167="zákl. přenesená",J167,0)</f>
        <v>0</v>
      </c>
      <c r="BH167" s="248">
        <f>IF(N167="sníž. přenesená",J167,0)</f>
        <v>0</v>
      </c>
      <c r="BI167" s="248">
        <f>IF(N167="nulová",J167,0)</f>
        <v>0</v>
      </c>
      <c r="BJ167" s="25" t="s">
        <v>83</v>
      </c>
      <c r="BK167" s="248">
        <f>ROUND(I167*H167,2)</f>
        <v>0</v>
      </c>
      <c r="BL167" s="25" t="s">
        <v>314</v>
      </c>
      <c r="BM167" s="25" t="s">
        <v>4469</v>
      </c>
    </row>
    <row r="168" s="1" customFormat="1" ht="25.5" customHeight="1">
      <c r="B168" s="47"/>
      <c r="C168" s="237" t="s">
        <v>650</v>
      </c>
      <c r="D168" s="237" t="s">
        <v>174</v>
      </c>
      <c r="E168" s="238" t="s">
        <v>4470</v>
      </c>
      <c r="F168" s="239" t="s">
        <v>4471</v>
      </c>
      <c r="G168" s="240" t="s">
        <v>256</v>
      </c>
      <c r="H168" s="241">
        <v>30</v>
      </c>
      <c r="I168" s="242"/>
      <c r="J168" s="243">
        <f>ROUND(I168*H168,2)</f>
        <v>0</v>
      </c>
      <c r="K168" s="239" t="s">
        <v>21</v>
      </c>
      <c r="L168" s="73"/>
      <c r="M168" s="244" t="s">
        <v>21</v>
      </c>
      <c r="N168" s="245" t="s">
        <v>47</v>
      </c>
      <c r="O168" s="48"/>
      <c r="P168" s="246">
        <f>O168*H168</f>
        <v>0</v>
      </c>
      <c r="Q168" s="246">
        <v>0</v>
      </c>
      <c r="R168" s="246">
        <f>Q168*H168</f>
        <v>0</v>
      </c>
      <c r="S168" s="246">
        <v>0</v>
      </c>
      <c r="T168" s="247">
        <f>S168*H168</f>
        <v>0</v>
      </c>
      <c r="AR168" s="25" t="s">
        <v>314</v>
      </c>
      <c r="AT168" s="25" t="s">
        <v>174</v>
      </c>
      <c r="AU168" s="25" t="s">
        <v>85</v>
      </c>
      <c r="AY168" s="25" t="s">
        <v>171</v>
      </c>
      <c r="BE168" s="248">
        <f>IF(N168="základní",J168,0)</f>
        <v>0</v>
      </c>
      <c r="BF168" s="248">
        <f>IF(N168="snížená",J168,0)</f>
        <v>0</v>
      </c>
      <c r="BG168" s="248">
        <f>IF(N168="zákl. přenesená",J168,0)</f>
        <v>0</v>
      </c>
      <c r="BH168" s="248">
        <f>IF(N168="sníž. přenesená",J168,0)</f>
        <v>0</v>
      </c>
      <c r="BI168" s="248">
        <f>IF(N168="nulová",J168,0)</f>
        <v>0</v>
      </c>
      <c r="BJ168" s="25" t="s">
        <v>83</v>
      </c>
      <c r="BK168" s="248">
        <f>ROUND(I168*H168,2)</f>
        <v>0</v>
      </c>
      <c r="BL168" s="25" t="s">
        <v>314</v>
      </c>
      <c r="BM168" s="25" t="s">
        <v>4472</v>
      </c>
    </row>
    <row r="169" s="1" customFormat="1">
      <c r="B169" s="47"/>
      <c r="C169" s="75"/>
      <c r="D169" s="249" t="s">
        <v>186</v>
      </c>
      <c r="E169" s="75"/>
      <c r="F169" s="250" t="s">
        <v>4473</v>
      </c>
      <c r="G169" s="75"/>
      <c r="H169" s="75"/>
      <c r="I169" s="205"/>
      <c r="J169" s="75"/>
      <c r="K169" s="75"/>
      <c r="L169" s="73"/>
      <c r="M169" s="251"/>
      <c r="N169" s="48"/>
      <c r="O169" s="48"/>
      <c r="P169" s="48"/>
      <c r="Q169" s="48"/>
      <c r="R169" s="48"/>
      <c r="S169" s="48"/>
      <c r="T169" s="96"/>
      <c r="AT169" s="25" t="s">
        <v>186</v>
      </c>
      <c r="AU169" s="25" t="s">
        <v>85</v>
      </c>
    </row>
    <row r="170" s="1" customFormat="1" ht="25.5" customHeight="1">
      <c r="B170" s="47"/>
      <c r="C170" s="237" t="s">
        <v>657</v>
      </c>
      <c r="D170" s="237" t="s">
        <v>174</v>
      </c>
      <c r="E170" s="238" t="s">
        <v>4474</v>
      </c>
      <c r="F170" s="239" t="s">
        <v>4475</v>
      </c>
      <c r="G170" s="240" t="s">
        <v>2081</v>
      </c>
      <c r="H170" s="241">
        <v>1</v>
      </c>
      <c r="I170" s="242"/>
      <c r="J170" s="243">
        <f>ROUND(I170*H170,2)</f>
        <v>0</v>
      </c>
      <c r="K170" s="239" t="s">
        <v>21</v>
      </c>
      <c r="L170" s="73"/>
      <c r="M170" s="244" t="s">
        <v>21</v>
      </c>
      <c r="N170" s="245" t="s">
        <v>47</v>
      </c>
      <c r="O170" s="48"/>
      <c r="P170" s="246">
        <f>O170*H170</f>
        <v>0</v>
      </c>
      <c r="Q170" s="246">
        <v>0</v>
      </c>
      <c r="R170" s="246">
        <f>Q170*H170</f>
        <v>0</v>
      </c>
      <c r="S170" s="246">
        <v>0</v>
      </c>
      <c r="T170" s="247">
        <f>S170*H170</f>
        <v>0</v>
      </c>
      <c r="AR170" s="25" t="s">
        <v>314</v>
      </c>
      <c r="AT170" s="25" t="s">
        <v>174</v>
      </c>
      <c r="AU170" s="25" t="s">
        <v>85</v>
      </c>
      <c r="AY170" s="25" t="s">
        <v>171</v>
      </c>
      <c r="BE170" s="248">
        <f>IF(N170="základní",J170,0)</f>
        <v>0</v>
      </c>
      <c r="BF170" s="248">
        <f>IF(N170="snížená",J170,0)</f>
        <v>0</v>
      </c>
      <c r="BG170" s="248">
        <f>IF(N170="zákl. přenesená",J170,0)</f>
        <v>0</v>
      </c>
      <c r="BH170" s="248">
        <f>IF(N170="sníž. přenesená",J170,0)</f>
        <v>0</v>
      </c>
      <c r="BI170" s="248">
        <f>IF(N170="nulová",J170,0)</f>
        <v>0</v>
      </c>
      <c r="BJ170" s="25" t="s">
        <v>83</v>
      </c>
      <c r="BK170" s="248">
        <f>ROUND(I170*H170,2)</f>
        <v>0</v>
      </c>
      <c r="BL170" s="25" t="s">
        <v>314</v>
      </c>
      <c r="BM170" s="25" t="s">
        <v>4476</v>
      </c>
    </row>
    <row r="171" s="1" customFormat="1">
      <c r="B171" s="47"/>
      <c r="C171" s="75"/>
      <c r="D171" s="249" t="s">
        <v>186</v>
      </c>
      <c r="E171" s="75"/>
      <c r="F171" s="250" t="s">
        <v>4473</v>
      </c>
      <c r="G171" s="75"/>
      <c r="H171" s="75"/>
      <c r="I171" s="205"/>
      <c r="J171" s="75"/>
      <c r="K171" s="75"/>
      <c r="L171" s="73"/>
      <c r="M171" s="251"/>
      <c r="N171" s="48"/>
      <c r="O171" s="48"/>
      <c r="P171" s="48"/>
      <c r="Q171" s="48"/>
      <c r="R171" s="48"/>
      <c r="S171" s="48"/>
      <c r="T171" s="96"/>
      <c r="AT171" s="25" t="s">
        <v>186</v>
      </c>
      <c r="AU171" s="25" t="s">
        <v>85</v>
      </c>
    </row>
    <row r="172" s="1" customFormat="1" ht="16.5" customHeight="1">
      <c r="B172" s="47"/>
      <c r="C172" s="237" t="s">
        <v>663</v>
      </c>
      <c r="D172" s="237" t="s">
        <v>174</v>
      </c>
      <c r="E172" s="238" t="s">
        <v>4477</v>
      </c>
      <c r="F172" s="239" t="s">
        <v>4478</v>
      </c>
      <c r="G172" s="240" t="s">
        <v>2081</v>
      </c>
      <c r="H172" s="241">
        <v>1</v>
      </c>
      <c r="I172" s="242"/>
      <c r="J172" s="243">
        <f>ROUND(I172*H172,2)</f>
        <v>0</v>
      </c>
      <c r="K172" s="239" t="s">
        <v>21</v>
      </c>
      <c r="L172" s="73"/>
      <c r="M172" s="244" t="s">
        <v>21</v>
      </c>
      <c r="N172" s="245" t="s">
        <v>47</v>
      </c>
      <c r="O172" s="48"/>
      <c r="P172" s="246">
        <f>O172*H172</f>
        <v>0</v>
      </c>
      <c r="Q172" s="246">
        <v>0</v>
      </c>
      <c r="R172" s="246">
        <f>Q172*H172</f>
        <v>0</v>
      </c>
      <c r="S172" s="246">
        <v>0</v>
      </c>
      <c r="T172" s="247">
        <f>S172*H172</f>
        <v>0</v>
      </c>
      <c r="AR172" s="25" t="s">
        <v>314</v>
      </c>
      <c r="AT172" s="25" t="s">
        <v>174</v>
      </c>
      <c r="AU172" s="25" t="s">
        <v>85</v>
      </c>
      <c r="AY172" s="25" t="s">
        <v>171</v>
      </c>
      <c r="BE172" s="248">
        <f>IF(N172="základní",J172,0)</f>
        <v>0</v>
      </c>
      <c r="BF172" s="248">
        <f>IF(N172="snížená",J172,0)</f>
        <v>0</v>
      </c>
      <c r="BG172" s="248">
        <f>IF(N172="zákl. přenesená",J172,0)</f>
        <v>0</v>
      </c>
      <c r="BH172" s="248">
        <f>IF(N172="sníž. přenesená",J172,0)</f>
        <v>0</v>
      </c>
      <c r="BI172" s="248">
        <f>IF(N172="nulová",J172,0)</f>
        <v>0</v>
      </c>
      <c r="BJ172" s="25" t="s">
        <v>83</v>
      </c>
      <c r="BK172" s="248">
        <f>ROUND(I172*H172,2)</f>
        <v>0</v>
      </c>
      <c r="BL172" s="25" t="s">
        <v>314</v>
      </c>
      <c r="BM172" s="25" t="s">
        <v>4479</v>
      </c>
    </row>
    <row r="173" s="1" customFormat="1">
      <c r="B173" s="47"/>
      <c r="C173" s="75"/>
      <c r="D173" s="249" t="s">
        <v>186</v>
      </c>
      <c r="E173" s="75"/>
      <c r="F173" s="250" t="s">
        <v>4473</v>
      </c>
      <c r="G173" s="75"/>
      <c r="H173" s="75"/>
      <c r="I173" s="205"/>
      <c r="J173" s="75"/>
      <c r="K173" s="75"/>
      <c r="L173" s="73"/>
      <c r="M173" s="251"/>
      <c r="N173" s="48"/>
      <c r="O173" s="48"/>
      <c r="P173" s="48"/>
      <c r="Q173" s="48"/>
      <c r="R173" s="48"/>
      <c r="S173" s="48"/>
      <c r="T173" s="96"/>
      <c r="AT173" s="25" t="s">
        <v>186</v>
      </c>
      <c r="AU173" s="25" t="s">
        <v>85</v>
      </c>
    </row>
    <row r="174" s="1" customFormat="1" ht="16.5" customHeight="1">
      <c r="B174" s="47"/>
      <c r="C174" s="237" t="s">
        <v>668</v>
      </c>
      <c r="D174" s="237" t="s">
        <v>174</v>
      </c>
      <c r="E174" s="238" t="s">
        <v>4480</v>
      </c>
      <c r="F174" s="239" t="s">
        <v>4481</v>
      </c>
      <c r="G174" s="240" t="s">
        <v>2081</v>
      </c>
      <c r="H174" s="241">
        <v>1</v>
      </c>
      <c r="I174" s="242"/>
      <c r="J174" s="243">
        <f>ROUND(I174*H174,2)</f>
        <v>0</v>
      </c>
      <c r="K174" s="239" t="s">
        <v>21</v>
      </c>
      <c r="L174" s="73"/>
      <c r="M174" s="244" t="s">
        <v>21</v>
      </c>
      <c r="N174" s="245" t="s">
        <v>47</v>
      </c>
      <c r="O174" s="48"/>
      <c r="P174" s="246">
        <f>O174*H174</f>
        <v>0</v>
      </c>
      <c r="Q174" s="246">
        <v>0</v>
      </c>
      <c r="R174" s="246">
        <f>Q174*H174</f>
        <v>0</v>
      </c>
      <c r="S174" s="246">
        <v>0</v>
      </c>
      <c r="T174" s="247">
        <f>S174*H174</f>
        <v>0</v>
      </c>
      <c r="AR174" s="25" t="s">
        <v>314</v>
      </c>
      <c r="AT174" s="25" t="s">
        <v>174</v>
      </c>
      <c r="AU174" s="25" t="s">
        <v>85</v>
      </c>
      <c r="AY174" s="25" t="s">
        <v>171</v>
      </c>
      <c r="BE174" s="248">
        <f>IF(N174="základní",J174,0)</f>
        <v>0</v>
      </c>
      <c r="BF174" s="248">
        <f>IF(N174="snížená",J174,0)</f>
        <v>0</v>
      </c>
      <c r="BG174" s="248">
        <f>IF(N174="zákl. přenesená",J174,0)</f>
        <v>0</v>
      </c>
      <c r="BH174" s="248">
        <f>IF(N174="sníž. přenesená",J174,0)</f>
        <v>0</v>
      </c>
      <c r="BI174" s="248">
        <f>IF(N174="nulová",J174,0)</f>
        <v>0</v>
      </c>
      <c r="BJ174" s="25" t="s">
        <v>83</v>
      </c>
      <c r="BK174" s="248">
        <f>ROUND(I174*H174,2)</f>
        <v>0</v>
      </c>
      <c r="BL174" s="25" t="s">
        <v>314</v>
      </c>
      <c r="BM174" s="25" t="s">
        <v>4482</v>
      </c>
    </row>
    <row r="175" s="1" customFormat="1">
      <c r="B175" s="47"/>
      <c r="C175" s="75"/>
      <c r="D175" s="249" t="s">
        <v>186</v>
      </c>
      <c r="E175" s="75"/>
      <c r="F175" s="250" t="s">
        <v>4473</v>
      </c>
      <c r="G175" s="75"/>
      <c r="H175" s="75"/>
      <c r="I175" s="205"/>
      <c r="J175" s="75"/>
      <c r="K175" s="75"/>
      <c r="L175" s="73"/>
      <c r="M175" s="251"/>
      <c r="N175" s="48"/>
      <c r="O175" s="48"/>
      <c r="P175" s="48"/>
      <c r="Q175" s="48"/>
      <c r="R175" s="48"/>
      <c r="S175" s="48"/>
      <c r="T175" s="96"/>
      <c r="AT175" s="25" t="s">
        <v>186</v>
      </c>
      <c r="AU175" s="25" t="s">
        <v>85</v>
      </c>
    </row>
    <row r="176" s="1" customFormat="1" ht="16.5" customHeight="1">
      <c r="B176" s="47"/>
      <c r="C176" s="237" t="s">
        <v>673</v>
      </c>
      <c r="D176" s="237" t="s">
        <v>174</v>
      </c>
      <c r="E176" s="238" t="s">
        <v>4483</v>
      </c>
      <c r="F176" s="239" t="s">
        <v>4484</v>
      </c>
      <c r="G176" s="240" t="s">
        <v>2081</v>
      </c>
      <c r="H176" s="241">
        <v>1</v>
      </c>
      <c r="I176" s="242"/>
      <c r="J176" s="243">
        <f>ROUND(I176*H176,2)</f>
        <v>0</v>
      </c>
      <c r="K176" s="239" t="s">
        <v>21</v>
      </c>
      <c r="L176" s="73"/>
      <c r="M176" s="244" t="s">
        <v>21</v>
      </c>
      <c r="N176" s="245" t="s">
        <v>47</v>
      </c>
      <c r="O176" s="48"/>
      <c r="P176" s="246">
        <f>O176*H176</f>
        <v>0</v>
      </c>
      <c r="Q176" s="246">
        <v>0</v>
      </c>
      <c r="R176" s="246">
        <f>Q176*H176</f>
        <v>0</v>
      </c>
      <c r="S176" s="246">
        <v>0</v>
      </c>
      <c r="T176" s="247">
        <f>S176*H176</f>
        <v>0</v>
      </c>
      <c r="AR176" s="25" t="s">
        <v>314</v>
      </c>
      <c r="AT176" s="25" t="s">
        <v>174</v>
      </c>
      <c r="AU176" s="25" t="s">
        <v>85</v>
      </c>
      <c r="AY176" s="25" t="s">
        <v>171</v>
      </c>
      <c r="BE176" s="248">
        <f>IF(N176="základní",J176,0)</f>
        <v>0</v>
      </c>
      <c r="BF176" s="248">
        <f>IF(N176="snížená",J176,0)</f>
        <v>0</v>
      </c>
      <c r="BG176" s="248">
        <f>IF(N176="zákl. přenesená",J176,0)</f>
        <v>0</v>
      </c>
      <c r="BH176" s="248">
        <f>IF(N176="sníž. přenesená",J176,0)</f>
        <v>0</v>
      </c>
      <c r="BI176" s="248">
        <f>IF(N176="nulová",J176,0)</f>
        <v>0</v>
      </c>
      <c r="BJ176" s="25" t="s">
        <v>83</v>
      </c>
      <c r="BK176" s="248">
        <f>ROUND(I176*H176,2)</f>
        <v>0</v>
      </c>
      <c r="BL176" s="25" t="s">
        <v>314</v>
      </c>
      <c r="BM176" s="25" t="s">
        <v>4485</v>
      </c>
    </row>
    <row r="177" s="1" customFormat="1">
      <c r="B177" s="47"/>
      <c r="C177" s="75"/>
      <c r="D177" s="249" t="s">
        <v>186</v>
      </c>
      <c r="E177" s="75"/>
      <c r="F177" s="250" t="s">
        <v>4473</v>
      </c>
      <c r="G177" s="75"/>
      <c r="H177" s="75"/>
      <c r="I177" s="205"/>
      <c r="J177" s="75"/>
      <c r="K177" s="75"/>
      <c r="L177" s="73"/>
      <c r="M177" s="251"/>
      <c r="N177" s="48"/>
      <c r="O177" s="48"/>
      <c r="P177" s="48"/>
      <c r="Q177" s="48"/>
      <c r="R177" s="48"/>
      <c r="S177" s="48"/>
      <c r="T177" s="96"/>
      <c r="AT177" s="25" t="s">
        <v>186</v>
      </c>
      <c r="AU177" s="25" t="s">
        <v>85</v>
      </c>
    </row>
    <row r="178" s="1" customFormat="1" ht="16.5" customHeight="1">
      <c r="B178" s="47"/>
      <c r="C178" s="237" t="s">
        <v>677</v>
      </c>
      <c r="D178" s="237" t="s">
        <v>174</v>
      </c>
      <c r="E178" s="238" t="s">
        <v>4486</v>
      </c>
      <c r="F178" s="239" t="s">
        <v>4487</v>
      </c>
      <c r="G178" s="240" t="s">
        <v>2081</v>
      </c>
      <c r="H178" s="241">
        <v>1</v>
      </c>
      <c r="I178" s="242"/>
      <c r="J178" s="243">
        <f>ROUND(I178*H178,2)</f>
        <v>0</v>
      </c>
      <c r="K178" s="239" t="s">
        <v>21</v>
      </c>
      <c r="L178" s="73"/>
      <c r="M178" s="244" t="s">
        <v>21</v>
      </c>
      <c r="N178" s="245" t="s">
        <v>47</v>
      </c>
      <c r="O178" s="48"/>
      <c r="P178" s="246">
        <f>O178*H178</f>
        <v>0</v>
      </c>
      <c r="Q178" s="246">
        <v>0</v>
      </c>
      <c r="R178" s="246">
        <f>Q178*H178</f>
        <v>0</v>
      </c>
      <c r="S178" s="246">
        <v>0</v>
      </c>
      <c r="T178" s="247">
        <f>S178*H178</f>
        <v>0</v>
      </c>
      <c r="AR178" s="25" t="s">
        <v>314</v>
      </c>
      <c r="AT178" s="25" t="s">
        <v>174</v>
      </c>
      <c r="AU178" s="25" t="s">
        <v>85</v>
      </c>
      <c r="AY178" s="25" t="s">
        <v>171</v>
      </c>
      <c r="BE178" s="248">
        <f>IF(N178="základní",J178,0)</f>
        <v>0</v>
      </c>
      <c r="BF178" s="248">
        <f>IF(N178="snížená",J178,0)</f>
        <v>0</v>
      </c>
      <c r="BG178" s="248">
        <f>IF(N178="zákl. přenesená",J178,0)</f>
        <v>0</v>
      </c>
      <c r="BH178" s="248">
        <f>IF(N178="sníž. přenesená",J178,0)</f>
        <v>0</v>
      </c>
      <c r="BI178" s="248">
        <f>IF(N178="nulová",J178,0)</f>
        <v>0</v>
      </c>
      <c r="BJ178" s="25" t="s">
        <v>83</v>
      </c>
      <c r="BK178" s="248">
        <f>ROUND(I178*H178,2)</f>
        <v>0</v>
      </c>
      <c r="BL178" s="25" t="s">
        <v>314</v>
      </c>
      <c r="BM178" s="25" t="s">
        <v>4488</v>
      </c>
    </row>
    <row r="179" s="1" customFormat="1">
      <c r="B179" s="47"/>
      <c r="C179" s="75"/>
      <c r="D179" s="249" t="s">
        <v>186</v>
      </c>
      <c r="E179" s="75"/>
      <c r="F179" s="250" t="s">
        <v>4473</v>
      </c>
      <c r="G179" s="75"/>
      <c r="H179" s="75"/>
      <c r="I179" s="205"/>
      <c r="J179" s="75"/>
      <c r="K179" s="75"/>
      <c r="L179" s="73"/>
      <c r="M179" s="252"/>
      <c r="N179" s="253"/>
      <c r="O179" s="253"/>
      <c r="P179" s="253"/>
      <c r="Q179" s="253"/>
      <c r="R179" s="253"/>
      <c r="S179" s="253"/>
      <c r="T179" s="254"/>
      <c r="AT179" s="25" t="s">
        <v>186</v>
      </c>
      <c r="AU179" s="25" t="s">
        <v>85</v>
      </c>
    </row>
    <row r="180" s="1" customFormat="1" ht="6.96" customHeight="1">
      <c r="B180" s="68"/>
      <c r="C180" s="69"/>
      <c r="D180" s="69"/>
      <c r="E180" s="69"/>
      <c r="F180" s="69"/>
      <c r="G180" s="69"/>
      <c r="H180" s="69"/>
      <c r="I180" s="180"/>
      <c r="J180" s="69"/>
      <c r="K180" s="69"/>
      <c r="L180" s="73"/>
    </row>
  </sheetData>
  <sheetProtection sheet="1" autoFilter="0" formatColumns="0" formatRows="0" objects="1" scenarios="1" spinCount="100000" saltValue="34aKVYKlAufX1d14MA1FEJp25A5sBvYPY3cSQFSVZw7NZ7PQ//hxshBdq+c9MwI5ofbJqKNGW4pu1aPPdtLVBA==" hashValue="4BahtAZVQT9YHksE86X2rKA9b0y5J6pr2WAFX6LieJCX2mUwSQDEAK8T4MGgex4AWatRXGAzQoAUhiGhBHA8jA==" algorithmName="SHA-512" password="CC35"/>
  <autoFilter ref="C90:K179"/>
  <mergeCells count="16">
    <mergeCell ref="E7:H7"/>
    <mergeCell ref="E11:H11"/>
    <mergeCell ref="E9:H9"/>
    <mergeCell ref="E13:H13"/>
    <mergeCell ref="E28:H28"/>
    <mergeCell ref="E49:H49"/>
    <mergeCell ref="E53:H53"/>
    <mergeCell ref="E51:H51"/>
    <mergeCell ref="E55:H55"/>
    <mergeCell ref="J59:J60"/>
    <mergeCell ref="E77:H77"/>
    <mergeCell ref="E81:H81"/>
    <mergeCell ref="E79:H79"/>
    <mergeCell ref="E83:H83"/>
    <mergeCell ref="G1:H1"/>
    <mergeCell ref="L2:V2"/>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130</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4489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4490</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ROUND(J90,2)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ROUND(SUM(BE90:BE93), 2)</f>
        <v>0</v>
      </c>
      <c r="G34" s="48"/>
      <c r="H34" s="48"/>
      <c r="I34" s="172">
        <v>0.20999999999999999</v>
      </c>
      <c r="J34" s="171">
        <f>ROUND(ROUND((SUM(BE90:BE93)), 2)*I34, 2)</f>
        <v>0</v>
      </c>
      <c r="K34" s="52"/>
    </row>
    <row r="35" s="1" customFormat="1" ht="14.4" customHeight="1">
      <c r="B35" s="47"/>
      <c r="C35" s="48"/>
      <c r="D35" s="48"/>
      <c r="E35" s="56" t="s">
        <v>48</v>
      </c>
      <c r="F35" s="171">
        <f>ROUND(SUM(BF90:BF93), 2)</f>
        <v>0</v>
      </c>
      <c r="G35" s="48"/>
      <c r="H35" s="48"/>
      <c r="I35" s="172">
        <v>0.14999999999999999</v>
      </c>
      <c r="J35" s="171">
        <f>ROUND(ROUND((SUM(BF90:BF93)), 2)*I35, 2)</f>
        <v>0</v>
      </c>
      <c r="K35" s="52"/>
    </row>
    <row r="36" hidden="1" s="1" customFormat="1" ht="14.4" customHeight="1">
      <c r="B36" s="47"/>
      <c r="C36" s="48"/>
      <c r="D36" s="48"/>
      <c r="E36" s="56" t="s">
        <v>49</v>
      </c>
      <c r="F36" s="171">
        <f>ROUND(SUM(BG90:BG93), 2)</f>
        <v>0</v>
      </c>
      <c r="G36" s="48"/>
      <c r="H36" s="48"/>
      <c r="I36" s="172">
        <v>0.20999999999999999</v>
      </c>
      <c r="J36" s="171">
        <v>0</v>
      </c>
      <c r="K36" s="52"/>
    </row>
    <row r="37" hidden="1" s="1" customFormat="1" ht="14.4" customHeight="1">
      <c r="B37" s="47"/>
      <c r="C37" s="48"/>
      <c r="D37" s="48"/>
      <c r="E37" s="56" t="s">
        <v>50</v>
      </c>
      <c r="F37" s="171">
        <f>ROUND(SUM(BH90:BH93), 2)</f>
        <v>0</v>
      </c>
      <c r="G37" s="48"/>
      <c r="H37" s="48"/>
      <c r="I37" s="172">
        <v>0.14999999999999999</v>
      </c>
      <c r="J37" s="171">
        <v>0</v>
      </c>
      <c r="K37" s="52"/>
    </row>
    <row r="38" hidden="1" s="1" customFormat="1" ht="14.4" customHeight="1">
      <c r="B38" s="47"/>
      <c r="C38" s="48"/>
      <c r="D38" s="48"/>
      <c r="E38" s="56" t="s">
        <v>51</v>
      </c>
      <c r="F38" s="171">
        <f>ROUND(SUM(BI90:BI93),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4489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D.3.1 - Magnetická rezonance</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J90</f>
        <v>0</v>
      </c>
      <c r="K64" s="52"/>
      <c r="AU64" s="25" t="s">
        <v>148</v>
      </c>
    </row>
    <row r="65" s="8" customFormat="1" ht="24.96" customHeight="1">
      <c r="B65" s="191"/>
      <c r="C65" s="192"/>
      <c r="D65" s="193" t="s">
        <v>2444</v>
      </c>
      <c r="E65" s="194"/>
      <c r="F65" s="194"/>
      <c r="G65" s="194"/>
      <c r="H65" s="194"/>
      <c r="I65" s="195"/>
      <c r="J65" s="196">
        <f>J91</f>
        <v>0</v>
      </c>
      <c r="K65" s="197"/>
    </row>
    <row r="66" s="9" customFormat="1" ht="19.92" customHeight="1">
      <c r="B66" s="198"/>
      <c r="C66" s="199"/>
      <c r="D66" s="200" t="s">
        <v>4491</v>
      </c>
      <c r="E66" s="201"/>
      <c r="F66" s="201"/>
      <c r="G66" s="201"/>
      <c r="H66" s="201"/>
      <c r="I66" s="202"/>
      <c r="J66" s="203">
        <f>J92</f>
        <v>0</v>
      </c>
      <c r="K66" s="204"/>
    </row>
    <row r="67" s="1" customFormat="1" ht="21.84" customHeight="1">
      <c r="B67" s="47"/>
      <c r="C67" s="48"/>
      <c r="D67" s="48"/>
      <c r="E67" s="48"/>
      <c r="F67" s="48"/>
      <c r="G67" s="48"/>
      <c r="H67" s="48"/>
      <c r="I67" s="158"/>
      <c r="J67" s="48"/>
      <c r="K67" s="52"/>
    </row>
    <row r="68" s="1" customFormat="1" ht="6.96" customHeight="1">
      <c r="B68" s="68"/>
      <c r="C68" s="69"/>
      <c r="D68" s="69"/>
      <c r="E68" s="69"/>
      <c r="F68" s="69"/>
      <c r="G68" s="69"/>
      <c r="H68" s="69"/>
      <c r="I68" s="180"/>
      <c r="J68" s="69"/>
      <c r="K68" s="70"/>
    </row>
    <row r="72" s="1" customFormat="1" ht="6.96" customHeight="1">
      <c r="B72" s="71"/>
      <c r="C72" s="72"/>
      <c r="D72" s="72"/>
      <c r="E72" s="72"/>
      <c r="F72" s="72"/>
      <c r="G72" s="72"/>
      <c r="H72" s="72"/>
      <c r="I72" s="183"/>
      <c r="J72" s="72"/>
      <c r="K72" s="72"/>
      <c r="L72" s="73"/>
    </row>
    <row r="73" s="1" customFormat="1" ht="36.96" customHeight="1">
      <c r="B73" s="47"/>
      <c r="C73" s="74" t="s">
        <v>154</v>
      </c>
      <c r="D73" s="75"/>
      <c r="E73" s="75"/>
      <c r="F73" s="75"/>
      <c r="G73" s="75"/>
      <c r="H73" s="75"/>
      <c r="I73" s="205"/>
      <c r="J73" s="75"/>
      <c r="K73" s="75"/>
      <c r="L73" s="73"/>
    </row>
    <row r="74" s="1" customFormat="1" ht="6.96" customHeight="1">
      <c r="B74" s="47"/>
      <c r="C74" s="75"/>
      <c r="D74" s="75"/>
      <c r="E74" s="75"/>
      <c r="F74" s="75"/>
      <c r="G74" s="75"/>
      <c r="H74" s="75"/>
      <c r="I74" s="205"/>
      <c r="J74" s="75"/>
      <c r="K74" s="75"/>
      <c r="L74" s="73"/>
    </row>
    <row r="75" s="1" customFormat="1" ht="14.4" customHeight="1">
      <c r="B75" s="47"/>
      <c r="C75" s="77" t="s">
        <v>18</v>
      </c>
      <c r="D75" s="75"/>
      <c r="E75" s="75"/>
      <c r="F75" s="75"/>
      <c r="G75" s="75"/>
      <c r="H75" s="75"/>
      <c r="I75" s="205"/>
      <c r="J75" s="75"/>
      <c r="K75" s="75"/>
      <c r="L75" s="73"/>
    </row>
    <row r="76" s="1" customFormat="1" ht="16.5" customHeight="1">
      <c r="B76" s="47"/>
      <c r="C76" s="75"/>
      <c r="D76" s="75"/>
      <c r="E76" s="206" t="str">
        <f>E7</f>
        <v>Nové pracoviště magnetické rezonance, Krajská zdravotní, a.s. - Nemocnice Most - projektové práce IV</v>
      </c>
      <c r="F76" s="77"/>
      <c r="G76" s="77"/>
      <c r="H76" s="77"/>
      <c r="I76" s="205"/>
      <c r="J76" s="75"/>
      <c r="K76" s="75"/>
      <c r="L76" s="73"/>
    </row>
    <row r="77">
      <c r="B77" s="29"/>
      <c r="C77" s="77" t="s">
        <v>140</v>
      </c>
      <c r="D77" s="207"/>
      <c r="E77" s="207"/>
      <c r="F77" s="207"/>
      <c r="G77" s="207"/>
      <c r="H77" s="207"/>
      <c r="I77" s="150"/>
      <c r="J77" s="207"/>
      <c r="K77" s="207"/>
      <c r="L77" s="208"/>
    </row>
    <row r="78" ht="16.5" customHeight="1">
      <c r="B78" s="29"/>
      <c r="C78" s="207"/>
      <c r="D78" s="207"/>
      <c r="E78" s="206" t="s">
        <v>141</v>
      </c>
      <c r="F78" s="207"/>
      <c r="G78" s="207"/>
      <c r="H78" s="207"/>
      <c r="I78" s="150"/>
      <c r="J78" s="207"/>
      <c r="K78" s="207"/>
      <c r="L78" s="208"/>
    </row>
    <row r="79">
      <c r="B79" s="29"/>
      <c r="C79" s="77" t="s">
        <v>142</v>
      </c>
      <c r="D79" s="207"/>
      <c r="E79" s="207"/>
      <c r="F79" s="207"/>
      <c r="G79" s="207"/>
      <c r="H79" s="207"/>
      <c r="I79" s="150"/>
      <c r="J79" s="207"/>
      <c r="K79" s="207"/>
      <c r="L79" s="208"/>
    </row>
    <row r="80" s="1" customFormat="1" ht="16.5" customHeight="1">
      <c r="B80" s="47"/>
      <c r="C80" s="75"/>
      <c r="D80" s="75"/>
      <c r="E80" s="255" t="s">
        <v>4489</v>
      </c>
      <c r="F80" s="75"/>
      <c r="G80" s="75"/>
      <c r="H80" s="75"/>
      <c r="I80" s="205"/>
      <c r="J80" s="75"/>
      <c r="K80" s="75"/>
      <c r="L80" s="73"/>
    </row>
    <row r="81" s="1" customFormat="1" ht="14.4" customHeight="1">
      <c r="B81" s="47"/>
      <c r="C81" s="77" t="s">
        <v>210</v>
      </c>
      <c r="D81" s="75"/>
      <c r="E81" s="75"/>
      <c r="F81" s="75"/>
      <c r="G81" s="75"/>
      <c r="H81" s="75"/>
      <c r="I81" s="205"/>
      <c r="J81" s="75"/>
      <c r="K81" s="75"/>
      <c r="L81" s="73"/>
    </row>
    <row r="82" s="1" customFormat="1" ht="17.25" customHeight="1">
      <c r="B82" s="47"/>
      <c r="C82" s="75"/>
      <c r="D82" s="75"/>
      <c r="E82" s="83" t="str">
        <f>E13</f>
        <v>D.3.1 - Magnetická rezonance</v>
      </c>
      <c r="F82" s="75"/>
      <c r="G82" s="75"/>
      <c r="H82" s="75"/>
      <c r="I82" s="205"/>
      <c r="J82" s="75"/>
      <c r="K82" s="75"/>
      <c r="L82" s="73"/>
    </row>
    <row r="83" s="1" customFormat="1" ht="6.96" customHeight="1">
      <c r="B83" s="47"/>
      <c r="C83" s="75"/>
      <c r="D83" s="75"/>
      <c r="E83" s="75"/>
      <c r="F83" s="75"/>
      <c r="G83" s="75"/>
      <c r="H83" s="75"/>
      <c r="I83" s="205"/>
      <c r="J83" s="75"/>
      <c r="K83" s="75"/>
      <c r="L83" s="73"/>
    </row>
    <row r="84" s="1" customFormat="1" ht="18" customHeight="1">
      <c r="B84" s="47"/>
      <c r="C84" s="77" t="s">
        <v>23</v>
      </c>
      <c r="D84" s="75"/>
      <c r="E84" s="75"/>
      <c r="F84" s="209" t="str">
        <f>F16</f>
        <v>J.E. Purkyně 270/5, Most</v>
      </c>
      <c r="G84" s="75"/>
      <c r="H84" s="75"/>
      <c r="I84" s="210" t="s">
        <v>25</v>
      </c>
      <c r="J84" s="86" t="str">
        <f>IF(J16="","",J16)</f>
        <v>15. 5. 2019</v>
      </c>
      <c r="K84" s="75"/>
      <c r="L84" s="73"/>
    </row>
    <row r="85" s="1" customFormat="1" ht="6.96" customHeight="1">
      <c r="B85" s="47"/>
      <c r="C85" s="75"/>
      <c r="D85" s="75"/>
      <c r="E85" s="75"/>
      <c r="F85" s="75"/>
      <c r="G85" s="75"/>
      <c r="H85" s="75"/>
      <c r="I85" s="205"/>
      <c r="J85" s="75"/>
      <c r="K85" s="75"/>
      <c r="L85" s="73"/>
    </row>
    <row r="86" s="1" customFormat="1">
      <c r="B86" s="47"/>
      <c r="C86" s="77" t="s">
        <v>27</v>
      </c>
      <c r="D86" s="75"/>
      <c r="E86" s="75"/>
      <c r="F86" s="209" t="str">
        <f>E19</f>
        <v>Krajská zdravotní, a.s.</v>
      </c>
      <c r="G86" s="75"/>
      <c r="H86" s="75"/>
      <c r="I86" s="210" t="s">
        <v>35</v>
      </c>
      <c r="J86" s="209" t="str">
        <f>E25</f>
        <v>SPECTA, s.r.o.</v>
      </c>
      <c r="K86" s="75"/>
      <c r="L86" s="73"/>
    </row>
    <row r="87" s="1" customFormat="1" ht="14.4" customHeight="1">
      <c r="B87" s="47"/>
      <c r="C87" s="77" t="s">
        <v>33</v>
      </c>
      <c r="D87" s="75"/>
      <c r="E87" s="75"/>
      <c r="F87" s="209" t="str">
        <f>IF(E22="","",E22)</f>
        <v/>
      </c>
      <c r="G87" s="75"/>
      <c r="H87" s="75"/>
      <c r="I87" s="205"/>
      <c r="J87" s="75"/>
      <c r="K87" s="75"/>
      <c r="L87" s="73"/>
    </row>
    <row r="88" s="1" customFormat="1" ht="10.32" customHeight="1">
      <c r="B88" s="47"/>
      <c r="C88" s="75"/>
      <c r="D88" s="75"/>
      <c r="E88" s="75"/>
      <c r="F88" s="75"/>
      <c r="G88" s="75"/>
      <c r="H88" s="75"/>
      <c r="I88" s="205"/>
      <c r="J88" s="75"/>
      <c r="K88" s="75"/>
      <c r="L88" s="73"/>
    </row>
    <row r="89" s="10" customFormat="1" ht="29.28" customHeight="1">
      <c r="B89" s="211"/>
      <c r="C89" s="212" t="s">
        <v>155</v>
      </c>
      <c r="D89" s="213" t="s">
        <v>61</v>
      </c>
      <c r="E89" s="213" t="s">
        <v>57</v>
      </c>
      <c r="F89" s="213" t="s">
        <v>156</v>
      </c>
      <c r="G89" s="213" t="s">
        <v>157</v>
      </c>
      <c r="H89" s="213" t="s">
        <v>158</v>
      </c>
      <c r="I89" s="214" t="s">
        <v>159</v>
      </c>
      <c r="J89" s="213" t="s">
        <v>146</v>
      </c>
      <c r="K89" s="215" t="s">
        <v>160</v>
      </c>
      <c r="L89" s="216"/>
      <c r="M89" s="103" t="s">
        <v>161</v>
      </c>
      <c r="N89" s="104" t="s">
        <v>46</v>
      </c>
      <c r="O89" s="104" t="s">
        <v>162</v>
      </c>
      <c r="P89" s="104" t="s">
        <v>163</v>
      </c>
      <c r="Q89" s="104" t="s">
        <v>164</v>
      </c>
      <c r="R89" s="104" t="s">
        <v>165</v>
      </c>
      <c r="S89" s="104" t="s">
        <v>166</v>
      </c>
      <c r="T89" s="105" t="s">
        <v>167</v>
      </c>
    </row>
    <row r="90" s="1" customFormat="1" ht="29.28" customHeight="1">
      <c r="B90" s="47"/>
      <c r="C90" s="109" t="s">
        <v>147</v>
      </c>
      <c r="D90" s="75"/>
      <c r="E90" s="75"/>
      <c r="F90" s="75"/>
      <c r="G90" s="75"/>
      <c r="H90" s="75"/>
      <c r="I90" s="205"/>
      <c r="J90" s="217">
        <f>BK90</f>
        <v>0</v>
      </c>
      <c r="K90" s="75"/>
      <c r="L90" s="73"/>
      <c r="M90" s="106"/>
      <c r="N90" s="107"/>
      <c r="O90" s="107"/>
      <c r="P90" s="218">
        <f>P91</f>
        <v>0</v>
      </c>
      <c r="Q90" s="107"/>
      <c r="R90" s="218">
        <f>R91</f>
        <v>0</v>
      </c>
      <c r="S90" s="107"/>
      <c r="T90" s="219">
        <f>T91</f>
        <v>0</v>
      </c>
      <c r="AT90" s="25" t="s">
        <v>75</v>
      </c>
      <c r="AU90" s="25" t="s">
        <v>148</v>
      </c>
      <c r="BK90" s="220">
        <f>BK91</f>
        <v>0</v>
      </c>
    </row>
    <row r="91" s="11" customFormat="1" ht="37.44001" customHeight="1">
      <c r="B91" s="221"/>
      <c r="C91" s="222"/>
      <c r="D91" s="223" t="s">
        <v>75</v>
      </c>
      <c r="E91" s="224" t="s">
        <v>646</v>
      </c>
      <c r="F91" s="224" t="s">
        <v>646</v>
      </c>
      <c r="G91" s="222"/>
      <c r="H91" s="222"/>
      <c r="I91" s="225"/>
      <c r="J91" s="226">
        <f>BK91</f>
        <v>0</v>
      </c>
      <c r="K91" s="222"/>
      <c r="L91" s="227"/>
      <c r="M91" s="228"/>
      <c r="N91" s="229"/>
      <c r="O91" s="229"/>
      <c r="P91" s="230">
        <f>P92</f>
        <v>0</v>
      </c>
      <c r="Q91" s="229"/>
      <c r="R91" s="230">
        <f>R92</f>
        <v>0</v>
      </c>
      <c r="S91" s="229"/>
      <c r="T91" s="231">
        <f>T92</f>
        <v>0</v>
      </c>
      <c r="AR91" s="232" t="s">
        <v>85</v>
      </c>
      <c r="AT91" s="233" t="s">
        <v>75</v>
      </c>
      <c r="AU91" s="233" t="s">
        <v>76</v>
      </c>
      <c r="AY91" s="232" t="s">
        <v>171</v>
      </c>
      <c r="BK91" s="234">
        <f>BK92</f>
        <v>0</v>
      </c>
    </row>
    <row r="92" s="11" customFormat="1" ht="19.92" customHeight="1">
      <c r="B92" s="221"/>
      <c r="C92" s="222"/>
      <c r="D92" s="223" t="s">
        <v>75</v>
      </c>
      <c r="E92" s="235" t="s">
        <v>4492</v>
      </c>
      <c r="F92" s="235" t="s">
        <v>129</v>
      </c>
      <c r="G92" s="222"/>
      <c r="H92" s="222"/>
      <c r="I92" s="225"/>
      <c r="J92" s="236">
        <f>BK92</f>
        <v>0</v>
      </c>
      <c r="K92" s="222"/>
      <c r="L92" s="227"/>
      <c r="M92" s="228"/>
      <c r="N92" s="229"/>
      <c r="O92" s="229"/>
      <c r="P92" s="230">
        <f>P93</f>
        <v>0</v>
      </c>
      <c r="Q92" s="229"/>
      <c r="R92" s="230">
        <f>R93</f>
        <v>0</v>
      </c>
      <c r="S92" s="229"/>
      <c r="T92" s="231">
        <f>T93</f>
        <v>0</v>
      </c>
      <c r="AR92" s="232" t="s">
        <v>85</v>
      </c>
      <c r="AT92" s="233" t="s">
        <v>75</v>
      </c>
      <c r="AU92" s="233" t="s">
        <v>83</v>
      </c>
      <c r="AY92" s="232" t="s">
        <v>171</v>
      </c>
      <c r="BK92" s="234">
        <f>BK93</f>
        <v>0</v>
      </c>
    </row>
    <row r="93" s="1" customFormat="1" ht="25.5" customHeight="1">
      <c r="B93" s="47"/>
      <c r="C93" s="237" t="s">
        <v>83</v>
      </c>
      <c r="D93" s="237" t="s">
        <v>174</v>
      </c>
      <c r="E93" s="238" t="s">
        <v>4493</v>
      </c>
      <c r="F93" s="239" t="s">
        <v>4494</v>
      </c>
      <c r="G93" s="240" t="s">
        <v>2081</v>
      </c>
      <c r="H93" s="241">
        <v>1</v>
      </c>
      <c r="I93" s="242"/>
      <c r="J93" s="243">
        <f>ROUND(I93*H93,2)</f>
        <v>0</v>
      </c>
      <c r="K93" s="239" t="s">
        <v>21</v>
      </c>
      <c r="L93" s="73"/>
      <c r="M93" s="244" t="s">
        <v>21</v>
      </c>
      <c r="N93" s="316" t="s">
        <v>47</v>
      </c>
      <c r="O93" s="253"/>
      <c r="P93" s="314">
        <f>O93*H93</f>
        <v>0</v>
      </c>
      <c r="Q93" s="314">
        <v>0</v>
      </c>
      <c r="R93" s="314">
        <f>Q93*H93</f>
        <v>0</v>
      </c>
      <c r="S93" s="314">
        <v>0</v>
      </c>
      <c r="T93" s="315">
        <f>S93*H93</f>
        <v>0</v>
      </c>
      <c r="AR93" s="25" t="s">
        <v>314</v>
      </c>
      <c r="AT93" s="25" t="s">
        <v>174</v>
      </c>
      <c r="AU93" s="25" t="s">
        <v>85</v>
      </c>
      <c r="AY93" s="25" t="s">
        <v>171</v>
      </c>
      <c r="BE93" s="248">
        <f>IF(N93="základní",J93,0)</f>
        <v>0</v>
      </c>
      <c r="BF93" s="248">
        <f>IF(N93="snížená",J93,0)</f>
        <v>0</v>
      </c>
      <c r="BG93" s="248">
        <f>IF(N93="zákl. přenesená",J93,0)</f>
        <v>0</v>
      </c>
      <c r="BH93" s="248">
        <f>IF(N93="sníž. přenesená",J93,0)</f>
        <v>0</v>
      </c>
      <c r="BI93" s="248">
        <f>IF(N93="nulová",J93,0)</f>
        <v>0</v>
      </c>
      <c r="BJ93" s="25" t="s">
        <v>83</v>
      </c>
      <c r="BK93" s="248">
        <f>ROUND(I93*H93,2)</f>
        <v>0</v>
      </c>
      <c r="BL93" s="25" t="s">
        <v>314</v>
      </c>
      <c r="BM93" s="25" t="s">
        <v>4495</v>
      </c>
    </row>
    <row r="94" s="1" customFormat="1" ht="6.96" customHeight="1">
      <c r="B94" s="68"/>
      <c r="C94" s="69"/>
      <c r="D94" s="69"/>
      <c r="E94" s="69"/>
      <c r="F94" s="69"/>
      <c r="G94" s="69"/>
      <c r="H94" s="69"/>
      <c r="I94" s="180"/>
      <c r="J94" s="69"/>
      <c r="K94" s="69"/>
      <c r="L94" s="73"/>
    </row>
  </sheetData>
  <sheetProtection sheet="1" autoFilter="0" formatColumns="0" formatRows="0" objects="1" scenarios="1" spinCount="100000" saltValue="OoM/BUZwR+wtk6VdnLlmJRnKCR2J1Bzu+EBPt60Tx7AuBhOVgPfVkBgrb3iEUu5RJrUH5YAeYmBRKUTBqslXdQ==" hashValue="oyFvcjXdi7vLrtIHXAUo1Q7wh9hx3aSxOEI40sgFHGyrBE0MDKtySXXN9WMy+eiJi5RNortnrgRJgKRy2FfmzA==" algorithmName="SHA-512" password="CC35"/>
  <autoFilter ref="C89:K93"/>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134</v>
      </c>
      <c r="G1" s="153" t="s">
        <v>135</v>
      </c>
      <c r="H1" s="153"/>
      <c r="I1" s="154"/>
      <c r="J1" s="153" t="s">
        <v>136</v>
      </c>
      <c r="K1" s="152" t="s">
        <v>137</v>
      </c>
      <c r="L1" s="153" t="s">
        <v>138</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133</v>
      </c>
    </row>
    <row r="3" ht="6.96" customHeight="1">
      <c r="B3" s="26"/>
      <c r="C3" s="27"/>
      <c r="D3" s="27"/>
      <c r="E3" s="27"/>
      <c r="F3" s="27"/>
      <c r="G3" s="27"/>
      <c r="H3" s="27"/>
      <c r="I3" s="155"/>
      <c r="J3" s="27"/>
      <c r="K3" s="28"/>
      <c r="AT3" s="25" t="s">
        <v>85</v>
      </c>
    </row>
    <row r="4" ht="36.96" customHeight="1">
      <c r="B4" s="29"/>
      <c r="C4" s="30"/>
      <c r="D4" s="31" t="s">
        <v>139</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Nové pracoviště magnetické rezonance, Krajská zdravotní, a.s. - Nemocnice Most - projektové práce IV</v>
      </c>
      <c r="F7" s="41"/>
      <c r="G7" s="41"/>
      <c r="H7" s="41"/>
      <c r="I7" s="156"/>
      <c r="J7" s="30"/>
      <c r="K7" s="32"/>
    </row>
    <row r="8">
      <c r="B8" s="29"/>
      <c r="C8" s="30"/>
      <c r="D8" s="41" t="s">
        <v>140</v>
      </c>
      <c r="E8" s="30"/>
      <c r="F8" s="30"/>
      <c r="G8" s="30"/>
      <c r="H8" s="30"/>
      <c r="I8" s="156"/>
      <c r="J8" s="30"/>
      <c r="K8" s="32"/>
    </row>
    <row r="9" ht="16.5" customHeight="1">
      <c r="B9" s="29"/>
      <c r="C9" s="30"/>
      <c r="D9" s="30"/>
      <c r="E9" s="157" t="s">
        <v>141</v>
      </c>
      <c r="F9" s="30"/>
      <c r="G9" s="30"/>
      <c r="H9" s="30"/>
      <c r="I9" s="156"/>
      <c r="J9" s="30"/>
      <c r="K9" s="32"/>
    </row>
    <row r="10">
      <c r="B10" s="29"/>
      <c r="C10" s="30"/>
      <c r="D10" s="41" t="s">
        <v>142</v>
      </c>
      <c r="E10" s="30"/>
      <c r="F10" s="30"/>
      <c r="G10" s="30"/>
      <c r="H10" s="30"/>
      <c r="I10" s="156"/>
      <c r="J10" s="30"/>
      <c r="K10" s="32"/>
    </row>
    <row r="11" s="1" customFormat="1" ht="16.5" customHeight="1">
      <c r="B11" s="47"/>
      <c r="C11" s="48"/>
      <c r="D11" s="48"/>
      <c r="E11" s="56" t="s">
        <v>4489</v>
      </c>
      <c r="F11" s="48"/>
      <c r="G11" s="48"/>
      <c r="H11" s="48"/>
      <c r="I11" s="158"/>
      <c r="J11" s="48"/>
      <c r="K11" s="52"/>
    </row>
    <row r="12" s="1" customFormat="1">
      <c r="B12" s="47"/>
      <c r="C12" s="48"/>
      <c r="D12" s="41" t="s">
        <v>210</v>
      </c>
      <c r="E12" s="48"/>
      <c r="F12" s="48"/>
      <c r="G12" s="48"/>
      <c r="H12" s="48"/>
      <c r="I12" s="158"/>
      <c r="J12" s="48"/>
      <c r="K12" s="52"/>
    </row>
    <row r="13" s="1" customFormat="1" ht="36.96" customHeight="1">
      <c r="B13" s="47"/>
      <c r="C13" s="48"/>
      <c r="D13" s="48"/>
      <c r="E13" s="159" t="s">
        <v>4496</v>
      </c>
      <c r="F13" s="48"/>
      <c r="G13" s="48"/>
      <c r="H13" s="48"/>
      <c r="I13" s="158"/>
      <c r="J13" s="48"/>
      <c r="K13" s="52"/>
    </row>
    <row r="14" s="1" customFormat="1">
      <c r="B14" s="47"/>
      <c r="C14" s="48"/>
      <c r="D14" s="48"/>
      <c r="E14" s="48"/>
      <c r="F14" s="48"/>
      <c r="G14" s="48"/>
      <c r="H14" s="48"/>
      <c r="I14" s="158"/>
      <c r="J14" s="48"/>
      <c r="K14" s="52"/>
    </row>
    <row r="15" s="1" customFormat="1" ht="14.4" customHeight="1">
      <c r="B15" s="47"/>
      <c r="C15" s="48"/>
      <c r="D15" s="41" t="s">
        <v>20</v>
      </c>
      <c r="E15" s="48"/>
      <c r="F15" s="36" t="s">
        <v>21</v>
      </c>
      <c r="G15" s="48"/>
      <c r="H15" s="48"/>
      <c r="I15" s="160" t="s">
        <v>22</v>
      </c>
      <c r="J15" s="36" t="s">
        <v>21</v>
      </c>
      <c r="K15" s="52"/>
    </row>
    <row r="16" s="1" customFormat="1" ht="14.4" customHeight="1">
      <c r="B16" s="47"/>
      <c r="C16" s="48"/>
      <c r="D16" s="41" t="s">
        <v>23</v>
      </c>
      <c r="E16" s="48"/>
      <c r="F16" s="36" t="s">
        <v>24</v>
      </c>
      <c r="G16" s="48"/>
      <c r="H16" s="48"/>
      <c r="I16" s="160" t="s">
        <v>25</v>
      </c>
      <c r="J16" s="161" t="str">
        <f>'Rekapitulace stavby'!AN8</f>
        <v>15. 5. 2019</v>
      </c>
      <c r="K16" s="52"/>
    </row>
    <row r="17" s="1" customFormat="1" ht="10.8" customHeight="1">
      <c r="B17" s="47"/>
      <c r="C17" s="48"/>
      <c r="D17" s="48"/>
      <c r="E17" s="48"/>
      <c r="F17" s="48"/>
      <c r="G17" s="48"/>
      <c r="H17" s="48"/>
      <c r="I17" s="158"/>
      <c r="J17" s="48"/>
      <c r="K17" s="52"/>
    </row>
    <row r="18" s="1" customFormat="1" ht="14.4" customHeight="1">
      <c r="B18" s="47"/>
      <c r="C18" s="48"/>
      <c r="D18" s="41" t="s">
        <v>27</v>
      </c>
      <c r="E18" s="48"/>
      <c r="F18" s="48"/>
      <c r="G18" s="48"/>
      <c r="H18" s="48"/>
      <c r="I18" s="160" t="s">
        <v>28</v>
      </c>
      <c r="J18" s="36" t="s">
        <v>29</v>
      </c>
      <c r="K18" s="52"/>
    </row>
    <row r="19" s="1" customFormat="1" ht="18" customHeight="1">
      <c r="B19" s="47"/>
      <c r="C19" s="48"/>
      <c r="D19" s="48"/>
      <c r="E19" s="36" t="s">
        <v>30</v>
      </c>
      <c r="F19" s="48"/>
      <c r="G19" s="48"/>
      <c r="H19" s="48"/>
      <c r="I19" s="160" t="s">
        <v>31</v>
      </c>
      <c r="J19" s="36" t="s">
        <v>32</v>
      </c>
      <c r="K19" s="52"/>
    </row>
    <row r="20" s="1" customFormat="1" ht="6.96" customHeight="1">
      <c r="B20" s="47"/>
      <c r="C20" s="48"/>
      <c r="D20" s="48"/>
      <c r="E20" s="48"/>
      <c r="F20" s="48"/>
      <c r="G20" s="48"/>
      <c r="H20" s="48"/>
      <c r="I20" s="158"/>
      <c r="J20" s="48"/>
      <c r="K20" s="52"/>
    </row>
    <row r="21" s="1" customFormat="1" ht="14.4" customHeight="1">
      <c r="B21" s="47"/>
      <c r="C21" s="48"/>
      <c r="D21" s="41" t="s">
        <v>33</v>
      </c>
      <c r="E21" s="48"/>
      <c r="F21" s="48"/>
      <c r="G21" s="48"/>
      <c r="H21" s="48"/>
      <c r="I21" s="160"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0" t="s">
        <v>31</v>
      </c>
      <c r="J22" s="36" t="str">
        <f>IF('Rekapitulace stavby'!AN14="Vyplň údaj","",IF('Rekapitulace stavby'!AN14="","",'Rekapitulace stavby'!AN14))</f>
        <v/>
      </c>
      <c r="K22" s="52"/>
    </row>
    <row r="23" s="1" customFormat="1" ht="6.96" customHeight="1">
      <c r="B23" s="47"/>
      <c r="C23" s="48"/>
      <c r="D23" s="48"/>
      <c r="E23" s="48"/>
      <c r="F23" s="48"/>
      <c r="G23" s="48"/>
      <c r="H23" s="48"/>
      <c r="I23" s="158"/>
      <c r="J23" s="48"/>
      <c r="K23" s="52"/>
    </row>
    <row r="24" s="1" customFormat="1" ht="14.4" customHeight="1">
      <c r="B24" s="47"/>
      <c r="C24" s="48"/>
      <c r="D24" s="41" t="s">
        <v>35</v>
      </c>
      <c r="E24" s="48"/>
      <c r="F24" s="48"/>
      <c r="G24" s="48"/>
      <c r="H24" s="48"/>
      <c r="I24" s="160" t="s">
        <v>28</v>
      </c>
      <c r="J24" s="36" t="s">
        <v>36</v>
      </c>
      <c r="K24" s="52"/>
    </row>
    <row r="25" s="1" customFormat="1" ht="18" customHeight="1">
      <c r="B25" s="47"/>
      <c r="C25" s="48"/>
      <c r="D25" s="48"/>
      <c r="E25" s="36" t="s">
        <v>37</v>
      </c>
      <c r="F25" s="48"/>
      <c r="G25" s="48"/>
      <c r="H25" s="48"/>
      <c r="I25" s="160" t="s">
        <v>31</v>
      </c>
      <c r="J25" s="36" t="s">
        <v>38</v>
      </c>
      <c r="K25" s="52"/>
    </row>
    <row r="26" s="1" customFormat="1" ht="6.96" customHeight="1">
      <c r="B26" s="47"/>
      <c r="C26" s="48"/>
      <c r="D26" s="48"/>
      <c r="E26" s="48"/>
      <c r="F26" s="48"/>
      <c r="G26" s="48"/>
      <c r="H26" s="48"/>
      <c r="I26" s="158"/>
      <c r="J26" s="48"/>
      <c r="K26" s="52"/>
    </row>
    <row r="27" s="1" customFormat="1" ht="14.4" customHeight="1">
      <c r="B27" s="47"/>
      <c r="C27" s="48"/>
      <c r="D27" s="41" t="s">
        <v>40</v>
      </c>
      <c r="E27" s="48"/>
      <c r="F27" s="48"/>
      <c r="G27" s="48"/>
      <c r="H27" s="48"/>
      <c r="I27" s="158"/>
      <c r="J27" s="48"/>
      <c r="K27" s="52"/>
    </row>
    <row r="28" s="7" customFormat="1" ht="16.5" customHeight="1">
      <c r="B28" s="162"/>
      <c r="C28" s="163"/>
      <c r="D28" s="163"/>
      <c r="E28" s="45" t="s">
        <v>21</v>
      </c>
      <c r="F28" s="45"/>
      <c r="G28" s="45"/>
      <c r="H28" s="45"/>
      <c r="I28" s="164"/>
      <c r="J28" s="163"/>
      <c r="K28" s="165"/>
    </row>
    <row r="29" s="1" customFormat="1" ht="6.96" customHeight="1">
      <c r="B29" s="47"/>
      <c r="C29" s="48"/>
      <c r="D29" s="48"/>
      <c r="E29" s="48"/>
      <c r="F29" s="48"/>
      <c r="G29" s="48"/>
      <c r="H29" s="48"/>
      <c r="I29" s="158"/>
      <c r="J29" s="48"/>
      <c r="K29" s="52"/>
    </row>
    <row r="30" s="1" customFormat="1" ht="6.96" customHeight="1">
      <c r="B30" s="47"/>
      <c r="C30" s="48"/>
      <c r="D30" s="107"/>
      <c r="E30" s="107"/>
      <c r="F30" s="107"/>
      <c r="G30" s="107"/>
      <c r="H30" s="107"/>
      <c r="I30" s="166"/>
      <c r="J30" s="107"/>
      <c r="K30" s="167"/>
    </row>
    <row r="31" s="1" customFormat="1" ht="25.44" customHeight="1">
      <c r="B31" s="47"/>
      <c r="C31" s="48"/>
      <c r="D31" s="168" t="s">
        <v>42</v>
      </c>
      <c r="E31" s="48"/>
      <c r="F31" s="48"/>
      <c r="G31" s="48"/>
      <c r="H31" s="48"/>
      <c r="I31" s="158"/>
      <c r="J31" s="169">
        <f>ROUND(J90,2)</f>
        <v>0</v>
      </c>
      <c r="K31" s="52"/>
    </row>
    <row r="32" s="1" customFormat="1" ht="6.96" customHeight="1">
      <c r="B32" s="47"/>
      <c r="C32" s="48"/>
      <c r="D32" s="107"/>
      <c r="E32" s="107"/>
      <c r="F32" s="107"/>
      <c r="G32" s="107"/>
      <c r="H32" s="107"/>
      <c r="I32" s="166"/>
      <c r="J32" s="107"/>
      <c r="K32" s="167"/>
    </row>
    <row r="33" s="1" customFormat="1" ht="14.4" customHeight="1">
      <c r="B33" s="47"/>
      <c r="C33" s="48"/>
      <c r="D33" s="48"/>
      <c r="E33" s="48"/>
      <c r="F33" s="53" t="s">
        <v>44</v>
      </c>
      <c r="G33" s="48"/>
      <c r="H33" s="48"/>
      <c r="I33" s="170" t="s">
        <v>43</v>
      </c>
      <c r="J33" s="53" t="s">
        <v>45</v>
      </c>
      <c r="K33" s="52"/>
    </row>
    <row r="34" s="1" customFormat="1" ht="14.4" customHeight="1">
      <c r="B34" s="47"/>
      <c r="C34" s="48"/>
      <c r="D34" s="56" t="s">
        <v>46</v>
      </c>
      <c r="E34" s="56" t="s">
        <v>47</v>
      </c>
      <c r="F34" s="171">
        <f>ROUND(SUM(BE90:BE93), 2)</f>
        <v>0</v>
      </c>
      <c r="G34" s="48"/>
      <c r="H34" s="48"/>
      <c r="I34" s="172">
        <v>0.20999999999999999</v>
      </c>
      <c r="J34" s="171">
        <f>ROUND(ROUND((SUM(BE90:BE93)), 2)*I34, 2)</f>
        <v>0</v>
      </c>
      <c r="K34" s="52"/>
    </row>
    <row r="35" s="1" customFormat="1" ht="14.4" customHeight="1">
      <c r="B35" s="47"/>
      <c r="C35" s="48"/>
      <c r="D35" s="48"/>
      <c r="E35" s="56" t="s">
        <v>48</v>
      </c>
      <c r="F35" s="171">
        <f>ROUND(SUM(BF90:BF93), 2)</f>
        <v>0</v>
      </c>
      <c r="G35" s="48"/>
      <c r="H35" s="48"/>
      <c r="I35" s="172">
        <v>0.14999999999999999</v>
      </c>
      <c r="J35" s="171">
        <f>ROUND(ROUND((SUM(BF90:BF93)), 2)*I35, 2)</f>
        <v>0</v>
      </c>
      <c r="K35" s="52"/>
    </row>
    <row r="36" hidden="1" s="1" customFormat="1" ht="14.4" customHeight="1">
      <c r="B36" s="47"/>
      <c r="C36" s="48"/>
      <c r="D36" s="48"/>
      <c r="E36" s="56" t="s">
        <v>49</v>
      </c>
      <c r="F36" s="171">
        <f>ROUND(SUM(BG90:BG93), 2)</f>
        <v>0</v>
      </c>
      <c r="G36" s="48"/>
      <c r="H36" s="48"/>
      <c r="I36" s="172">
        <v>0.20999999999999999</v>
      </c>
      <c r="J36" s="171">
        <v>0</v>
      </c>
      <c r="K36" s="52"/>
    </row>
    <row r="37" hidden="1" s="1" customFormat="1" ht="14.4" customHeight="1">
      <c r="B37" s="47"/>
      <c r="C37" s="48"/>
      <c r="D37" s="48"/>
      <c r="E37" s="56" t="s">
        <v>50</v>
      </c>
      <c r="F37" s="171">
        <f>ROUND(SUM(BH90:BH93), 2)</f>
        <v>0</v>
      </c>
      <c r="G37" s="48"/>
      <c r="H37" s="48"/>
      <c r="I37" s="172">
        <v>0.14999999999999999</v>
      </c>
      <c r="J37" s="171">
        <v>0</v>
      </c>
      <c r="K37" s="52"/>
    </row>
    <row r="38" hidden="1" s="1" customFormat="1" ht="14.4" customHeight="1">
      <c r="B38" s="47"/>
      <c r="C38" s="48"/>
      <c r="D38" s="48"/>
      <c r="E38" s="56" t="s">
        <v>51</v>
      </c>
      <c r="F38" s="171">
        <f>ROUND(SUM(BI90:BI93), 2)</f>
        <v>0</v>
      </c>
      <c r="G38" s="48"/>
      <c r="H38" s="48"/>
      <c r="I38" s="172">
        <v>0</v>
      </c>
      <c r="J38" s="171">
        <v>0</v>
      </c>
      <c r="K38" s="52"/>
    </row>
    <row r="39" s="1" customFormat="1" ht="6.96" customHeight="1">
      <c r="B39" s="47"/>
      <c r="C39" s="48"/>
      <c r="D39" s="48"/>
      <c r="E39" s="48"/>
      <c r="F39" s="48"/>
      <c r="G39" s="48"/>
      <c r="H39" s="48"/>
      <c r="I39" s="158"/>
      <c r="J39" s="48"/>
      <c r="K39" s="52"/>
    </row>
    <row r="40" s="1" customFormat="1" ht="25.44" customHeight="1">
      <c r="B40" s="47"/>
      <c r="C40" s="173"/>
      <c r="D40" s="174" t="s">
        <v>52</v>
      </c>
      <c r="E40" s="99"/>
      <c r="F40" s="99"/>
      <c r="G40" s="175" t="s">
        <v>53</v>
      </c>
      <c r="H40" s="176" t="s">
        <v>54</v>
      </c>
      <c r="I40" s="177"/>
      <c r="J40" s="178">
        <f>SUM(J31:J38)</f>
        <v>0</v>
      </c>
      <c r="K40" s="179"/>
    </row>
    <row r="41" s="1" customFormat="1" ht="14.4" customHeight="1">
      <c r="B41" s="68"/>
      <c r="C41" s="69"/>
      <c r="D41" s="69"/>
      <c r="E41" s="69"/>
      <c r="F41" s="69"/>
      <c r="G41" s="69"/>
      <c r="H41" s="69"/>
      <c r="I41" s="180"/>
      <c r="J41" s="69"/>
      <c r="K41" s="70"/>
    </row>
    <row r="45" s="1" customFormat="1" ht="6.96" customHeight="1">
      <c r="B45" s="181"/>
      <c r="C45" s="182"/>
      <c r="D45" s="182"/>
      <c r="E45" s="182"/>
      <c r="F45" s="182"/>
      <c r="G45" s="182"/>
      <c r="H45" s="182"/>
      <c r="I45" s="183"/>
      <c r="J45" s="182"/>
      <c r="K45" s="184"/>
    </row>
    <row r="46" s="1" customFormat="1" ht="36.96" customHeight="1">
      <c r="B46" s="47"/>
      <c r="C46" s="31" t="s">
        <v>144</v>
      </c>
      <c r="D46" s="48"/>
      <c r="E46" s="48"/>
      <c r="F46" s="48"/>
      <c r="G46" s="48"/>
      <c r="H46" s="48"/>
      <c r="I46" s="158"/>
      <c r="J46" s="48"/>
      <c r="K46" s="52"/>
    </row>
    <row r="47" s="1" customFormat="1" ht="6.96" customHeight="1">
      <c r="B47" s="47"/>
      <c r="C47" s="48"/>
      <c r="D47" s="48"/>
      <c r="E47" s="48"/>
      <c r="F47" s="48"/>
      <c r="G47" s="48"/>
      <c r="H47" s="48"/>
      <c r="I47" s="158"/>
      <c r="J47" s="48"/>
      <c r="K47" s="52"/>
    </row>
    <row r="48" s="1" customFormat="1" ht="14.4" customHeight="1">
      <c r="B48" s="47"/>
      <c r="C48" s="41" t="s">
        <v>18</v>
      </c>
      <c r="D48" s="48"/>
      <c r="E48" s="48"/>
      <c r="F48" s="48"/>
      <c r="G48" s="48"/>
      <c r="H48" s="48"/>
      <c r="I48" s="158"/>
      <c r="J48" s="48"/>
      <c r="K48" s="52"/>
    </row>
    <row r="49" s="1" customFormat="1" ht="16.5" customHeight="1">
      <c r="B49" s="47"/>
      <c r="C49" s="48"/>
      <c r="D49" s="48"/>
      <c r="E49" s="157" t="str">
        <f>E7</f>
        <v>Nové pracoviště magnetické rezonance, Krajská zdravotní, a.s. - Nemocnice Most - projektové práce IV</v>
      </c>
      <c r="F49" s="41"/>
      <c r="G49" s="41"/>
      <c r="H49" s="41"/>
      <c r="I49" s="158"/>
      <c r="J49" s="48"/>
      <c r="K49" s="52"/>
    </row>
    <row r="50">
      <c r="B50" s="29"/>
      <c r="C50" s="41" t="s">
        <v>140</v>
      </c>
      <c r="D50" s="30"/>
      <c r="E50" s="30"/>
      <c r="F50" s="30"/>
      <c r="G50" s="30"/>
      <c r="H50" s="30"/>
      <c r="I50" s="156"/>
      <c r="J50" s="30"/>
      <c r="K50" s="32"/>
    </row>
    <row r="51" ht="16.5" customHeight="1">
      <c r="B51" s="29"/>
      <c r="C51" s="30"/>
      <c r="D51" s="30"/>
      <c r="E51" s="157" t="s">
        <v>141</v>
      </c>
      <c r="F51" s="30"/>
      <c r="G51" s="30"/>
      <c r="H51" s="30"/>
      <c r="I51" s="156"/>
      <c r="J51" s="30"/>
      <c r="K51" s="32"/>
    </row>
    <row r="52">
      <c r="B52" s="29"/>
      <c r="C52" s="41" t="s">
        <v>142</v>
      </c>
      <c r="D52" s="30"/>
      <c r="E52" s="30"/>
      <c r="F52" s="30"/>
      <c r="G52" s="30"/>
      <c r="H52" s="30"/>
      <c r="I52" s="156"/>
      <c r="J52" s="30"/>
      <c r="K52" s="32"/>
    </row>
    <row r="53" s="1" customFormat="1" ht="16.5" customHeight="1">
      <c r="B53" s="47"/>
      <c r="C53" s="48"/>
      <c r="D53" s="48"/>
      <c r="E53" s="56" t="s">
        <v>4489</v>
      </c>
      <c r="F53" s="48"/>
      <c r="G53" s="48"/>
      <c r="H53" s="48"/>
      <c r="I53" s="158"/>
      <c r="J53" s="48"/>
      <c r="K53" s="52"/>
    </row>
    <row r="54" s="1" customFormat="1" ht="14.4" customHeight="1">
      <c r="B54" s="47"/>
      <c r="C54" s="41" t="s">
        <v>210</v>
      </c>
      <c r="D54" s="48"/>
      <c r="E54" s="48"/>
      <c r="F54" s="48"/>
      <c r="G54" s="48"/>
      <c r="H54" s="48"/>
      <c r="I54" s="158"/>
      <c r="J54" s="48"/>
      <c r="K54" s="52"/>
    </row>
    <row r="55" s="1" customFormat="1" ht="17.25" customHeight="1">
      <c r="B55" s="47"/>
      <c r="C55" s="48"/>
      <c r="D55" s="48"/>
      <c r="E55" s="159" t="str">
        <f>E13</f>
        <v>D.3.2 - PS 02 - Vybavení interiéru</v>
      </c>
      <c r="F55" s="48"/>
      <c r="G55" s="48"/>
      <c r="H55" s="48"/>
      <c r="I55" s="158"/>
      <c r="J55" s="48"/>
      <c r="K55" s="52"/>
    </row>
    <row r="56" s="1" customFormat="1" ht="6.96" customHeight="1">
      <c r="B56" s="47"/>
      <c r="C56" s="48"/>
      <c r="D56" s="48"/>
      <c r="E56" s="48"/>
      <c r="F56" s="48"/>
      <c r="G56" s="48"/>
      <c r="H56" s="48"/>
      <c r="I56" s="158"/>
      <c r="J56" s="48"/>
      <c r="K56" s="52"/>
    </row>
    <row r="57" s="1" customFormat="1" ht="18" customHeight="1">
      <c r="B57" s="47"/>
      <c r="C57" s="41" t="s">
        <v>23</v>
      </c>
      <c r="D57" s="48"/>
      <c r="E57" s="48"/>
      <c r="F57" s="36" t="str">
        <f>F16</f>
        <v>J.E. Purkyně 270/5, Most</v>
      </c>
      <c r="G57" s="48"/>
      <c r="H57" s="48"/>
      <c r="I57" s="160" t="s">
        <v>25</v>
      </c>
      <c r="J57" s="161" t="str">
        <f>IF(J16="","",J16)</f>
        <v>15. 5. 2019</v>
      </c>
      <c r="K57" s="52"/>
    </row>
    <row r="58" s="1" customFormat="1" ht="6.96" customHeight="1">
      <c r="B58" s="47"/>
      <c r="C58" s="48"/>
      <c r="D58" s="48"/>
      <c r="E58" s="48"/>
      <c r="F58" s="48"/>
      <c r="G58" s="48"/>
      <c r="H58" s="48"/>
      <c r="I58" s="158"/>
      <c r="J58" s="48"/>
      <c r="K58" s="52"/>
    </row>
    <row r="59" s="1" customFormat="1">
      <c r="B59" s="47"/>
      <c r="C59" s="41" t="s">
        <v>27</v>
      </c>
      <c r="D59" s="48"/>
      <c r="E59" s="48"/>
      <c r="F59" s="36" t="str">
        <f>E19</f>
        <v>Krajská zdravotní, a.s.</v>
      </c>
      <c r="G59" s="48"/>
      <c r="H59" s="48"/>
      <c r="I59" s="160" t="s">
        <v>35</v>
      </c>
      <c r="J59" s="45" t="str">
        <f>E25</f>
        <v>SPECTA, s.r.o.</v>
      </c>
      <c r="K59" s="52"/>
    </row>
    <row r="60" s="1" customFormat="1" ht="14.4" customHeight="1">
      <c r="B60" s="47"/>
      <c r="C60" s="41" t="s">
        <v>33</v>
      </c>
      <c r="D60" s="48"/>
      <c r="E60" s="48"/>
      <c r="F60" s="36" t="str">
        <f>IF(E22="","",E22)</f>
        <v/>
      </c>
      <c r="G60" s="48"/>
      <c r="H60" s="48"/>
      <c r="I60" s="158"/>
      <c r="J60" s="185"/>
      <c r="K60" s="52"/>
    </row>
    <row r="61" s="1" customFormat="1" ht="10.32" customHeight="1">
      <c r="B61" s="47"/>
      <c r="C61" s="48"/>
      <c r="D61" s="48"/>
      <c r="E61" s="48"/>
      <c r="F61" s="48"/>
      <c r="G61" s="48"/>
      <c r="H61" s="48"/>
      <c r="I61" s="158"/>
      <c r="J61" s="48"/>
      <c r="K61" s="52"/>
    </row>
    <row r="62" s="1" customFormat="1" ht="29.28" customHeight="1">
      <c r="B62" s="47"/>
      <c r="C62" s="186" t="s">
        <v>145</v>
      </c>
      <c r="D62" s="173"/>
      <c r="E62" s="173"/>
      <c r="F62" s="173"/>
      <c r="G62" s="173"/>
      <c r="H62" s="173"/>
      <c r="I62" s="187"/>
      <c r="J62" s="188" t="s">
        <v>146</v>
      </c>
      <c r="K62" s="189"/>
    </row>
    <row r="63" s="1" customFormat="1" ht="10.32" customHeight="1">
      <c r="B63" s="47"/>
      <c r="C63" s="48"/>
      <c r="D63" s="48"/>
      <c r="E63" s="48"/>
      <c r="F63" s="48"/>
      <c r="G63" s="48"/>
      <c r="H63" s="48"/>
      <c r="I63" s="158"/>
      <c r="J63" s="48"/>
      <c r="K63" s="52"/>
    </row>
    <row r="64" s="1" customFormat="1" ht="29.28" customHeight="1">
      <c r="B64" s="47"/>
      <c r="C64" s="190" t="s">
        <v>147</v>
      </c>
      <c r="D64" s="48"/>
      <c r="E64" s="48"/>
      <c r="F64" s="48"/>
      <c r="G64" s="48"/>
      <c r="H64" s="48"/>
      <c r="I64" s="158"/>
      <c r="J64" s="169">
        <f>J90</f>
        <v>0</v>
      </c>
      <c r="K64" s="52"/>
      <c r="AU64" s="25" t="s">
        <v>148</v>
      </c>
    </row>
    <row r="65" s="8" customFormat="1" ht="24.96" customHeight="1">
      <c r="B65" s="191"/>
      <c r="C65" s="192"/>
      <c r="D65" s="193" t="s">
        <v>2444</v>
      </c>
      <c r="E65" s="194"/>
      <c r="F65" s="194"/>
      <c r="G65" s="194"/>
      <c r="H65" s="194"/>
      <c r="I65" s="195"/>
      <c r="J65" s="196">
        <f>J91</f>
        <v>0</v>
      </c>
      <c r="K65" s="197"/>
    </row>
    <row r="66" s="9" customFormat="1" ht="19.92" customHeight="1">
      <c r="B66" s="198"/>
      <c r="C66" s="199"/>
      <c r="D66" s="200" t="s">
        <v>791</v>
      </c>
      <c r="E66" s="201"/>
      <c r="F66" s="201"/>
      <c r="G66" s="201"/>
      <c r="H66" s="201"/>
      <c r="I66" s="202"/>
      <c r="J66" s="203">
        <f>J92</f>
        <v>0</v>
      </c>
      <c r="K66" s="204"/>
    </row>
    <row r="67" s="1" customFormat="1" ht="21.84" customHeight="1">
      <c r="B67" s="47"/>
      <c r="C67" s="48"/>
      <c r="D67" s="48"/>
      <c r="E67" s="48"/>
      <c r="F67" s="48"/>
      <c r="G67" s="48"/>
      <c r="H67" s="48"/>
      <c r="I67" s="158"/>
      <c r="J67" s="48"/>
      <c r="K67" s="52"/>
    </row>
    <row r="68" s="1" customFormat="1" ht="6.96" customHeight="1">
      <c r="B68" s="68"/>
      <c r="C68" s="69"/>
      <c r="D68" s="69"/>
      <c r="E68" s="69"/>
      <c r="F68" s="69"/>
      <c r="G68" s="69"/>
      <c r="H68" s="69"/>
      <c r="I68" s="180"/>
      <c r="J68" s="69"/>
      <c r="K68" s="70"/>
    </row>
    <row r="72" s="1" customFormat="1" ht="6.96" customHeight="1">
      <c r="B72" s="71"/>
      <c r="C72" s="72"/>
      <c r="D72" s="72"/>
      <c r="E72" s="72"/>
      <c r="F72" s="72"/>
      <c r="G72" s="72"/>
      <c r="H72" s="72"/>
      <c r="I72" s="183"/>
      <c r="J72" s="72"/>
      <c r="K72" s="72"/>
      <c r="L72" s="73"/>
    </row>
    <row r="73" s="1" customFormat="1" ht="36.96" customHeight="1">
      <c r="B73" s="47"/>
      <c r="C73" s="74" t="s">
        <v>154</v>
      </c>
      <c r="D73" s="75"/>
      <c r="E73" s="75"/>
      <c r="F73" s="75"/>
      <c r="G73" s="75"/>
      <c r="H73" s="75"/>
      <c r="I73" s="205"/>
      <c r="J73" s="75"/>
      <c r="K73" s="75"/>
      <c r="L73" s="73"/>
    </row>
    <row r="74" s="1" customFormat="1" ht="6.96" customHeight="1">
      <c r="B74" s="47"/>
      <c r="C74" s="75"/>
      <c r="D74" s="75"/>
      <c r="E74" s="75"/>
      <c r="F74" s="75"/>
      <c r="G74" s="75"/>
      <c r="H74" s="75"/>
      <c r="I74" s="205"/>
      <c r="J74" s="75"/>
      <c r="K74" s="75"/>
      <c r="L74" s="73"/>
    </row>
    <row r="75" s="1" customFormat="1" ht="14.4" customHeight="1">
      <c r="B75" s="47"/>
      <c r="C75" s="77" t="s">
        <v>18</v>
      </c>
      <c r="D75" s="75"/>
      <c r="E75" s="75"/>
      <c r="F75" s="75"/>
      <c r="G75" s="75"/>
      <c r="H75" s="75"/>
      <c r="I75" s="205"/>
      <c r="J75" s="75"/>
      <c r="K75" s="75"/>
      <c r="L75" s="73"/>
    </row>
    <row r="76" s="1" customFormat="1" ht="16.5" customHeight="1">
      <c r="B76" s="47"/>
      <c r="C76" s="75"/>
      <c r="D76" s="75"/>
      <c r="E76" s="206" t="str">
        <f>E7</f>
        <v>Nové pracoviště magnetické rezonance, Krajská zdravotní, a.s. - Nemocnice Most - projektové práce IV</v>
      </c>
      <c r="F76" s="77"/>
      <c r="G76" s="77"/>
      <c r="H76" s="77"/>
      <c r="I76" s="205"/>
      <c r="J76" s="75"/>
      <c r="K76" s="75"/>
      <c r="L76" s="73"/>
    </row>
    <row r="77">
      <c r="B77" s="29"/>
      <c r="C77" s="77" t="s">
        <v>140</v>
      </c>
      <c r="D77" s="207"/>
      <c r="E77" s="207"/>
      <c r="F77" s="207"/>
      <c r="G77" s="207"/>
      <c r="H77" s="207"/>
      <c r="I77" s="150"/>
      <c r="J77" s="207"/>
      <c r="K77" s="207"/>
      <c r="L77" s="208"/>
    </row>
    <row r="78" ht="16.5" customHeight="1">
      <c r="B78" s="29"/>
      <c r="C78" s="207"/>
      <c r="D78" s="207"/>
      <c r="E78" s="206" t="s">
        <v>141</v>
      </c>
      <c r="F78" s="207"/>
      <c r="G78" s="207"/>
      <c r="H78" s="207"/>
      <c r="I78" s="150"/>
      <c r="J78" s="207"/>
      <c r="K78" s="207"/>
      <c r="L78" s="208"/>
    </row>
    <row r="79">
      <c r="B79" s="29"/>
      <c r="C79" s="77" t="s">
        <v>142</v>
      </c>
      <c r="D79" s="207"/>
      <c r="E79" s="207"/>
      <c r="F79" s="207"/>
      <c r="G79" s="207"/>
      <c r="H79" s="207"/>
      <c r="I79" s="150"/>
      <c r="J79" s="207"/>
      <c r="K79" s="207"/>
      <c r="L79" s="208"/>
    </row>
    <row r="80" s="1" customFormat="1" ht="16.5" customHeight="1">
      <c r="B80" s="47"/>
      <c r="C80" s="75"/>
      <c r="D80" s="75"/>
      <c r="E80" s="255" t="s">
        <v>4489</v>
      </c>
      <c r="F80" s="75"/>
      <c r="G80" s="75"/>
      <c r="H80" s="75"/>
      <c r="I80" s="205"/>
      <c r="J80" s="75"/>
      <c r="K80" s="75"/>
      <c r="L80" s="73"/>
    </row>
    <row r="81" s="1" customFormat="1" ht="14.4" customHeight="1">
      <c r="B81" s="47"/>
      <c r="C81" s="77" t="s">
        <v>210</v>
      </c>
      <c r="D81" s="75"/>
      <c r="E81" s="75"/>
      <c r="F81" s="75"/>
      <c r="G81" s="75"/>
      <c r="H81" s="75"/>
      <c r="I81" s="205"/>
      <c r="J81" s="75"/>
      <c r="K81" s="75"/>
      <c r="L81" s="73"/>
    </row>
    <row r="82" s="1" customFormat="1" ht="17.25" customHeight="1">
      <c r="B82" s="47"/>
      <c r="C82" s="75"/>
      <c r="D82" s="75"/>
      <c r="E82" s="83" t="str">
        <f>E13</f>
        <v>D.3.2 - PS 02 - Vybavení interiéru</v>
      </c>
      <c r="F82" s="75"/>
      <c r="G82" s="75"/>
      <c r="H82" s="75"/>
      <c r="I82" s="205"/>
      <c r="J82" s="75"/>
      <c r="K82" s="75"/>
      <c r="L82" s="73"/>
    </row>
    <row r="83" s="1" customFormat="1" ht="6.96" customHeight="1">
      <c r="B83" s="47"/>
      <c r="C83" s="75"/>
      <c r="D83" s="75"/>
      <c r="E83" s="75"/>
      <c r="F83" s="75"/>
      <c r="G83" s="75"/>
      <c r="H83" s="75"/>
      <c r="I83" s="205"/>
      <c r="J83" s="75"/>
      <c r="K83" s="75"/>
      <c r="L83" s="73"/>
    </row>
    <row r="84" s="1" customFormat="1" ht="18" customHeight="1">
      <c r="B84" s="47"/>
      <c r="C84" s="77" t="s">
        <v>23</v>
      </c>
      <c r="D84" s="75"/>
      <c r="E84" s="75"/>
      <c r="F84" s="209" t="str">
        <f>F16</f>
        <v>J.E. Purkyně 270/5, Most</v>
      </c>
      <c r="G84" s="75"/>
      <c r="H84" s="75"/>
      <c r="I84" s="210" t="s">
        <v>25</v>
      </c>
      <c r="J84" s="86" t="str">
        <f>IF(J16="","",J16)</f>
        <v>15. 5. 2019</v>
      </c>
      <c r="K84" s="75"/>
      <c r="L84" s="73"/>
    </row>
    <row r="85" s="1" customFormat="1" ht="6.96" customHeight="1">
      <c r="B85" s="47"/>
      <c r="C85" s="75"/>
      <c r="D85" s="75"/>
      <c r="E85" s="75"/>
      <c r="F85" s="75"/>
      <c r="G85" s="75"/>
      <c r="H85" s="75"/>
      <c r="I85" s="205"/>
      <c r="J85" s="75"/>
      <c r="K85" s="75"/>
      <c r="L85" s="73"/>
    </row>
    <row r="86" s="1" customFormat="1">
      <c r="B86" s="47"/>
      <c r="C86" s="77" t="s">
        <v>27</v>
      </c>
      <c r="D86" s="75"/>
      <c r="E86" s="75"/>
      <c r="F86" s="209" t="str">
        <f>E19</f>
        <v>Krajská zdravotní, a.s.</v>
      </c>
      <c r="G86" s="75"/>
      <c r="H86" s="75"/>
      <c r="I86" s="210" t="s">
        <v>35</v>
      </c>
      <c r="J86" s="209" t="str">
        <f>E25</f>
        <v>SPECTA, s.r.o.</v>
      </c>
      <c r="K86" s="75"/>
      <c r="L86" s="73"/>
    </row>
    <row r="87" s="1" customFormat="1" ht="14.4" customHeight="1">
      <c r="B87" s="47"/>
      <c r="C87" s="77" t="s">
        <v>33</v>
      </c>
      <c r="D87" s="75"/>
      <c r="E87" s="75"/>
      <c r="F87" s="209" t="str">
        <f>IF(E22="","",E22)</f>
        <v/>
      </c>
      <c r="G87" s="75"/>
      <c r="H87" s="75"/>
      <c r="I87" s="205"/>
      <c r="J87" s="75"/>
      <c r="K87" s="75"/>
      <c r="L87" s="73"/>
    </row>
    <row r="88" s="1" customFormat="1" ht="10.32" customHeight="1">
      <c r="B88" s="47"/>
      <c r="C88" s="75"/>
      <c r="D88" s="75"/>
      <c r="E88" s="75"/>
      <c r="F88" s="75"/>
      <c r="G88" s="75"/>
      <c r="H88" s="75"/>
      <c r="I88" s="205"/>
      <c r="J88" s="75"/>
      <c r="K88" s="75"/>
      <c r="L88" s="73"/>
    </row>
    <row r="89" s="10" customFormat="1" ht="29.28" customHeight="1">
      <c r="B89" s="211"/>
      <c r="C89" s="212" t="s">
        <v>155</v>
      </c>
      <c r="D89" s="213" t="s">
        <v>61</v>
      </c>
      <c r="E89" s="213" t="s">
        <v>57</v>
      </c>
      <c r="F89" s="213" t="s">
        <v>156</v>
      </c>
      <c r="G89" s="213" t="s">
        <v>157</v>
      </c>
      <c r="H89" s="213" t="s">
        <v>158</v>
      </c>
      <c r="I89" s="214" t="s">
        <v>159</v>
      </c>
      <c r="J89" s="213" t="s">
        <v>146</v>
      </c>
      <c r="K89" s="215" t="s">
        <v>160</v>
      </c>
      <c r="L89" s="216"/>
      <c r="M89" s="103" t="s">
        <v>161</v>
      </c>
      <c r="N89" s="104" t="s">
        <v>46</v>
      </c>
      <c r="O89" s="104" t="s">
        <v>162</v>
      </c>
      <c r="P89" s="104" t="s">
        <v>163</v>
      </c>
      <c r="Q89" s="104" t="s">
        <v>164</v>
      </c>
      <c r="R89" s="104" t="s">
        <v>165</v>
      </c>
      <c r="S89" s="104" t="s">
        <v>166</v>
      </c>
      <c r="T89" s="105" t="s">
        <v>167</v>
      </c>
    </row>
    <row r="90" s="1" customFormat="1" ht="29.28" customHeight="1">
      <c r="B90" s="47"/>
      <c r="C90" s="109" t="s">
        <v>147</v>
      </c>
      <c r="D90" s="75"/>
      <c r="E90" s="75"/>
      <c r="F90" s="75"/>
      <c r="G90" s="75"/>
      <c r="H90" s="75"/>
      <c r="I90" s="205"/>
      <c r="J90" s="217">
        <f>BK90</f>
        <v>0</v>
      </c>
      <c r="K90" s="75"/>
      <c r="L90" s="73"/>
      <c r="M90" s="106"/>
      <c r="N90" s="107"/>
      <c r="O90" s="107"/>
      <c r="P90" s="218">
        <f>P91</f>
        <v>0</v>
      </c>
      <c r="Q90" s="107"/>
      <c r="R90" s="218">
        <f>R91</f>
        <v>0</v>
      </c>
      <c r="S90" s="107"/>
      <c r="T90" s="219">
        <f>T91</f>
        <v>0</v>
      </c>
      <c r="AT90" s="25" t="s">
        <v>75</v>
      </c>
      <c r="AU90" s="25" t="s">
        <v>148</v>
      </c>
      <c r="BK90" s="220">
        <f>BK91</f>
        <v>0</v>
      </c>
    </row>
    <row r="91" s="11" customFormat="1" ht="37.44001" customHeight="1">
      <c r="B91" s="221"/>
      <c r="C91" s="222"/>
      <c r="D91" s="223" t="s">
        <v>75</v>
      </c>
      <c r="E91" s="224" t="s">
        <v>646</v>
      </c>
      <c r="F91" s="224" t="s">
        <v>646</v>
      </c>
      <c r="G91" s="222"/>
      <c r="H91" s="222"/>
      <c r="I91" s="225"/>
      <c r="J91" s="226">
        <f>BK91</f>
        <v>0</v>
      </c>
      <c r="K91" s="222"/>
      <c r="L91" s="227"/>
      <c r="M91" s="228"/>
      <c r="N91" s="229"/>
      <c r="O91" s="229"/>
      <c r="P91" s="230">
        <f>P92</f>
        <v>0</v>
      </c>
      <c r="Q91" s="229"/>
      <c r="R91" s="230">
        <f>R92</f>
        <v>0</v>
      </c>
      <c r="S91" s="229"/>
      <c r="T91" s="231">
        <f>T92</f>
        <v>0</v>
      </c>
      <c r="AR91" s="232" t="s">
        <v>85</v>
      </c>
      <c r="AT91" s="233" t="s">
        <v>75</v>
      </c>
      <c r="AU91" s="233" t="s">
        <v>76</v>
      </c>
      <c r="AY91" s="232" t="s">
        <v>171</v>
      </c>
      <c r="BK91" s="234">
        <f>BK92</f>
        <v>0</v>
      </c>
    </row>
    <row r="92" s="11" customFormat="1" ht="19.92" customHeight="1">
      <c r="B92" s="221"/>
      <c r="C92" s="222"/>
      <c r="D92" s="223" t="s">
        <v>75</v>
      </c>
      <c r="E92" s="235" t="s">
        <v>2076</v>
      </c>
      <c r="F92" s="235" t="s">
        <v>2077</v>
      </c>
      <c r="G92" s="222"/>
      <c r="H92" s="222"/>
      <c r="I92" s="225"/>
      <c r="J92" s="236">
        <f>BK92</f>
        <v>0</v>
      </c>
      <c r="K92" s="222"/>
      <c r="L92" s="227"/>
      <c r="M92" s="228"/>
      <c r="N92" s="229"/>
      <c r="O92" s="229"/>
      <c r="P92" s="230">
        <f>P93</f>
        <v>0</v>
      </c>
      <c r="Q92" s="229"/>
      <c r="R92" s="230">
        <f>R93</f>
        <v>0</v>
      </c>
      <c r="S92" s="229"/>
      <c r="T92" s="231">
        <f>T93</f>
        <v>0</v>
      </c>
      <c r="AR92" s="232" t="s">
        <v>85</v>
      </c>
      <c r="AT92" s="233" t="s">
        <v>75</v>
      </c>
      <c r="AU92" s="233" t="s">
        <v>83</v>
      </c>
      <c r="AY92" s="232" t="s">
        <v>171</v>
      </c>
      <c r="BK92" s="234">
        <f>BK93</f>
        <v>0</v>
      </c>
    </row>
    <row r="93" s="1" customFormat="1" ht="16.5" customHeight="1">
      <c r="B93" s="47"/>
      <c r="C93" s="237" t="s">
        <v>83</v>
      </c>
      <c r="D93" s="237" t="s">
        <v>174</v>
      </c>
      <c r="E93" s="238" t="s">
        <v>4497</v>
      </c>
      <c r="F93" s="239" t="s">
        <v>4498</v>
      </c>
      <c r="G93" s="240" t="s">
        <v>2081</v>
      </c>
      <c r="H93" s="241">
        <v>1</v>
      </c>
      <c r="I93" s="242"/>
      <c r="J93" s="243">
        <f>ROUND(I93*H93,2)</f>
        <v>0</v>
      </c>
      <c r="K93" s="239" t="s">
        <v>21</v>
      </c>
      <c r="L93" s="73"/>
      <c r="M93" s="244" t="s">
        <v>21</v>
      </c>
      <c r="N93" s="316" t="s">
        <v>47</v>
      </c>
      <c r="O93" s="253"/>
      <c r="P93" s="314">
        <f>O93*H93</f>
        <v>0</v>
      </c>
      <c r="Q93" s="314">
        <v>0</v>
      </c>
      <c r="R93" s="314">
        <f>Q93*H93</f>
        <v>0</v>
      </c>
      <c r="S93" s="314">
        <v>0</v>
      </c>
      <c r="T93" s="315">
        <f>S93*H93</f>
        <v>0</v>
      </c>
      <c r="AR93" s="25" t="s">
        <v>314</v>
      </c>
      <c r="AT93" s="25" t="s">
        <v>174</v>
      </c>
      <c r="AU93" s="25" t="s">
        <v>85</v>
      </c>
      <c r="AY93" s="25" t="s">
        <v>171</v>
      </c>
      <c r="BE93" s="248">
        <f>IF(N93="základní",J93,0)</f>
        <v>0</v>
      </c>
      <c r="BF93" s="248">
        <f>IF(N93="snížená",J93,0)</f>
        <v>0</v>
      </c>
      <c r="BG93" s="248">
        <f>IF(N93="zákl. přenesená",J93,0)</f>
        <v>0</v>
      </c>
      <c r="BH93" s="248">
        <f>IF(N93="sníž. přenesená",J93,0)</f>
        <v>0</v>
      </c>
      <c r="BI93" s="248">
        <f>IF(N93="nulová",J93,0)</f>
        <v>0</v>
      </c>
      <c r="BJ93" s="25" t="s">
        <v>83</v>
      </c>
      <c r="BK93" s="248">
        <f>ROUND(I93*H93,2)</f>
        <v>0</v>
      </c>
      <c r="BL93" s="25" t="s">
        <v>314</v>
      </c>
      <c r="BM93" s="25" t="s">
        <v>4499</v>
      </c>
    </row>
    <row r="94" s="1" customFormat="1" ht="6.96" customHeight="1">
      <c r="B94" s="68"/>
      <c r="C94" s="69"/>
      <c r="D94" s="69"/>
      <c r="E94" s="69"/>
      <c r="F94" s="69"/>
      <c r="G94" s="69"/>
      <c r="H94" s="69"/>
      <c r="I94" s="180"/>
      <c r="J94" s="69"/>
      <c r="K94" s="69"/>
      <c r="L94" s="73"/>
    </row>
  </sheetData>
  <sheetProtection sheet="1" autoFilter="0" formatColumns="0" formatRows="0" objects="1" scenarios="1" spinCount="100000" saltValue="7KZjV4PAEKJKE5voS7JSHPOn6WmuqgVZmn+elal0JoDb6eyfCMOOoZV2B/njW1g/zkwjTpmv/zl8+bAWYjpqDQ==" hashValue="GhTDBebqTpbP5hM/gl/tLJNj/igDkgR43lD257oJ0l1nl5ROx36bD3FbI8M9hPDd80Fs/h09uWiE5jyc9RmcPA==" algorithmName="SHA-512" password="CC35"/>
  <autoFilter ref="C89:K93"/>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7" customWidth="1"/>
    <col min="2" max="2" width="1.664063" style="317" customWidth="1"/>
    <col min="3" max="4" width="5" style="317" customWidth="1"/>
    <col min="5" max="5" width="11.67" style="317" customWidth="1"/>
    <col min="6" max="6" width="9.17" style="317" customWidth="1"/>
    <col min="7" max="7" width="5" style="317" customWidth="1"/>
    <col min="8" max="8" width="77.83" style="317" customWidth="1"/>
    <col min="9" max="10" width="20" style="317" customWidth="1"/>
    <col min="11" max="11" width="1.664063" style="317" customWidth="1"/>
  </cols>
  <sheetData>
    <row r="1" ht="37.5" customHeight="1"/>
    <row r="2" ht="7.5" customHeight="1">
      <c r="B2" s="318"/>
      <c r="C2" s="319"/>
      <c r="D2" s="319"/>
      <c r="E2" s="319"/>
      <c r="F2" s="319"/>
      <c r="G2" s="319"/>
      <c r="H2" s="319"/>
      <c r="I2" s="319"/>
      <c r="J2" s="319"/>
      <c r="K2" s="320"/>
    </row>
    <row r="3" s="16" customFormat="1" ht="45" customHeight="1">
      <c r="B3" s="321"/>
      <c r="C3" s="322" t="s">
        <v>4500</v>
      </c>
      <c r="D3" s="322"/>
      <c r="E3" s="322"/>
      <c r="F3" s="322"/>
      <c r="G3" s="322"/>
      <c r="H3" s="322"/>
      <c r="I3" s="322"/>
      <c r="J3" s="322"/>
      <c r="K3" s="323"/>
    </row>
    <row r="4" ht="25.5" customHeight="1">
      <c r="B4" s="324"/>
      <c r="C4" s="325" t="s">
        <v>4501</v>
      </c>
      <c r="D4" s="325"/>
      <c r="E4" s="325"/>
      <c r="F4" s="325"/>
      <c r="G4" s="325"/>
      <c r="H4" s="325"/>
      <c r="I4" s="325"/>
      <c r="J4" s="325"/>
      <c r="K4" s="326"/>
    </row>
    <row r="5" ht="5.25" customHeight="1">
      <c r="B5" s="324"/>
      <c r="C5" s="327"/>
      <c r="D5" s="327"/>
      <c r="E5" s="327"/>
      <c r="F5" s="327"/>
      <c r="G5" s="327"/>
      <c r="H5" s="327"/>
      <c r="I5" s="327"/>
      <c r="J5" s="327"/>
      <c r="K5" s="326"/>
    </row>
    <row r="6" ht="15" customHeight="1">
      <c r="B6" s="324"/>
      <c r="C6" s="328" t="s">
        <v>4502</v>
      </c>
      <c r="D6" s="328"/>
      <c r="E6" s="328"/>
      <c r="F6" s="328"/>
      <c r="G6" s="328"/>
      <c r="H6" s="328"/>
      <c r="I6" s="328"/>
      <c r="J6" s="328"/>
      <c r="K6" s="326"/>
    </row>
    <row r="7" ht="15" customHeight="1">
      <c r="B7" s="329"/>
      <c r="C7" s="328" t="s">
        <v>4503</v>
      </c>
      <c r="D7" s="328"/>
      <c r="E7" s="328"/>
      <c r="F7" s="328"/>
      <c r="G7" s="328"/>
      <c r="H7" s="328"/>
      <c r="I7" s="328"/>
      <c r="J7" s="328"/>
      <c r="K7" s="326"/>
    </row>
    <row r="8" ht="12.75" customHeight="1">
      <c r="B8" s="329"/>
      <c r="C8" s="328"/>
      <c r="D8" s="328"/>
      <c r="E8" s="328"/>
      <c r="F8" s="328"/>
      <c r="G8" s="328"/>
      <c r="H8" s="328"/>
      <c r="I8" s="328"/>
      <c r="J8" s="328"/>
      <c r="K8" s="326"/>
    </row>
    <row r="9" ht="15" customHeight="1">
      <c r="B9" s="329"/>
      <c r="C9" s="328" t="s">
        <v>4504</v>
      </c>
      <c r="D9" s="328"/>
      <c r="E9" s="328"/>
      <c r="F9" s="328"/>
      <c r="G9" s="328"/>
      <c r="H9" s="328"/>
      <c r="I9" s="328"/>
      <c r="J9" s="328"/>
      <c r="K9" s="326"/>
    </row>
    <row r="10" ht="15" customHeight="1">
      <c r="B10" s="329"/>
      <c r="C10" s="328"/>
      <c r="D10" s="328" t="s">
        <v>4505</v>
      </c>
      <c r="E10" s="328"/>
      <c r="F10" s="328"/>
      <c r="G10" s="328"/>
      <c r="H10" s="328"/>
      <c r="I10" s="328"/>
      <c r="J10" s="328"/>
      <c r="K10" s="326"/>
    </row>
    <row r="11" ht="15" customHeight="1">
      <c r="B11" s="329"/>
      <c r="C11" s="330"/>
      <c r="D11" s="328" t="s">
        <v>4506</v>
      </c>
      <c r="E11" s="328"/>
      <c r="F11" s="328"/>
      <c r="G11" s="328"/>
      <c r="H11" s="328"/>
      <c r="I11" s="328"/>
      <c r="J11" s="328"/>
      <c r="K11" s="326"/>
    </row>
    <row r="12" ht="12.75" customHeight="1">
      <c r="B12" s="329"/>
      <c r="C12" s="330"/>
      <c r="D12" s="330"/>
      <c r="E12" s="330"/>
      <c r="F12" s="330"/>
      <c r="G12" s="330"/>
      <c r="H12" s="330"/>
      <c r="I12" s="330"/>
      <c r="J12" s="330"/>
      <c r="K12" s="326"/>
    </row>
    <row r="13" ht="15" customHeight="1">
      <c r="B13" s="329"/>
      <c r="C13" s="330"/>
      <c r="D13" s="328" t="s">
        <v>4507</v>
      </c>
      <c r="E13" s="328"/>
      <c r="F13" s="328"/>
      <c r="G13" s="328"/>
      <c r="H13" s="328"/>
      <c r="I13" s="328"/>
      <c r="J13" s="328"/>
      <c r="K13" s="326"/>
    </row>
    <row r="14" ht="15" customHeight="1">
      <c r="B14" s="329"/>
      <c r="C14" s="330"/>
      <c r="D14" s="328" t="s">
        <v>4508</v>
      </c>
      <c r="E14" s="328"/>
      <c r="F14" s="328"/>
      <c r="G14" s="328"/>
      <c r="H14" s="328"/>
      <c r="I14" s="328"/>
      <c r="J14" s="328"/>
      <c r="K14" s="326"/>
    </row>
    <row r="15" ht="15" customHeight="1">
      <c r="B15" s="329"/>
      <c r="C15" s="330"/>
      <c r="D15" s="328" t="s">
        <v>4509</v>
      </c>
      <c r="E15" s="328"/>
      <c r="F15" s="328"/>
      <c r="G15" s="328"/>
      <c r="H15" s="328"/>
      <c r="I15" s="328"/>
      <c r="J15" s="328"/>
      <c r="K15" s="326"/>
    </row>
    <row r="16" ht="15" customHeight="1">
      <c r="B16" s="329"/>
      <c r="C16" s="330"/>
      <c r="D16" s="330"/>
      <c r="E16" s="331" t="s">
        <v>82</v>
      </c>
      <c r="F16" s="328" t="s">
        <v>4510</v>
      </c>
      <c r="G16" s="328"/>
      <c r="H16" s="328"/>
      <c r="I16" s="328"/>
      <c r="J16" s="328"/>
      <c r="K16" s="326"/>
    </row>
    <row r="17" ht="15" customHeight="1">
      <c r="B17" s="329"/>
      <c r="C17" s="330"/>
      <c r="D17" s="330"/>
      <c r="E17" s="331" t="s">
        <v>4511</v>
      </c>
      <c r="F17" s="328" t="s">
        <v>4512</v>
      </c>
      <c r="G17" s="328"/>
      <c r="H17" s="328"/>
      <c r="I17" s="328"/>
      <c r="J17" s="328"/>
      <c r="K17" s="326"/>
    </row>
    <row r="18" ht="15" customHeight="1">
      <c r="B18" s="329"/>
      <c r="C18" s="330"/>
      <c r="D18" s="330"/>
      <c r="E18" s="331" t="s">
        <v>4513</v>
      </c>
      <c r="F18" s="328" t="s">
        <v>4514</v>
      </c>
      <c r="G18" s="328"/>
      <c r="H18" s="328"/>
      <c r="I18" s="328"/>
      <c r="J18" s="328"/>
      <c r="K18" s="326"/>
    </row>
    <row r="19" ht="15" customHeight="1">
      <c r="B19" s="329"/>
      <c r="C19" s="330"/>
      <c r="D19" s="330"/>
      <c r="E19" s="331" t="s">
        <v>4515</v>
      </c>
      <c r="F19" s="328" t="s">
        <v>88</v>
      </c>
      <c r="G19" s="328"/>
      <c r="H19" s="328"/>
      <c r="I19" s="328"/>
      <c r="J19" s="328"/>
      <c r="K19" s="326"/>
    </row>
    <row r="20" ht="15" customHeight="1">
      <c r="B20" s="329"/>
      <c r="C20" s="330"/>
      <c r="D20" s="330"/>
      <c r="E20" s="331" t="s">
        <v>4516</v>
      </c>
      <c r="F20" s="328" t="s">
        <v>4517</v>
      </c>
      <c r="G20" s="328"/>
      <c r="H20" s="328"/>
      <c r="I20" s="328"/>
      <c r="J20" s="328"/>
      <c r="K20" s="326"/>
    </row>
    <row r="21" ht="15" customHeight="1">
      <c r="B21" s="329"/>
      <c r="C21" s="330"/>
      <c r="D21" s="330"/>
      <c r="E21" s="331" t="s">
        <v>89</v>
      </c>
      <c r="F21" s="328" t="s">
        <v>4518</v>
      </c>
      <c r="G21" s="328"/>
      <c r="H21" s="328"/>
      <c r="I21" s="328"/>
      <c r="J21" s="328"/>
      <c r="K21" s="326"/>
    </row>
    <row r="22" ht="12.75" customHeight="1">
      <c r="B22" s="329"/>
      <c r="C22" s="330"/>
      <c r="D22" s="330"/>
      <c r="E22" s="330"/>
      <c r="F22" s="330"/>
      <c r="G22" s="330"/>
      <c r="H22" s="330"/>
      <c r="I22" s="330"/>
      <c r="J22" s="330"/>
      <c r="K22" s="326"/>
    </row>
    <row r="23" ht="15" customHeight="1">
      <c r="B23" s="329"/>
      <c r="C23" s="328" t="s">
        <v>4519</v>
      </c>
      <c r="D23" s="328"/>
      <c r="E23" s="328"/>
      <c r="F23" s="328"/>
      <c r="G23" s="328"/>
      <c r="H23" s="328"/>
      <c r="I23" s="328"/>
      <c r="J23" s="328"/>
      <c r="K23" s="326"/>
    </row>
    <row r="24" ht="15" customHeight="1">
      <c r="B24" s="329"/>
      <c r="C24" s="328" t="s">
        <v>4520</v>
      </c>
      <c r="D24" s="328"/>
      <c r="E24" s="328"/>
      <c r="F24" s="328"/>
      <c r="G24" s="328"/>
      <c r="H24" s="328"/>
      <c r="I24" s="328"/>
      <c r="J24" s="328"/>
      <c r="K24" s="326"/>
    </row>
    <row r="25" ht="15" customHeight="1">
      <c r="B25" s="329"/>
      <c r="C25" s="328"/>
      <c r="D25" s="328" t="s">
        <v>4521</v>
      </c>
      <c r="E25" s="328"/>
      <c r="F25" s="328"/>
      <c r="G25" s="328"/>
      <c r="H25" s="328"/>
      <c r="I25" s="328"/>
      <c r="J25" s="328"/>
      <c r="K25" s="326"/>
    </row>
    <row r="26" ht="15" customHeight="1">
      <c r="B26" s="329"/>
      <c r="C26" s="330"/>
      <c r="D26" s="328" t="s">
        <v>4522</v>
      </c>
      <c r="E26" s="328"/>
      <c r="F26" s="328"/>
      <c r="G26" s="328"/>
      <c r="H26" s="328"/>
      <c r="I26" s="328"/>
      <c r="J26" s="328"/>
      <c r="K26" s="326"/>
    </row>
    <row r="27" ht="12.75" customHeight="1">
      <c r="B27" s="329"/>
      <c r="C27" s="330"/>
      <c r="D27" s="330"/>
      <c r="E27" s="330"/>
      <c r="F27" s="330"/>
      <c r="G27" s="330"/>
      <c r="H27" s="330"/>
      <c r="I27" s="330"/>
      <c r="J27" s="330"/>
      <c r="K27" s="326"/>
    </row>
    <row r="28" ht="15" customHeight="1">
      <c r="B28" s="329"/>
      <c r="C28" s="330"/>
      <c r="D28" s="328" t="s">
        <v>4523</v>
      </c>
      <c r="E28" s="328"/>
      <c r="F28" s="328"/>
      <c r="G28" s="328"/>
      <c r="H28" s="328"/>
      <c r="I28" s="328"/>
      <c r="J28" s="328"/>
      <c r="K28" s="326"/>
    </row>
    <row r="29" ht="15" customHeight="1">
      <c r="B29" s="329"/>
      <c r="C29" s="330"/>
      <c r="D29" s="328" t="s">
        <v>4524</v>
      </c>
      <c r="E29" s="328"/>
      <c r="F29" s="328"/>
      <c r="G29" s="328"/>
      <c r="H29" s="328"/>
      <c r="I29" s="328"/>
      <c r="J29" s="328"/>
      <c r="K29" s="326"/>
    </row>
    <row r="30" ht="12.75" customHeight="1">
      <c r="B30" s="329"/>
      <c r="C30" s="330"/>
      <c r="D30" s="330"/>
      <c r="E30" s="330"/>
      <c r="F30" s="330"/>
      <c r="G30" s="330"/>
      <c r="H30" s="330"/>
      <c r="I30" s="330"/>
      <c r="J30" s="330"/>
      <c r="K30" s="326"/>
    </row>
    <row r="31" ht="15" customHeight="1">
      <c r="B31" s="329"/>
      <c r="C31" s="330"/>
      <c r="D31" s="328" t="s">
        <v>4525</v>
      </c>
      <c r="E31" s="328"/>
      <c r="F31" s="328"/>
      <c r="G31" s="328"/>
      <c r="H31" s="328"/>
      <c r="I31" s="328"/>
      <c r="J31" s="328"/>
      <c r="K31" s="326"/>
    </row>
    <row r="32" ht="15" customHeight="1">
      <c r="B32" s="329"/>
      <c r="C32" s="330"/>
      <c r="D32" s="328" t="s">
        <v>4526</v>
      </c>
      <c r="E32" s="328"/>
      <c r="F32" s="328"/>
      <c r="G32" s="328"/>
      <c r="H32" s="328"/>
      <c r="I32" s="328"/>
      <c r="J32" s="328"/>
      <c r="K32" s="326"/>
    </row>
    <row r="33" ht="15" customHeight="1">
      <c r="B33" s="329"/>
      <c r="C33" s="330"/>
      <c r="D33" s="328" t="s">
        <v>4527</v>
      </c>
      <c r="E33" s="328"/>
      <c r="F33" s="328"/>
      <c r="G33" s="328"/>
      <c r="H33" s="328"/>
      <c r="I33" s="328"/>
      <c r="J33" s="328"/>
      <c r="K33" s="326"/>
    </row>
    <row r="34" ht="15" customHeight="1">
      <c r="B34" s="329"/>
      <c r="C34" s="330"/>
      <c r="D34" s="328"/>
      <c r="E34" s="332" t="s">
        <v>155</v>
      </c>
      <c r="F34" s="328"/>
      <c r="G34" s="328" t="s">
        <v>4528</v>
      </c>
      <c r="H34" s="328"/>
      <c r="I34" s="328"/>
      <c r="J34" s="328"/>
      <c r="K34" s="326"/>
    </row>
    <row r="35" ht="30.75" customHeight="1">
      <c r="B35" s="329"/>
      <c r="C35" s="330"/>
      <c r="D35" s="328"/>
      <c r="E35" s="332" t="s">
        <v>4529</v>
      </c>
      <c r="F35" s="328"/>
      <c r="G35" s="328" t="s">
        <v>4530</v>
      </c>
      <c r="H35" s="328"/>
      <c r="I35" s="328"/>
      <c r="J35" s="328"/>
      <c r="K35" s="326"/>
    </row>
    <row r="36" ht="15" customHeight="1">
      <c r="B36" s="329"/>
      <c r="C36" s="330"/>
      <c r="D36" s="328"/>
      <c r="E36" s="332" t="s">
        <v>57</v>
      </c>
      <c r="F36" s="328"/>
      <c r="G36" s="328" t="s">
        <v>4531</v>
      </c>
      <c r="H36" s="328"/>
      <c r="I36" s="328"/>
      <c r="J36" s="328"/>
      <c r="K36" s="326"/>
    </row>
    <row r="37" ht="15" customHeight="1">
      <c r="B37" s="329"/>
      <c r="C37" s="330"/>
      <c r="D37" s="328"/>
      <c r="E37" s="332" t="s">
        <v>156</v>
      </c>
      <c r="F37" s="328"/>
      <c r="G37" s="328" t="s">
        <v>4532</v>
      </c>
      <c r="H37" s="328"/>
      <c r="I37" s="328"/>
      <c r="J37" s="328"/>
      <c r="K37" s="326"/>
    </row>
    <row r="38" ht="15" customHeight="1">
      <c r="B38" s="329"/>
      <c r="C38" s="330"/>
      <c r="D38" s="328"/>
      <c r="E38" s="332" t="s">
        <v>157</v>
      </c>
      <c r="F38" s="328"/>
      <c r="G38" s="328" t="s">
        <v>4533</v>
      </c>
      <c r="H38" s="328"/>
      <c r="I38" s="328"/>
      <c r="J38" s="328"/>
      <c r="K38" s="326"/>
    </row>
    <row r="39" ht="15" customHeight="1">
      <c r="B39" s="329"/>
      <c r="C39" s="330"/>
      <c r="D39" s="328"/>
      <c r="E39" s="332" t="s">
        <v>158</v>
      </c>
      <c r="F39" s="328"/>
      <c r="G39" s="328" t="s">
        <v>4534</v>
      </c>
      <c r="H39" s="328"/>
      <c r="I39" s="328"/>
      <c r="J39" s="328"/>
      <c r="K39" s="326"/>
    </row>
    <row r="40" ht="15" customHeight="1">
      <c r="B40" s="329"/>
      <c r="C40" s="330"/>
      <c r="D40" s="328"/>
      <c r="E40" s="332" t="s">
        <v>4535</v>
      </c>
      <c r="F40" s="328"/>
      <c r="G40" s="328" t="s">
        <v>4536</v>
      </c>
      <c r="H40" s="328"/>
      <c r="I40" s="328"/>
      <c r="J40" s="328"/>
      <c r="K40" s="326"/>
    </row>
    <row r="41" ht="15" customHeight="1">
      <c r="B41" s="329"/>
      <c r="C41" s="330"/>
      <c r="D41" s="328"/>
      <c r="E41" s="332"/>
      <c r="F41" s="328"/>
      <c r="G41" s="328" t="s">
        <v>4537</v>
      </c>
      <c r="H41" s="328"/>
      <c r="I41" s="328"/>
      <c r="J41" s="328"/>
      <c r="K41" s="326"/>
    </row>
    <row r="42" ht="15" customHeight="1">
      <c r="B42" s="329"/>
      <c r="C42" s="330"/>
      <c r="D42" s="328"/>
      <c r="E42" s="332" t="s">
        <v>4538</v>
      </c>
      <c r="F42" s="328"/>
      <c r="G42" s="328" t="s">
        <v>4539</v>
      </c>
      <c r="H42" s="328"/>
      <c r="I42" s="328"/>
      <c r="J42" s="328"/>
      <c r="K42" s="326"/>
    </row>
    <row r="43" ht="15" customHeight="1">
      <c r="B43" s="329"/>
      <c r="C43" s="330"/>
      <c r="D43" s="328"/>
      <c r="E43" s="332" t="s">
        <v>160</v>
      </c>
      <c r="F43" s="328"/>
      <c r="G43" s="328" t="s">
        <v>4540</v>
      </c>
      <c r="H43" s="328"/>
      <c r="I43" s="328"/>
      <c r="J43" s="328"/>
      <c r="K43" s="326"/>
    </row>
    <row r="44" ht="12.75" customHeight="1">
      <c r="B44" s="329"/>
      <c r="C44" s="330"/>
      <c r="D44" s="328"/>
      <c r="E44" s="328"/>
      <c r="F44" s="328"/>
      <c r="G44" s="328"/>
      <c r="H44" s="328"/>
      <c r="I44" s="328"/>
      <c r="J44" s="328"/>
      <c r="K44" s="326"/>
    </row>
    <row r="45" ht="15" customHeight="1">
      <c r="B45" s="329"/>
      <c r="C45" s="330"/>
      <c r="D45" s="328" t="s">
        <v>4541</v>
      </c>
      <c r="E45" s="328"/>
      <c r="F45" s="328"/>
      <c r="G45" s="328"/>
      <c r="H45" s="328"/>
      <c r="I45" s="328"/>
      <c r="J45" s="328"/>
      <c r="K45" s="326"/>
    </row>
    <row r="46" ht="15" customHeight="1">
      <c r="B46" s="329"/>
      <c r="C46" s="330"/>
      <c r="D46" s="330"/>
      <c r="E46" s="328" t="s">
        <v>4542</v>
      </c>
      <c r="F46" s="328"/>
      <c r="G46" s="328"/>
      <c r="H46" s="328"/>
      <c r="I46" s="328"/>
      <c r="J46" s="328"/>
      <c r="K46" s="326"/>
    </row>
    <row r="47" ht="15" customHeight="1">
      <c r="B47" s="329"/>
      <c r="C47" s="330"/>
      <c r="D47" s="330"/>
      <c r="E47" s="328" t="s">
        <v>4543</v>
      </c>
      <c r="F47" s="328"/>
      <c r="G47" s="328"/>
      <c r="H47" s="328"/>
      <c r="I47" s="328"/>
      <c r="J47" s="328"/>
      <c r="K47" s="326"/>
    </row>
    <row r="48" ht="15" customHeight="1">
      <c r="B48" s="329"/>
      <c r="C48" s="330"/>
      <c r="D48" s="330"/>
      <c r="E48" s="328" t="s">
        <v>4544</v>
      </c>
      <c r="F48" s="328"/>
      <c r="G48" s="328"/>
      <c r="H48" s="328"/>
      <c r="I48" s="328"/>
      <c r="J48" s="328"/>
      <c r="K48" s="326"/>
    </row>
    <row r="49" ht="15" customHeight="1">
      <c r="B49" s="329"/>
      <c r="C49" s="330"/>
      <c r="D49" s="328" t="s">
        <v>4545</v>
      </c>
      <c r="E49" s="328"/>
      <c r="F49" s="328"/>
      <c r="G49" s="328"/>
      <c r="H49" s="328"/>
      <c r="I49" s="328"/>
      <c r="J49" s="328"/>
      <c r="K49" s="326"/>
    </row>
    <row r="50" ht="25.5" customHeight="1">
      <c r="B50" s="324"/>
      <c r="C50" s="325" t="s">
        <v>4546</v>
      </c>
      <c r="D50" s="325"/>
      <c r="E50" s="325"/>
      <c r="F50" s="325"/>
      <c r="G50" s="325"/>
      <c r="H50" s="325"/>
      <c r="I50" s="325"/>
      <c r="J50" s="325"/>
      <c r="K50" s="326"/>
    </row>
    <row r="51" ht="5.25" customHeight="1">
      <c r="B51" s="324"/>
      <c r="C51" s="327"/>
      <c r="D51" s="327"/>
      <c r="E51" s="327"/>
      <c r="F51" s="327"/>
      <c r="G51" s="327"/>
      <c r="H51" s="327"/>
      <c r="I51" s="327"/>
      <c r="J51" s="327"/>
      <c r="K51" s="326"/>
    </row>
    <row r="52" ht="15" customHeight="1">
      <c r="B52" s="324"/>
      <c r="C52" s="328" t="s">
        <v>4547</v>
      </c>
      <c r="D52" s="328"/>
      <c r="E52" s="328"/>
      <c r="F52" s="328"/>
      <c r="G52" s="328"/>
      <c r="H52" s="328"/>
      <c r="I52" s="328"/>
      <c r="J52" s="328"/>
      <c r="K52" s="326"/>
    </row>
    <row r="53" ht="15" customHeight="1">
      <c r="B53" s="324"/>
      <c r="C53" s="328" t="s">
        <v>4548</v>
      </c>
      <c r="D53" s="328"/>
      <c r="E53" s="328"/>
      <c r="F53" s="328"/>
      <c r="G53" s="328"/>
      <c r="H53" s="328"/>
      <c r="I53" s="328"/>
      <c r="J53" s="328"/>
      <c r="K53" s="326"/>
    </row>
    <row r="54" ht="12.75" customHeight="1">
      <c r="B54" s="324"/>
      <c r="C54" s="328"/>
      <c r="D54" s="328"/>
      <c r="E54" s="328"/>
      <c r="F54" s="328"/>
      <c r="G54" s="328"/>
      <c r="H54" s="328"/>
      <c r="I54" s="328"/>
      <c r="J54" s="328"/>
      <c r="K54" s="326"/>
    </row>
    <row r="55" ht="15" customHeight="1">
      <c r="B55" s="324"/>
      <c r="C55" s="328" t="s">
        <v>4549</v>
      </c>
      <c r="D55" s="328"/>
      <c r="E55" s="328"/>
      <c r="F55" s="328"/>
      <c r="G55" s="328"/>
      <c r="H55" s="328"/>
      <c r="I55" s="328"/>
      <c r="J55" s="328"/>
      <c r="K55" s="326"/>
    </row>
    <row r="56" ht="15" customHeight="1">
      <c r="B56" s="324"/>
      <c r="C56" s="330"/>
      <c r="D56" s="328" t="s">
        <v>4550</v>
      </c>
      <c r="E56" s="328"/>
      <c r="F56" s="328"/>
      <c r="G56" s="328"/>
      <c r="H56" s="328"/>
      <c r="I56" s="328"/>
      <c r="J56" s="328"/>
      <c r="K56" s="326"/>
    </row>
    <row r="57" ht="15" customHeight="1">
      <c r="B57" s="324"/>
      <c r="C57" s="330"/>
      <c r="D57" s="328" t="s">
        <v>4551</v>
      </c>
      <c r="E57" s="328"/>
      <c r="F57" s="328"/>
      <c r="G57" s="328"/>
      <c r="H57" s="328"/>
      <c r="I57" s="328"/>
      <c r="J57" s="328"/>
      <c r="K57" s="326"/>
    </row>
    <row r="58" ht="15" customHeight="1">
      <c r="B58" s="324"/>
      <c r="C58" s="330"/>
      <c r="D58" s="328" t="s">
        <v>4552</v>
      </c>
      <c r="E58" s="328"/>
      <c r="F58" s="328"/>
      <c r="G58" s="328"/>
      <c r="H58" s="328"/>
      <c r="I58" s="328"/>
      <c r="J58" s="328"/>
      <c r="K58" s="326"/>
    </row>
    <row r="59" ht="15" customHeight="1">
      <c r="B59" s="324"/>
      <c r="C59" s="330"/>
      <c r="D59" s="328" t="s">
        <v>4553</v>
      </c>
      <c r="E59" s="328"/>
      <c r="F59" s="328"/>
      <c r="G59" s="328"/>
      <c r="H59" s="328"/>
      <c r="I59" s="328"/>
      <c r="J59" s="328"/>
      <c r="K59" s="326"/>
    </row>
    <row r="60" ht="15" customHeight="1">
      <c r="B60" s="324"/>
      <c r="C60" s="330"/>
      <c r="D60" s="333" t="s">
        <v>4554</v>
      </c>
      <c r="E60" s="333"/>
      <c r="F60" s="333"/>
      <c r="G60" s="333"/>
      <c r="H60" s="333"/>
      <c r="I60" s="333"/>
      <c r="J60" s="333"/>
      <c r="K60" s="326"/>
    </row>
    <row r="61" ht="15" customHeight="1">
      <c r="B61" s="324"/>
      <c r="C61" s="330"/>
      <c r="D61" s="328" t="s">
        <v>4555</v>
      </c>
      <c r="E61" s="328"/>
      <c r="F61" s="328"/>
      <c r="G61" s="328"/>
      <c r="H61" s="328"/>
      <c r="I61" s="328"/>
      <c r="J61" s="328"/>
      <c r="K61" s="326"/>
    </row>
    <row r="62" ht="12.75" customHeight="1">
      <c r="B62" s="324"/>
      <c r="C62" s="330"/>
      <c r="D62" s="330"/>
      <c r="E62" s="334"/>
      <c r="F62" s="330"/>
      <c r="G62" s="330"/>
      <c r="H62" s="330"/>
      <c r="I62" s="330"/>
      <c r="J62" s="330"/>
      <c r="K62" s="326"/>
    </row>
    <row r="63" ht="15" customHeight="1">
      <c r="B63" s="324"/>
      <c r="C63" s="330"/>
      <c r="D63" s="328" t="s">
        <v>4556</v>
      </c>
      <c r="E63" s="328"/>
      <c r="F63" s="328"/>
      <c r="G63" s="328"/>
      <c r="H63" s="328"/>
      <c r="I63" s="328"/>
      <c r="J63" s="328"/>
      <c r="K63" s="326"/>
    </row>
    <row r="64" ht="15" customHeight="1">
      <c r="B64" s="324"/>
      <c r="C64" s="330"/>
      <c r="D64" s="333" t="s">
        <v>4557</v>
      </c>
      <c r="E64" s="333"/>
      <c r="F64" s="333"/>
      <c r="G64" s="333"/>
      <c r="H64" s="333"/>
      <c r="I64" s="333"/>
      <c r="J64" s="333"/>
      <c r="K64" s="326"/>
    </row>
    <row r="65" ht="15" customHeight="1">
      <c r="B65" s="324"/>
      <c r="C65" s="330"/>
      <c r="D65" s="328" t="s">
        <v>4558</v>
      </c>
      <c r="E65" s="328"/>
      <c r="F65" s="328"/>
      <c r="G65" s="328"/>
      <c r="H65" s="328"/>
      <c r="I65" s="328"/>
      <c r="J65" s="328"/>
      <c r="K65" s="326"/>
    </row>
    <row r="66" ht="15" customHeight="1">
      <c r="B66" s="324"/>
      <c r="C66" s="330"/>
      <c r="D66" s="328" t="s">
        <v>4559</v>
      </c>
      <c r="E66" s="328"/>
      <c r="F66" s="328"/>
      <c r="G66" s="328"/>
      <c r="H66" s="328"/>
      <c r="I66" s="328"/>
      <c r="J66" s="328"/>
      <c r="K66" s="326"/>
    </row>
    <row r="67" ht="15" customHeight="1">
      <c r="B67" s="324"/>
      <c r="C67" s="330"/>
      <c r="D67" s="328" t="s">
        <v>4560</v>
      </c>
      <c r="E67" s="328"/>
      <c r="F67" s="328"/>
      <c r="G67" s="328"/>
      <c r="H67" s="328"/>
      <c r="I67" s="328"/>
      <c r="J67" s="328"/>
      <c r="K67" s="326"/>
    </row>
    <row r="68" ht="15" customHeight="1">
      <c r="B68" s="324"/>
      <c r="C68" s="330"/>
      <c r="D68" s="328" t="s">
        <v>4561</v>
      </c>
      <c r="E68" s="328"/>
      <c r="F68" s="328"/>
      <c r="G68" s="328"/>
      <c r="H68" s="328"/>
      <c r="I68" s="328"/>
      <c r="J68" s="328"/>
      <c r="K68" s="326"/>
    </row>
    <row r="69" ht="12.75" customHeight="1">
      <c r="B69" s="335"/>
      <c r="C69" s="336"/>
      <c r="D69" s="336"/>
      <c r="E69" s="336"/>
      <c r="F69" s="336"/>
      <c r="G69" s="336"/>
      <c r="H69" s="336"/>
      <c r="I69" s="336"/>
      <c r="J69" s="336"/>
      <c r="K69" s="337"/>
    </row>
    <row r="70" ht="18.75" customHeight="1">
      <c r="B70" s="338"/>
      <c r="C70" s="338"/>
      <c r="D70" s="338"/>
      <c r="E70" s="338"/>
      <c r="F70" s="338"/>
      <c r="G70" s="338"/>
      <c r="H70" s="338"/>
      <c r="I70" s="338"/>
      <c r="J70" s="338"/>
      <c r="K70" s="339"/>
    </row>
    <row r="71" ht="18.75" customHeight="1">
      <c r="B71" s="339"/>
      <c r="C71" s="339"/>
      <c r="D71" s="339"/>
      <c r="E71" s="339"/>
      <c r="F71" s="339"/>
      <c r="G71" s="339"/>
      <c r="H71" s="339"/>
      <c r="I71" s="339"/>
      <c r="J71" s="339"/>
      <c r="K71" s="339"/>
    </row>
    <row r="72" ht="7.5" customHeight="1">
      <c r="B72" s="340"/>
      <c r="C72" s="341"/>
      <c r="D72" s="341"/>
      <c r="E72" s="341"/>
      <c r="F72" s="341"/>
      <c r="G72" s="341"/>
      <c r="H72" s="341"/>
      <c r="I72" s="341"/>
      <c r="J72" s="341"/>
      <c r="K72" s="342"/>
    </row>
    <row r="73" ht="45" customHeight="1">
      <c r="B73" s="343"/>
      <c r="C73" s="344" t="s">
        <v>138</v>
      </c>
      <c r="D73" s="344"/>
      <c r="E73" s="344"/>
      <c r="F73" s="344"/>
      <c r="G73" s="344"/>
      <c r="H73" s="344"/>
      <c r="I73" s="344"/>
      <c r="J73" s="344"/>
      <c r="K73" s="345"/>
    </row>
    <row r="74" ht="17.25" customHeight="1">
      <c r="B74" s="343"/>
      <c r="C74" s="346" t="s">
        <v>4562</v>
      </c>
      <c r="D74" s="346"/>
      <c r="E74" s="346"/>
      <c r="F74" s="346" t="s">
        <v>4563</v>
      </c>
      <c r="G74" s="347"/>
      <c r="H74" s="346" t="s">
        <v>156</v>
      </c>
      <c r="I74" s="346" t="s">
        <v>61</v>
      </c>
      <c r="J74" s="346" t="s">
        <v>4564</v>
      </c>
      <c r="K74" s="345"/>
    </row>
    <row r="75" ht="17.25" customHeight="1">
      <c r="B75" s="343"/>
      <c r="C75" s="348" t="s">
        <v>4565</v>
      </c>
      <c r="D75" s="348"/>
      <c r="E75" s="348"/>
      <c r="F75" s="349" t="s">
        <v>4566</v>
      </c>
      <c r="G75" s="350"/>
      <c r="H75" s="348"/>
      <c r="I75" s="348"/>
      <c r="J75" s="348" t="s">
        <v>4567</v>
      </c>
      <c r="K75" s="345"/>
    </row>
    <row r="76" ht="5.25" customHeight="1">
      <c r="B76" s="343"/>
      <c r="C76" s="351"/>
      <c r="D76" s="351"/>
      <c r="E76" s="351"/>
      <c r="F76" s="351"/>
      <c r="G76" s="352"/>
      <c r="H76" s="351"/>
      <c r="I76" s="351"/>
      <c r="J76" s="351"/>
      <c r="K76" s="345"/>
    </row>
    <row r="77" ht="15" customHeight="1">
      <c r="B77" s="343"/>
      <c r="C77" s="332" t="s">
        <v>57</v>
      </c>
      <c r="D77" s="351"/>
      <c r="E77" s="351"/>
      <c r="F77" s="353" t="s">
        <v>4568</v>
      </c>
      <c r="G77" s="352"/>
      <c r="H77" s="332" t="s">
        <v>4569</v>
      </c>
      <c r="I77" s="332" t="s">
        <v>4570</v>
      </c>
      <c r="J77" s="332">
        <v>20</v>
      </c>
      <c r="K77" s="345"/>
    </row>
    <row r="78" ht="15" customHeight="1">
      <c r="B78" s="343"/>
      <c r="C78" s="332" t="s">
        <v>4571</v>
      </c>
      <c r="D78" s="332"/>
      <c r="E78" s="332"/>
      <c r="F78" s="353" t="s">
        <v>4568</v>
      </c>
      <c r="G78" s="352"/>
      <c r="H78" s="332" t="s">
        <v>4572</v>
      </c>
      <c r="I78" s="332" t="s">
        <v>4570</v>
      </c>
      <c r="J78" s="332">
        <v>120</v>
      </c>
      <c r="K78" s="345"/>
    </row>
    <row r="79" ht="15" customHeight="1">
      <c r="B79" s="354"/>
      <c r="C79" s="332" t="s">
        <v>4573</v>
      </c>
      <c r="D79" s="332"/>
      <c r="E79" s="332"/>
      <c r="F79" s="353" t="s">
        <v>4574</v>
      </c>
      <c r="G79" s="352"/>
      <c r="H79" s="332" t="s">
        <v>4575</v>
      </c>
      <c r="I79" s="332" t="s">
        <v>4570</v>
      </c>
      <c r="J79" s="332">
        <v>50</v>
      </c>
      <c r="K79" s="345"/>
    </row>
    <row r="80" ht="15" customHeight="1">
      <c r="B80" s="354"/>
      <c r="C80" s="332" t="s">
        <v>4576</v>
      </c>
      <c r="D80" s="332"/>
      <c r="E80" s="332"/>
      <c r="F80" s="353" t="s">
        <v>4568</v>
      </c>
      <c r="G80" s="352"/>
      <c r="H80" s="332" t="s">
        <v>4577</v>
      </c>
      <c r="I80" s="332" t="s">
        <v>4578</v>
      </c>
      <c r="J80" s="332"/>
      <c r="K80" s="345"/>
    </row>
    <row r="81" ht="15" customHeight="1">
      <c r="B81" s="354"/>
      <c r="C81" s="355" t="s">
        <v>4579</v>
      </c>
      <c r="D81" s="355"/>
      <c r="E81" s="355"/>
      <c r="F81" s="356" t="s">
        <v>4574</v>
      </c>
      <c r="G81" s="355"/>
      <c r="H81" s="355" t="s">
        <v>4580</v>
      </c>
      <c r="I81" s="355" t="s">
        <v>4570</v>
      </c>
      <c r="J81" s="355">
        <v>15</v>
      </c>
      <c r="K81" s="345"/>
    </row>
    <row r="82" ht="15" customHeight="1">
      <c r="B82" s="354"/>
      <c r="C82" s="355" t="s">
        <v>4581</v>
      </c>
      <c r="D82" s="355"/>
      <c r="E82" s="355"/>
      <c r="F82" s="356" t="s">
        <v>4574</v>
      </c>
      <c r="G82" s="355"/>
      <c r="H82" s="355" t="s">
        <v>4582</v>
      </c>
      <c r="I82" s="355" t="s">
        <v>4570</v>
      </c>
      <c r="J82" s="355">
        <v>15</v>
      </c>
      <c r="K82" s="345"/>
    </row>
    <row r="83" ht="15" customHeight="1">
      <c r="B83" s="354"/>
      <c r="C83" s="355" t="s">
        <v>4583</v>
      </c>
      <c r="D83" s="355"/>
      <c r="E83" s="355"/>
      <c r="F83" s="356" t="s">
        <v>4574</v>
      </c>
      <c r="G83" s="355"/>
      <c r="H83" s="355" t="s">
        <v>4584</v>
      </c>
      <c r="I83" s="355" t="s">
        <v>4570</v>
      </c>
      <c r="J83" s="355">
        <v>20</v>
      </c>
      <c r="K83" s="345"/>
    </row>
    <row r="84" ht="15" customHeight="1">
      <c r="B84" s="354"/>
      <c r="C84" s="355" t="s">
        <v>4585</v>
      </c>
      <c r="D84" s="355"/>
      <c r="E84" s="355"/>
      <c r="F84" s="356" t="s">
        <v>4574</v>
      </c>
      <c r="G84" s="355"/>
      <c r="H84" s="355" t="s">
        <v>4586</v>
      </c>
      <c r="I84" s="355" t="s">
        <v>4570</v>
      </c>
      <c r="J84" s="355">
        <v>20</v>
      </c>
      <c r="K84" s="345"/>
    </row>
    <row r="85" ht="15" customHeight="1">
      <c r="B85" s="354"/>
      <c r="C85" s="332" t="s">
        <v>4587</v>
      </c>
      <c r="D85" s="332"/>
      <c r="E85" s="332"/>
      <c r="F85" s="353" t="s">
        <v>4574</v>
      </c>
      <c r="G85" s="352"/>
      <c r="H85" s="332" t="s">
        <v>4588</v>
      </c>
      <c r="I85" s="332" t="s">
        <v>4570</v>
      </c>
      <c r="J85" s="332">
        <v>50</v>
      </c>
      <c r="K85" s="345"/>
    </row>
    <row r="86" ht="15" customHeight="1">
      <c r="B86" s="354"/>
      <c r="C86" s="332" t="s">
        <v>4589</v>
      </c>
      <c r="D86" s="332"/>
      <c r="E86" s="332"/>
      <c r="F86" s="353" t="s">
        <v>4574</v>
      </c>
      <c r="G86" s="352"/>
      <c r="H86" s="332" t="s">
        <v>4590</v>
      </c>
      <c r="I86" s="332" t="s">
        <v>4570</v>
      </c>
      <c r="J86" s="332">
        <v>20</v>
      </c>
      <c r="K86" s="345"/>
    </row>
    <row r="87" ht="15" customHeight="1">
      <c r="B87" s="354"/>
      <c r="C87" s="332" t="s">
        <v>4591</v>
      </c>
      <c r="D87" s="332"/>
      <c r="E87" s="332"/>
      <c r="F87" s="353" t="s">
        <v>4574</v>
      </c>
      <c r="G87" s="352"/>
      <c r="H87" s="332" t="s">
        <v>4592</v>
      </c>
      <c r="I87" s="332" t="s">
        <v>4570</v>
      </c>
      <c r="J87" s="332">
        <v>20</v>
      </c>
      <c r="K87" s="345"/>
    </row>
    <row r="88" ht="15" customHeight="1">
      <c r="B88" s="354"/>
      <c r="C88" s="332" t="s">
        <v>4593</v>
      </c>
      <c r="D88" s="332"/>
      <c r="E88" s="332"/>
      <c r="F88" s="353" t="s">
        <v>4574</v>
      </c>
      <c r="G88" s="352"/>
      <c r="H88" s="332" t="s">
        <v>4594</v>
      </c>
      <c r="I88" s="332" t="s">
        <v>4570</v>
      </c>
      <c r="J88" s="332">
        <v>50</v>
      </c>
      <c r="K88" s="345"/>
    </row>
    <row r="89" ht="15" customHeight="1">
      <c r="B89" s="354"/>
      <c r="C89" s="332" t="s">
        <v>4595</v>
      </c>
      <c r="D89" s="332"/>
      <c r="E89" s="332"/>
      <c r="F89" s="353" t="s">
        <v>4574</v>
      </c>
      <c r="G89" s="352"/>
      <c r="H89" s="332" t="s">
        <v>4595</v>
      </c>
      <c r="I89" s="332" t="s">
        <v>4570</v>
      </c>
      <c r="J89" s="332">
        <v>50</v>
      </c>
      <c r="K89" s="345"/>
    </row>
    <row r="90" ht="15" customHeight="1">
      <c r="B90" s="354"/>
      <c r="C90" s="332" t="s">
        <v>161</v>
      </c>
      <c r="D90" s="332"/>
      <c r="E90" s="332"/>
      <c r="F90" s="353" t="s">
        <v>4574</v>
      </c>
      <c r="G90" s="352"/>
      <c r="H90" s="332" t="s">
        <v>4596</v>
      </c>
      <c r="I90" s="332" t="s">
        <v>4570</v>
      </c>
      <c r="J90" s="332">
        <v>255</v>
      </c>
      <c r="K90" s="345"/>
    </row>
    <row r="91" ht="15" customHeight="1">
      <c r="B91" s="354"/>
      <c r="C91" s="332" t="s">
        <v>4597</v>
      </c>
      <c r="D91" s="332"/>
      <c r="E91" s="332"/>
      <c r="F91" s="353" t="s">
        <v>4568</v>
      </c>
      <c r="G91" s="352"/>
      <c r="H91" s="332" t="s">
        <v>4598</v>
      </c>
      <c r="I91" s="332" t="s">
        <v>4599</v>
      </c>
      <c r="J91" s="332"/>
      <c r="K91" s="345"/>
    </row>
    <row r="92" ht="15" customHeight="1">
      <c r="B92" s="354"/>
      <c r="C92" s="332" t="s">
        <v>4600</v>
      </c>
      <c r="D92" s="332"/>
      <c r="E92" s="332"/>
      <c r="F92" s="353" t="s">
        <v>4568</v>
      </c>
      <c r="G92" s="352"/>
      <c r="H92" s="332" t="s">
        <v>4601</v>
      </c>
      <c r="I92" s="332" t="s">
        <v>4602</v>
      </c>
      <c r="J92" s="332"/>
      <c r="K92" s="345"/>
    </row>
    <row r="93" ht="15" customHeight="1">
      <c r="B93" s="354"/>
      <c r="C93" s="332" t="s">
        <v>4603</v>
      </c>
      <c r="D93" s="332"/>
      <c r="E93" s="332"/>
      <c r="F93" s="353" t="s">
        <v>4568</v>
      </c>
      <c r="G93" s="352"/>
      <c r="H93" s="332" t="s">
        <v>4603</v>
      </c>
      <c r="I93" s="332" t="s">
        <v>4602</v>
      </c>
      <c r="J93" s="332"/>
      <c r="K93" s="345"/>
    </row>
    <row r="94" ht="15" customHeight="1">
      <c r="B94" s="354"/>
      <c r="C94" s="332" t="s">
        <v>42</v>
      </c>
      <c r="D94" s="332"/>
      <c r="E94" s="332"/>
      <c r="F94" s="353" t="s">
        <v>4568</v>
      </c>
      <c r="G94" s="352"/>
      <c r="H94" s="332" t="s">
        <v>4604</v>
      </c>
      <c r="I94" s="332" t="s">
        <v>4602</v>
      </c>
      <c r="J94" s="332"/>
      <c r="K94" s="345"/>
    </row>
    <row r="95" ht="15" customHeight="1">
      <c r="B95" s="354"/>
      <c r="C95" s="332" t="s">
        <v>52</v>
      </c>
      <c r="D95" s="332"/>
      <c r="E95" s="332"/>
      <c r="F95" s="353" t="s">
        <v>4568</v>
      </c>
      <c r="G95" s="352"/>
      <c r="H95" s="332" t="s">
        <v>4605</v>
      </c>
      <c r="I95" s="332" t="s">
        <v>4602</v>
      </c>
      <c r="J95" s="332"/>
      <c r="K95" s="345"/>
    </row>
    <row r="96" ht="15" customHeight="1">
      <c r="B96" s="357"/>
      <c r="C96" s="358"/>
      <c r="D96" s="358"/>
      <c r="E96" s="358"/>
      <c r="F96" s="358"/>
      <c r="G96" s="358"/>
      <c r="H96" s="358"/>
      <c r="I96" s="358"/>
      <c r="J96" s="358"/>
      <c r="K96" s="359"/>
    </row>
    <row r="97" ht="18.75" customHeight="1">
      <c r="B97" s="360"/>
      <c r="C97" s="361"/>
      <c r="D97" s="361"/>
      <c r="E97" s="361"/>
      <c r="F97" s="361"/>
      <c r="G97" s="361"/>
      <c r="H97" s="361"/>
      <c r="I97" s="361"/>
      <c r="J97" s="361"/>
      <c r="K97" s="360"/>
    </row>
    <row r="98" ht="18.75" customHeight="1">
      <c r="B98" s="339"/>
      <c r="C98" s="339"/>
      <c r="D98" s="339"/>
      <c r="E98" s="339"/>
      <c r="F98" s="339"/>
      <c r="G98" s="339"/>
      <c r="H98" s="339"/>
      <c r="I98" s="339"/>
      <c r="J98" s="339"/>
      <c r="K98" s="339"/>
    </row>
    <row r="99" ht="7.5" customHeight="1">
      <c r="B99" s="340"/>
      <c r="C99" s="341"/>
      <c r="D99" s="341"/>
      <c r="E99" s="341"/>
      <c r="F99" s="341"/>
      <c r="G99" s="341"/>
      <c r="H99" s="341"/>
      <c r="I99" s="341"/>
      <c r="J99" s="341"/>
      <c r="K99" s="342"/>
    </row>
    <row r="100" ht="45" customHeight="1">
      <c r="B100" s="343"/>
      <c r="C100" s="344" t="s">
        <v>4606</v>
      </c>
      <c r="D100" s="344"/>
      <c r="E100" s="344"/>
      <c r="F100" s="344"/>
      <c r="G100" s="344"/>
      <c r="H100" s="344"/>
      <c r="I100" s="344"/>
      <c r="J100" s="344"/>
      <c r="K100" s="345"/>
    </row>
    <row r="101" ht="17.25" customHeight="1">
      <c r="B101" s="343"/>
      <c r="C101" s="346" t="s">
        <v>4562</v>
      </c>
      <c r="D101" s="346"/>
      <c r="E101" s="346"/>
      <c r="F101" s="346" t="s">
        <v>4563</v>
      </c>
      <c r="G101" s="347"/>
      <c r="H101" s="346" t="s">
        <v>156</v>
      </c>
      <c r="I101" s="346" t="s">
        <v>61</v>
      </c>
      <c r="J101" s="346" t="s">
        <v>4564</v>
      </c>
      <c r="K101" s="345"/>
    </row>
    <row r="102" ht="17.25" customHeight="1">
      <c r="B102" s="343"/>
      <c r="C102" s="348" t="s">
        <v>4565</v>
      </c>
      <c r="D102" s="348"/>
      <c r="E102" s="348"/>
      <c r="F102" s="349" t="s">
        <v>4566</v>
      </c>
      <c r="G102" s="350"/>
      <c r="H102" s="348"/>
      <c r="I102" s="348"/>
      <c r="J102" s="348" t="s">
        <v>4567</v>
      </c>
      <c r="K102" s="345"/>
    </row>
    <row r="103" ht="5.25" customHeight="1">
      <c r="B103" s="343"/>
      <c r="C103" s="346"/>
      <c r="D103" s="346"/>
      <c r="E103" s="346"/>
      <c r="F103" s="346"/>
      <c r="G103" s="362"/>
      <c r="H103" s="346"/>
      <c r="I103" s="346"/>
      <c r="J103" s="346"/>
      <c r="K103" s="345"/>
    </row>
    <row r="104" ht="15" customHeight="1">
      <c r="B104" s="343"/>
      <c r="C104" s="332" t="s">
        <v>57</v>
      </c>
      <c r="D104" s="351"/>
      <c r="E104" s="351"/>
      <c r="F104" s="353" t="s">
        <v>4568</v>
      </c>
      <c r="G104" s="362"/>
      <c r="H104" s="332" t="s">
        <v>4607</v>
      </c>
      <c r="I104" s="332" t="s">
        <v>4570</v>
      </c>
      <c r="J104" s="332">
        <v>20</v>
      </c>
      <c r="K104" s="345"/>
    </row>
    <row r="105" ht="15" customHeight="1">
      <c r="B105" s="343"/>
      <c r="C105" s="332" t="s">
        <v>4571</v>
      </c>
      <c r="D105" s="332"/>
      <c r="E105" s="332"/>
      <c r="F105" s="353" t="s">
        <v>4568</v>
      </c>
      <c r="G105" s="332"/>
      <c r="H105" s="332" t="s">
        <v>4607</v>
      </c>
      <c r="I105" s="332" t="s">
        <v>4570</v>
      </c>
      <c r="J105" s="332">
        <v>120</v>
      </c>
      <c r="K105" s="345"/>
    </row>
    <row r="106" ht="15" customHeight="1">
      <c r="B106" s="354"/>
      <c r="C106" s="332" t="s">
        <v>4573</v>
      </c>
      <c r="D106" s="332"/>
      <c r="E106" s="332"/>
      <c r="F106" s="353" t="s">
        <v>4574</v>
      </c>
      <c r="G106" s="332"/>
      <c r="H106" s="332" t="s">
        <v>4607</v>
      </c>
      <c r="I106" s="332" t="s">
        <v>4570</v>
      </c>
      <c r="J106" s="332">
        <v>50</v>
      </c>
      <c r="K106" s="345"/>
    </row>
    <row r="107" ht="15" customHeight="1">
      <c r="B107" s="354"/>
      <c r="C107" s="332" t="s">
        <v>4576</v>
      </c>
      <c r="D107" s="332"/>
      <c r="E107" s="332"/>
      <c r="F107" s="353" t="s">
        <v>4568</v>
      </c>
      <c r="G107" s="332"/>
      <c r="H107" s="332" t="s">
        <v>4607</v>
      </c>
      <c r="I107" s="332" t="s">
        <v>4578</v>
      </c>
      <c r="J107" s="332"/>
      <c r="K107" s="345"/>
    </row>
    <row r="108" ht="15" customHeight="1">
      <c r="B108" s="354"/>
      <c r="C108" s="332" t="s">
        <v>4587</v>
      </c>
      <c r="D108" s="332"/>
      <c r="E108" s="332"/>
      <c r="F108" s="353" t="s">
        <v>4574</v>
      </c>
      <c r="G108" s="332"/>
      <c r="H108" s="332" t="s">
        <v>4607</v>
      </c>
      <c r="I108" s="332" t="s">
        <v>4570</v>
      </c>
      <c r="J108" s="332">
        <v>50</v>
      </c>
      <c r="K108" s="345"/>
    </row>
    <row r="109" ht="15" customHeight="1">
      <c r="B109" s="354"/>
      <c r="C109" s="332" t="s">
        <v>4595</v>
      </c>
      <c r="D109" s="332"/>
      <c r="E109" s="332"/>
      <c r="F109" s="353" t="s">
        <v>4574</v>
      </c>
      <c r="G109" s="332"/>
      <c r="H109" s="332" t="s">
        <v>4607</v>
      </c>
      <c r="I109" s="332" t="s">
        <v>4570</v>
      </c>
      <c r="J109" s="332">
        <v>50</v>
      </c>
      <c r="K109" s="345"/>
    </row>
    <row r="110" ht="15" customHeight="1">
      <c r="B110" s="354"/>
      <c r="C110" s="332" t="s">
        <v>4593</v>
      </c>
      <c r="D110" s="332"/>
      <c r="E110" s="332"/>
      <c r="F110" s="353" t="s">
        <v>4574</v>
      </c>
      <c r="G110" s="332"/>
      <c r="H110" s="332" t="s">
        <v>4607</v>
      </c>
      <c r="I110" s="332" t="s">
        <v>4570</v>
      </c>
      <c r="J110" s="332">
        <v>50</v>
      </c>
      <c r="K110" s="345"/>
    </row>
    <row r="111" ht="15" customHeight="1">
      <c r="B111" s="354"/>
      <c r="C111" s="332" t="s">
        <v>57</v>
      </c>
      <c r="D111" s="332"/>
      <c r="E111" s="332"/>
      <c r="F111" s="353" t="s">
        <v>4568</v>
      </c>
      <c r="G111" s="332"/>
      <c r="H111" s="332" t="s">
        <v>4608</v>
      </c>
      <c r="I111" s="332" t="s">
        <v>4570</v>
      </c>
      <c r="J111" s="332">
        <v>20</v>
      </c>
      <c r="K111" s="345"/>
    </row>
    <row r="112" ht="15" customHeight="1">
      <c r="B112" s="354"/>
      <c r="C112" s="332" t="s">
        <v>4609</v>
      </c>
      <c r="D112" s="332"/>
      <c r="E112" s="332"/>
      <c r="F112" s="353" t="s">
        <v>4568</v>
      </c>
      <c r="G112" s="332"/>
      <c r="H112" s="332" t="s">
        <v>4610</v>
      </c>
      <c r="I112" s="332" t="s">
        <v>4570</v>
      </c>
      <c r="J112" s="332">
        <v>120</v>
      </c>
      <c r="K112" s="345"/>
    </row>
    <row r="113" ht="15" customHeight="1">
      <c r="B113" s="354"/>
      <c r="C113" s="332" t="s">
        <v>42</v>
      </c>
      <c r="D113" s="332"/>
      <c r="E113" s="332"/>
      <c r="F113" s="353" t="s">
        <v>4568</v>
      </c>
      <c r="G113" s="332"/>
      <c r="H113" s="332" t="s">
        <v>4611</v>
      </c>
      <c r="I113" s="332" t="s">
        <v>4602</v>
      </c>
      <c r="J113" s="332"/>
      <c r="K113" s="345"/>
    </row>
    <row r="114" ht="15" customHeight="1">
      <c r="B114" s="354"/>
      <c r="C114" s="332" t="s">
        <v>52</v>
      </c>
      <c r="D114" s="332"/>
      <c r="E114" s="332"/>
      <c r="F114" s="353" t="s">
        <v>4568</v>
      </c>
      <c r="G114" s="332"/>
      <c r="H114" s="332" t="s">
        <v>4612</v>
      </c>
      <c r="I114" s="332" t="s">
        <v>4602</v>
      </c>
      <c r="J114" s="332"/>
      <c r="K114" s="345"/>
    </row>
    <row r="115" ht="15" customHeight="1">
      <c r="B115" s="354"/>
      <c r="C115" s="332" t="s">
        <v>61</v>
      </c>
      <c r="D115" s="332"/>
      <c r="E115" s="332"/>
      <c r="F115" s="353" t="s">
        <v>4568</v>
      </c>
      <c r="G115" s="332"/>
      <c r="H115" s="332" t="s">
        <v>4613</v>
      </c>
      <c r="I115" s="332" t="s">
        <v>4614</v>
      </c>
      <c r="J115" s="332"/>
      <c r="K115" s="345"/>
    </row>
    <row r="116" ht="15" customHeight="1">
      <c r="B116" s="357"/>
      <c r="C116" s="363"/>
      <c r="D116" s="363"/>
      <c r="E116" s="363"/>
      <c r="F116" s="363"/>
      <c r="G116" s="363"/>
      <c r="H116" s="363"/>
      <c r="I116" s="363"/>
      <c r="J116" s="363"/>
      <c r="K116" s="359"/>
    </row>
    <row r="117" ht="18.75" customHeight="1">
      <c r="B117" s="364"/>
      <c r="C117" s="328"/>
      <c r="D117" s="328"/>
      <c r="E117" s="328"/>
      <c r="F117" s="365"/>
      <c r="G117" s="328"/>
      <c r="H117" s="328"/>
      <c r="I117" s="328"/>
      <c r="J117" s="328"/>
      <c r="K117" s="364"/>
    </row>
    <row r="118" ht="18.75" customHeight="1">
      <c r="B118" s="339"/>
      <c r="C118" s="339"/>
      <c r="D118" s="339"/>
      <c r="E118" s="339"/>
      <c r="F118" s="339"/>
      <c r="G118" s="339"/>
      <c r="H118" s="339"/>
      <c r="I118" s="339"/>
      <c r="J118" s="339"/>
      <c r="K118" s="339"/>
    </row>
    <row r="119" ht="7.5" customHeight="1">
      <c r="B119" s="366"/>
      <c r="C119" s="367"/>
      <c r="D119" s="367"/>
      <c r="E119" s="367"/>
      <c r="F119" s="367"/>
      <c r="G119" s="367"/>
      <c r="H119" s="367"/>
      <c r="I119" s="367"/>
      <c r="J119" s="367"/>
      <c r="K119" s="368"/>
    </row>
    <row r="120" ht="45" customHeight="1">
      <c r="B120" s="369"/>
      <c r="C120" s="322" t="s">
        <v>4615</v>
      </c>
      <c r="D120" s="322"/>
      <c r="E120" s="322"/>
      <c r="F120" s="322"/>
      <c r="G120" s="322"/>
      <c r="H120" s="322"/>
      <c r="I120" s="322"/>
      <c r="J120" s="322"/>
      <c r="K120" s="370"/>
    </row>
    <row r="121" ht="17.25" customHeight="1">
      <c r="B121" s="371"/>
      <c r="C121" s="346" t="s">
        <v>4562</v>
      </c>
      <c r="D121" s="346"/>
      <c r="E121" s="346"/>
      <c r="F121" s="346" t="s">
        <v>4563</v>
      </c>
      <c r="G121" s="347"/>
      <c r="H121" s="346" t="s">
        <v>156</v>
      </c>
      <c r="I121" s="346" t="s">
        <v>61</v>
      </c>
      <c r="J121" s="346" t="s">
        <v>4564</v>
      </c>
      <c r="K121" s="372"/>
    </row>
    <row r="122" ht="17.25" customHeight="1">
      <c r="B122" s="371"/>
      <c r="C122" s="348" t="s">
        <v>4565</v>
      </c>
      <c r="D122" s="348"/>
      <c r="E122" s="348"/>
      <c r="F122" s="349" t="s">
        <v>4566</v>
      </c>
      <c r="G122" s="350"/>
      <c r="H122" s="348"/>
      <c r="I122" s="348"/>
      <c r="J122" s="348" t="s">
        <v>4567</v>
      </c>
      <c r="K122" s="372"/>
    </row>
    <row r="123" ht="5.25" customHeight="1">
      <c r="B123" s="373"/>
      <c r="C123" s="351"/>
      <c r="D123" s="351"/>
      <c r="E123" s="351"/>
      <c r="F123" s="351"/>
      <c r="G123" s="332"/>
      <c r="H123" s="351"/>
      <c r="I123" s="351"/>
      <c r="J123" s="351"/>
      <c r="K123" s="374"/>
    </row>
    <row r="124" ht="15" customHeight="1">
      <c r="B124" s="373"/>
      <c r="C124" s="332" t="s">
        <v>4571</v>
      </c>
      <c r="D124" s="351"/>
      <c r="E124" s="351"/>
      <c r="F124" s="353" t="s">
        <v>4568</v>
      </c>
      <c r="G124" s="332"/>
      <c r="H124" s="332" t="s">
        <v>4607</v>
      </c>
      <c r="I124" s="332" t="s">
        <v>4570</v>
      </c>
      <c r="J124" s="332">
        <v>120</v>
      </c>
      <c r="K124" s="375"/>
    </row>
    <row r="125" ht="15" customHeight="1">
      <c r="B125" s="373"/>
      <c r="C125" s="332" t="s">
        <v>4616</v>
      </c>
      <c r="D125" s="332"/>
      <c r="E125" s="332"/>
      <c r="F125" s="353" t="s">
        <v>4568</v>
      </c>
      <c r="G125" s="332"/>
      <c r="H125" s="332" t="s">
        <v>4617</v>
      </c>
      <c r="I125" s="332" t="s">
        <v>4570</v>
      </c>
      <c r="J125" s="332" t="s">
        <v>4618</v>
      </c>
      <c r="K125" s="375"/>
    </row>
    <row r="126" ht="15" customHeight="1">
      <c r="B126" s="373"/>
      <c r="C126" s="332" t="s">
        <v>89</v>
      </c>
      <c r="D126" s="332"/>
      <c r="E126" s="332"/>
      <c r="F126" s="353" t="s">
        <v>4568</v>
      </c>
      <c r="G126" s="332"/>
      <c r="H126" s="332" t="s">
        <v>4619</v>
      </c>
      <c r="I126" s="332" t="s">
        <v>4570</v>
      </c>
      <c r="J126" s="332" t="s">
        <v>4618</v>
      </c>
      <c r="K126" s="375"/>
    </row>
    <row r="127" ht="15" customHeight="1">
      <c r="B127" s="373"/>
      <c r="C127" s="332" t="s">
        <v>4579</v>
      </c>
      <c r="D127" s="332"/>
      <c r="E127" s="332"/>
      <c r="F127" s="353" t="s">
        <v>4574</v>
      </c>
      <c r="G127" s="332"/>
      <c r="H127" s="332" t="s">
        <v>4580</v>
      </c>
      <c r="I127" s="332" t="s">
        <v>4570</v>
      </c>
      <c r="J127" s="332">
        <v>15</v>
      </c>
      <c r="K127" s="375"/>
    </row>
    <row r="128" ht="15" customHeight="1">
      <c r="B128" s="373"/>
      <c r="C128" s="355" t="s">
        <v>4581</v>
      </c>
      <c r="D128" s="355"/>
      <c r="E128" s="355"/>
      <c r="F128" s="356" t="s">
        <v>4574</v>
      </c>
      <c r="G128" s="355"/>
      <c r="H128" s="355" t="s">
        <v>4582</v>
      </c>
      <c r="I128" s="355" t="s">
        <v>4570</v>
      </c>
      <c r="J128" s="355">
        <v>15</v>
      </c>
      <c r="K128" s="375"/>
    </row>
    <row r="129" ht="15" customHeight="1">
      <c r="B129" s="373"/>
      <c r="C129" s="355" t="s">
        <v>4583</v>
      </c>
      <c r="D129" s="355"/>
      <c r="E129" s="355"/>
      <c r="F129" s="356" t="s">
        <v>4574</v>
      </c>
      <c r="G129" s="355"/>
      <c r="H129" s="355" t="s">
        <v>4584</v>
      </c>
      <c r="I129" s="355" t="s">
        <v>4570</v>
      </c>
      <c r="J129" s="355">
        <v>20</v>
      </c>
      <c r="K129" s="375"/>
    </row>
    <row r="130" ht="15" customHeight="1">
      <c r="B130" s="373"/>
      <c r="C130" s="355" t="s">
        <v>4585</v>
      </c>
      <c r="D130" s="355"/>
      <c r="E130" s="355"/>
      <c r="F130" s="356" t="s">
        <v>4574</v>
      </c>
      <c r="G130" s="355"/>
      <c r="H130" s="355" t="s">
        <v>4586</v>
      </c>
      <c r="I130" s="355" t="s">
        <v>4570</v>
      </c>
      <c r="J130" s="355">
        <v>20</v>
      </c>
      <c r="K130" s="375"/>
    </row>
    <row r="131" ht="15" customHeight="1">
      <c r="B131" s="373"/>
      <c r="C131" s="332" t="s">
        <v>4573</v>
      </c>
      <c r="D131" s="332"/>
      <c r="E131" s="332"/>
      <c r="F131" s="353" t="s">
        <v>4574</v>
      </c>
      <c r="G131" s="332"/>
      <c r="H131" s="332" t="s">
        <v>4607</v>
      </c>
      <c r="I131" s="332" t="s">
        <v>4570</v>
      </c>
      <c r="J131" s="332">
        <v>50</v>
      </c>
      <c r="K131" s="375"/>
    </row>
    <row r="132" ht="15" customHeight="1">
      <c r="B132" s="373"/>
      <c r="C132" s="332" t="s">
        <v>4587</v>
      </c>
      <c r="D132" s="332"/>
      <c r="E132" s="332"/>
      <c r="F132" s="353" t="s">
        <v>4574</v>
      </c>
      <c r="G132" s="332"/>
      <c r="H132" s="332" t="s">
        <v>4607</v>
      </c>
      <c r="I132" s="332" t="s">
        <v>4570</v>
      </c>
      <c r="J132" s="332">
        <v>50</v>
      </c>
      <c r="K132" s="375"/>
    </row>
    <row r="133" ht="15" customHeight="1">
      <c r="B133" s="373"/>
      <c r="C133" s="332" t="s">
        <v>4593</v>
      </c>
      <c r="D133" s="332"/>
      <c r="E133" s="332"/>
      <c r="F133" s="353" t="s">
        <v>4574</v>
      </c>
      <c r="G133" s="332"/>
      <c r="H133" s="332" t="s">
        <v>4607</v>
      </c>
      <c r="I133" s="332" t="s">
        <v>4570</v>
      </c>
      <c r="J133" s="332">
        <v>50</v>
      </c>
      <c r="K133" s="375"/>
    </row>
    <row r="134" ht="15" customHeight="1">
      <c r="B134" s="373"/>
      <c r="C134" s="332" t="s">
        <v>4595</v>
      </c>
      <c r="D134" s="332"/>
      <c r="E134" s="332"/>
      <c r="F134" s="353" t="s">
        <v>4574</v>
      </c>
      <c r="G134" s="332"/>
      <c r="H134" s="332" t="s">
        <v>4607</v>
      </c>
      <c r="I134" s="332" t="s">
        <v>4570</v>
      </c>
      <c r="J134" s="332">
        <v>50</v>
      </c>
      <c r="K134" s="375"/>
    </row>
    <row r="135" ht="15" customHeight="1">
      <c r="B135" s="373"/>
      <c r="C135" s="332" t="s">
        <v>161</v>
      </c>
      <c r="D135" s="332"/>
      <c r="E135" s="332"/>
      <c r="F135" s="353" t="s">
        <v>4574</v>
      </c>
      <c r="G135" s="332"/>
      <c r="H135" s="332" t="s">
        <v>4620</v>
      </c>
      <c r="I135" s="332" t="s">
        <v>4570</v>
      </c>
      <c r="J135" s="332">
        <v>255</v>
      </c>
      <c r="K135" s="375"/>
    </row>
    <row r="136" ht="15" customHeight="1">
      <c r="B136" s="373"/>
      <c r="C136" s="332" t="s">
        <v>4597</v>
      </c>
      <c r="D136" s="332"/>
      <c r="E136" s="332"/>
      <c r="F136" s="353" t="s">
        <v>4568</v>
      </c>
      <c r="G136" s="332"/>
      <c r="H136" s="332" t="s">
        <v>4621</v>
      </c>
      <c r="I136" s="332" t="s">
        <v>4599</v>
      </c>
      <c r="J136" s="332"/>
      <c r="K136" s="375"/>
    </row>
    <row r="137" ht="15" customHeight="1">
      <c r="B137" s="373"/>
      <c r="C137" s="332" t="s">
        <v>4600</v>
      </c>
      <c r="D137" s="332"/>
      <c r="E137" s="332"/>
      <c r="F137" s="353" t="s">
        <v>4568</v>
      </c>
      <c r="G137" s="332"/>
      <c r="H137" s="332" t="s">
        <v>4622</v>
      </c>
      <c r="I137" s="332" t="s">
        <v>4602</v>
      </c>
      <c r="J137" s="332"/>
      <c r="K137" s="375"/>
    </row>
    <row r="138" ht="15" customHeight="1">
      <c r="B138" s="373"/>
      <c r="C138" s="332" t="s">
        <v>4603</v>
      </c>
      <c r="D138" s="332"/>
      <c r="E138" s="332"/>
      <c r="F138" s="353" t="s">
        <v>4568</v>
      </c>
      <c r="G138" s="332"/>
      <c r="H138" s="332" t="s">
        <v>4603</v>
      </c>
      <c r="I138" s="332" t="s">
        <v>4602</v>
      </c>
      <c r="J138" s="332"/>
      <c r="K138" s="375"/>
    </row>
    <row r="139" ht="15" customHeight="1">
      <c r="B139" s="373"/>
      <c r="C139" s="332" t="s">
        <v>42</v>
      </c>
      <c r="D139" s="332"/>
      <c r="E139" s="332"/>
      <c r="F139" s="353" t="s">
        <v>4568</v>
      </c>
      <c r="G139" s="332"/>
      <c r="H139" s="332" t="s">
        <v>4623</v>
      </c>
      <c r="I139" s="332" t="s">
        <v>4602</v>
      </c>
      <c r="J139" s="332"/>
      <c r="K139" s="375"/>
    </row>
    <row r="140" ht="15" customHeight="1">
      <c r="B140" s="373"/>
      <c r="C140" s="332" t="s">
        <v>4624</v>
      </c>
      <c r="D140" s="332"/>
      <c r="E140" s="332"/>
      <c r="F140" s="353" t="s">
        <v>4568</v>
      </c>
      <c r="G140" s="332"/>
      <c r="H140" s="332" t="s">
        <v>4625</v>
      </c>
      <c r="I140" s="332" t="s">
        <v>4602</v>
      </c>
      <c r="J140" s="332"/>
      <c r="K140" s="375"/>
    </row>
    <row r="141" ht="15" customHeight="1">
      <c r="B141" s="376"/>
      <c r="C141" s="377"/>
      <c r="D141" s="377"/>
      <c r="E141" s="377"/>
      <c r="F141" s="377"/>
      <c r="G141" s="377"/>
      <c r="H141" s="377"/>
      <c r="I141" s="377"/>
      <c r="J141" s="377"/>
      <c r="K141" s="378"/>
    </row>
    <row r="142" ht="18.75" customHeight="1">
      <c r="B142" s="328"/>
      <c r="C142" s="328"/>
      <c r="D142" s="328"/>
      <c r="E142" s="328"/>
      <c r="F142" s="365"/>
      <c r="G142" s="328"/>
      <c r="H142" s="328"/>
      <c r="I142" s="328"/>
      <c r="J142" s="328"/>
      <c r="K142" s="328"/>
    </row>
    <row r="143" ht="18.75" customHeight="1">
      <c r="B143" s="339"/>
      <c r="C143" s="339"/>
      <c r="D143" s="339"/>
      <c r="E143" s="339"/>
      <c r="F143" s="339"/>
      <c r="G143" s="339"/>
      <c r="H143" s="339"/>
      <c r="I143" s="339"/>
      <c r="J143" s="339"/>
      <c r="K143" s="339"/>
    </row>
    <row r="144" ht="7.5" customHeight="1">
      <c r="B144" s="340"/>
      <c r="C144" s="341"/>
      <c r="D144" s="341"/>
      <c r="E144" s="341"/>
      <c r="F144" s="341"/>
      <c r="G144" s="341"/>
      <c r="H144" s="341"/>
      <c r="I144" s="341"/>
      <c r="J144" s="341"/>
      <c r="K144" s="342"/>
    </row>
    <row r="145" ht="45" customHeight="1">
      <c r="B145" s="343"/>
      <c r="C145" s="344" t="s">
        <v>4626</v>
      </c>
      <c r="D145" s="344"/>
      <c r="E145" s="344"/>
      <c r="F145" s="344"/>
      <c r="G145" s="344"/>
      <c r="H145" s="344"/>
      <c r="I145" s="344"/>
      <c r="J145" s="344"/>
      <c r="K145" s="345"/>
    </row>
    <row r="146" ht="17.25" customHeight="1">
      <c r="B146" s="343"/>
      <c r="C146" s="346" t="s">
        <v>4562</v>
      </c>
      <c r="D146" s="346"/>
      <c r="E146" s="346"/>
      <c r="F146" s="346" t="s">
        <v>4563</v>
      </c>
      <c r="G146" s="347"/>
      <c r="H146" s="346" t="s">
        <v>156</v>
      </c>
      <c r="I146" s="346" t="s">
        <v>61</v>
      </c>
      <c r="J146" s="346" t="s">
        <v>4564</v>
      </c>
      <c r="K146" s="345"/>
    </row>
    <row r="147" ht="17.25" customHeight="1">
      <c r="B147" s="343"/>
      <c r="C147" s="348" t="s">
        <v>4565</v>
      </c>
      <c r="D147" s="348"/>
      <c r="E147" s="348"/>
      <c r="F147" s="349" t="s">
        <v>4566</v>
      </c>
      <c r="G147" s="350"/>
      <c r="H147" s="348"/>
      <c r="I147" s="348"/>
      <c r="J147" s="348" t="s">
        <v>4567</v>
      </c>
      <c r="K147" s="345"/>
    </row>
    <row r="148" ht="5.25" customHeight="1">
      <c r="B148" s="354"/>
      <c r="C148" s="351"/>
      <c r="D148" s="351"/>
      <c r="E148" s="351"/>
      <c r="F148" s="351"/>
      <c r="G148" s="352"/>
      <c r="H148" s="351"/>
      <c r="I148" s="351"/>
      <c r="J148" s="351"/>
      <c r="K148" s="375"/>
    </row>
    <row r="149" ht="15" customHeight="1">
      <c r="B149" s="354"/>
      <c r="C149" s="379" t="s">
        <v>4571</v>
      </c>
      <c r="D149" s="332"/>
      <c r="E149" s="332"/>
      <c r="F149" s="380" t="s">
        <v>4568</v>
      </c>
      <c r="G149" s="332"/>
      <c r="H149" s="379" t="s">
        <v>4607</v>
      </c>
      <c r="I149" s="379" t="s">
        <v>4570</v>
      </c>
      <c r="J149" s="379">
        <v>120</v>
      </c>
      <c r="K149" s="375"/>
    </row>
    <row r="150" ht="15" customHeight="1">
      <c r="B150" s="354"/>
      <c r="C150" s="379" t="s">
        <v>4616</v>
      </c>
      <c r="D150" s="332"/>
      <c r="E150" s="332"/>
      <c r="F150" s="380" t="s">
        <v>4568</v>
      </c>
      <c r="G150" s="332"/>
      <c r="H150" s="379" t="s">
        <v>4627</v>
      </c>
      <c r="I150" s="379" t="s">
        <v>4570</v>
      </c>
      <c r="J150" s="379" t="s">
        <v>4618</v>
      </c>
      <c r="K150" s="375"/>
    </row>
    <row r="151" ht="15" customHeight="1">
      <c r="B151" s="354"/>
      <c r="C151" s="379" t="s">
        <v>89</v>
      </c>
      <c r="D151" s="332"/>
      <c r="E151" s="332"/>
      <c r="F151" s="380" t="s">
        <v>4568</v>
      </c>
      <c r="G151" s="332"/>
      <c r="H151" s="379" t="s">
        <v>4628</v>
      </c>
      <c r="I151" s="379" t="s">
        <v>4570</v>
      </c>
      <c r="J151" s="379" t="s">
        <v>4618</v>
      </c>
      <c r="K151" s="375"/>
    </row>
    <row r="152" ht="15" customHeight="1">
      <c r="B152" s="354"/>
      <c r="C152" s="379" t="s">
        <v>4573</v>
      </c>
      <c r="D152" s="332"/>
      <c r="E152" s="332"/>
      <c r="F152" s="380" t="s">
        <v>4574</v>
      </c>
      <c r="G152" s="332"/>
      <c r="H152" s="379" t="s">
        <v>4607</v>
      </c>
      <c r="I152" s="379" t="s">
        <v>4570</v>
      </c>
      <c r="J152" s="379">
        <v>50</v>
      </c>
      <c r="K152" s="375"/>
    </row>
    <row r="153" ht="15" customHeight="1">
      <c r="B153" s="354"/>
      <c r="C153" s="379" t="s">
        <v>4576</v>
      </c>
      <c r="D153" s="332"/>
      <c r="E153" s="332"/>
      <c r="F153" s="380" t="s">
        <v>4568</v>
      </c>
      <c r="G153" s="332"/>
      <c r="H153" s="379" t="s">
        <v>4607</v>
      </c>
      <c r="I153" s="379" t="s">
        <v>4578</v>
      </c>
      <c r="J153" s="379"/>
      <c r="K153" s="375"/>
    </row>
    <row r="154" ht="15" customHeight="1">
      <c r="B154" s="354"/>
      <c r="C154" s="379" t="s">
        <v>4587</v>
      </c>
      <c r="D154" s="332"/>
      <c r="E154" s="332"/>
      <c r="F154" s="380" t="s">
        <v>4574</v>
      </c>
      <c r="G154" s="332"/>
      <c r="H154" s="379" t="s">
        <v>4607</v>
      </c>
      <c r="I154" s="379" t="s">
        <v>4570</v>
      </c>
      <c r="J154" s="379">
        <v>50</v>
      </c>
      <c r="K154" s="375"/>
    </row>
    <row r="155" ht="15" customHeight="1">
      <c r="B155" s="354"/>
      <c r="C155" s="379" t="s">
        <v>4595</v>
      </c>
      <c r="D155" s="332"/>
      <c r="E155" s="332"/>
      <c r="F155" s="380" t="s">
        <v>4574</v>
      </c>
      <c r="G155" s="332"/>
      <c r="H155" s="379" t="s">
        <v>4607</v>
      </c>
      <c r="I155" s="379" t="s">
        <v>4570</v>
      </c>
      <c r="J155" s="379">
        <v>50</v>
      </c>
      <c r="K155" s="375"/>
    </row>
    <row r="156" ht="15" customHeight="1">
      <c r="B156" s="354"/>
      <c r="C156" s="379" t="s">
        <v>4593</v>
      </c>
      <c r="D156" s="332"/>
      <c r="E156" s="332"/>
      <c r="F156" s="380" t="s">
        <v>4574</v>
      </c>
      <c r="G156" s="332"/>
      <c r="H156" s="379" t="s">
        <v>4607</v>
      </c>
      <c r="I156" s="379" t="s">
        <v>4570</v>
      </c>
      <c r="J156" s="379">
        <v>50</v>
      </c>
      <c r="K156" s="375"/>
    </row>
    <row r="157" ht="15" customHeight="1">
      <c r="B157" s="354"/>
      <c r="C157" s="379" t="s">
        <v>145</v>
      </c>
      <c r="D157" s="332"/>
      <c r="E157" s="332"/>
      <c r="F157" s="380" t="s">
        <v>4568</v>
      </c>
      <c r="G157" s="332"/>
      <c r="H157" s="379" t="s">
        <v>4629</v>
      </c>
      <c r="I157" s="379" t="s">
        <v>4570</v>
      </c>
      <c r="J157" s="379" t="s">
        <v>4630</v>
      </c>
      <c r="K157" s="375"/>
    </row>
    <row r="158" ht="15" customHeight="1">
      <c r="B158" s="354"/>
      <c r="C158" s="379" t="s">
        <v>4631</v>
      </c>
      <c r="D158" s="332"/>
      <c r="E158" s="332"/>
      <c r="F158" s="380" t="s">
        <v>4568</v>
      </c>
      <c r="G158" s="332"/>
      <c r="H158" s="379" t="s">
        <v>4632</v>
      </c>
      <c r="I158" s="379" t="s">
        <v>4602</v>
      </c>
      <c r="J158" s="379"/>
      <c r="K158" s="375"/>
    </row>
    <row r="159" ht="15" customHeight="1">
      <c r="B159" s="381"/>
      <c r="C159" s="363"/>
      <c r="D159" s="363"/>
      <c r="E159" s="363"/>
      <c r="F159" s="363"/>
      <c r="G159" s="363"/>
      <c r="H159" s="363"/>
      <c r="I159" s="363"/>
      <c r="J159" s="363"/>
      <c r="K159" s="382"/>
    </row>
    <row r="160" ht="18.75" customHeight="1">
      <c r="B160" s="328"/>
      <c r="C160" s="332"/>
      <c r="D160" s="332"/>
      <c r="E160" s="332"/>
      <c r="F160" s="353"/>
      <c r="G160" s="332"/>
      <c r="H160" s="332"/>
      <c r="I160" s="332"/>
      <c r="J160" s="332"/>
      <c r="K160" s="328"/>
    </row>
    <row r="161" ht="18.75" customHeight="1">
      <c r="B161" s="339"/>
      <c r="C161" s="339"/>
      <c r="D161" s="339"/>
      <c r="E161" s="339"/>
      <c r="F161" s="339"/>
      <c r="G161" s="339"/>
      <c r="H161" s="339"/>
      <c r="I161" s="339"/>
      <c r="J161" s="339"/>
      <c r="K161" s="339"/>
    </row>
    <row r="162" ht="7.5" customHeight="1">
      <c r="B162" s="318"/>
      <c r="C162" s="319"/>
      <c r="D162" s="319"/>
      <c r="E162" s="319"/>
      <c r="F162" s="319"/>
      <c r="G162" s="319"/>
      <c r="H162" s="319"/>
      <c r="I162" s="319"/>
      <c r="J162" s="319"/>
      <c r="K162" s="320"/>
    </row>
    <row r="163" ht="45" customHeight="1">
      <c r="B163" s="321"/>
      <c r="C163" s="322" t="s">
        <v>4633</v>
      </c>
      <c r="D163" s="322"/>
      <c r="E163" s="322"/>
      <c r="F163" s="322"/>
      <c r="G163" s="322"/>
      <c r="H163" s="322"/>
      <c r="I163" s="322"/>
      <c r="J163" s="322"/>
      <c r="K163" s="323"/>
    </row>
    <row r="164" ht="17.25" customHeight="1">
      <c r="B164" s="321"/>
      <c r="C164" s="346" t="s">
        <v>4562</v>
      </c>
      <c r="D164" s="346"/>
      <c r="E164" s="346"/>
      <c r="F164" s="346" t="s">
        <v>4563</v>
      </c>
      <c r="G164" s="383"/>
      <c r="H164" s="384" t="s">
        <v>156</v>
      </c>
      <c r="I164" s="384" t="s">
        <v>61</v>
      </c>
      <c r="J164" s="346" t="s">
        <v>4564</v>
      </c>
      <c r="K164" s="323"/>
    </row>
    <row r="165" ht="17.25" customHeight="1">
      <c r="B165" s="324"/>
      <c r="C165" s="348" t="s">
        <v>4565</v>
      </c>
      <c r="D165" s="348"/>
      <c r="E165" s="348"/>
      <c r="F165" s="349" t="s">
        <v>4566</v>
      </c>
      <c r="G165" s="385"/>
      <c r="H165" s="386"/>
      <c r="I165" s="386"/>
      <c r="J165" s="348" t="s">
        <v>4567</v>
      </c>
      <c r="K165" s="326"/>
    </row>
    <row r="166" ht="5.25" customHeight="1">
      <c r="B166" s="354"/>
      <c r="C166" s="351"/>
      <c r="D166" s="351"/>
      <c r="E166" s="351"/>
      <c r="F166" s="351"/>
      <c r="G166" s="352"/>
      <c r="H166" s="351"/>
      <c r="I166" s="351"/>
      <c r="J166" s="351"/>
      <c r="K166" s="375"/>
    </row>
    <row r="167" ht="15" customHeight="1">
      <c r="B167" s="354"/>
      <c r="C167" s="332" t="s">
        <v>4571</v>
      </c>
      <c r="D167" s="332"/>
      <c r="E167" s="332"/>
      <c r="F167" s="353" t="s">
        <v>4568</v>
      </c>
      <c r="G167" s="332"/>
      <c r="H167" s="332" t="s">
        <v>4607</v>
      </c>
      <c r="I167" s="332" t="s">
        <v>4570</v>
      </c>
      <c r="J167" s="332">
        <v>120</v>
      </c>
      <c r="K167" s="375"/>
    </row>
    <row r="168" ht="15" customHeight="1">
      <c r="B168" s="354"/>
      <c r="C168" s="332" t="s">
        <v>4616</v>
      </c>
      <c r="D168" s="332"/>
      <c r="E168" s="332"/>
      <c r="F168" s="353" t="s">
        <v>4568</v>
      </c>
      <c r="G168" s="332"/>
      <c r="H168" s="332" t="s">
        <v>4617</v>
      </c>
      <c r="I168" s="332" t="s">
        <v>4570</v>
      </c>
      <c r="J168" s="332" t="s">
        <v>4618</v>
      </c>
      <c r="K168" s="375"/>
    </row>
    <row r="169" ht="15" customHeight="1">
      <c r="B169" s="354"/>
      <c r="C169" s="332" t="s">
        <v>89</v>
      </c>
      <c r="D169" s="332"/>
      <c r="E169" s="332"/>
      <c r="F169" s="353" t="s">
        <v>4568</v>
      </c>
      <c r="G169" s="332"/>
      <c r="H169" s="332" t="s">
        <v>4634</v>
      </c>
      <c r="I169" s="332" t="s">
        <v>4570</v>
      </c>
      <c r="J169" s="332" t="s">
        <v>4618</v>
      </c>
      <c r="K169" s="375"/>
    </row>
    <row r="170" ht="15" customHeight="1">
      <c r="B170" s="354"/>
      <c r="C170" s="332" t="s">
        <v>4573</v>
      </c>
      <c r="D170" s="332"/>
      <c r="E170" s="332"/>
      <c r="F170" s="353" t="s">
        <v>4574</v>
      </c>
      <c r="G170" s="332"/>
      <c r="H170" s="332" t="s">
        <v>4634</v>
      </c>
      <c r="I170" s="332" t="s">
        <v>4570</v>
      </c>
      <c r="J170" s="332">
        <v>50</v>
      </c>
      <c r="K170" s="375"/>
    </row>
    <row r="171" ht="15" customHeight="1">
      <c r="B171" s="354"/>
      <c r="C171" s="332" t="s">
        <v>4576</v>
      </c>
      <c r="D171" s="332"/>
      <c r="E171" s="332"/>
      <c r="F171" s="353" t="s">
        <v>4568</v>
      </c>
      <c r="G171" s="332"/>
      <c r="H171" s="332" t="s">
        <v>4634</v>
      </c>
      <c r="I171" s="332" t="s">
        <v>4578</v>
      </c>
      <c r="J171" s="332"/>
      <c r="K171" s="375"/>
    </row>
    <row r="172" ht="15" customHeight="1">
      <c r="B172" s="354"/>
      <c r="C172" s="332" t="s">
        <v>4587</v>
      </c>
      <c r="D172" s="332"/>
      <c r="E172" s="332"/>
      <c r="F172" s="353" t="s">
        <v>4574</v>
      </c>
      <c r="G172" s="332"/>
      <c r="H172" s="332" t="s">
        <v>4634</v>
      </c>
      <c r="I172" s="332" t="s">
        <v>4570</v>
      </c>
      <c r="J172" s="332">
        <v>50</v>
      </c>
      <c r="K172" s="375"/>
    </row>
    <row r="173" ht="15" customHeight="1">
      <c r="B173" s="354"/>
      <c r="C173" s="332" t="s">
        <v>4595</v>
      </c>
      <c r="D173" s="332"/>
      <c r="E173" s="332"/>
      <c r="F173" s="353" t="s">
        <v>4574</v>
      </c>
      <c r="G173" s="332"/>
      <c r="H173" s="332" t="s">
        <v>4634</v>
      </c>
      <c r="I173" s="332" t="s">
        <v>4570</v>
      </c>
      <c r="J173" s="332">
        <v>50</v>
      </c>
      <c r="K173" s="375"/>
    </row>
    <row r="174" ht="15" customHeight="1">
      <c r="B174" s="354"/>
      <c r="C174" s="332" t="s">
        <v>4593</v>
      </c>
      <c r="D174" s="332"/>
      <c r="E174" s="332"/>
      <c r="F174" s="353" t="s">
        <v>4574</v>
      </c>
      <c r="G174" s="332"/>
      <c r="H174" s="332" t="s">
        <v>4634</v>
      </c>
      <c r="I174" s="332" t="s">
        <v>4570</v>
      </c>
      <c r="J174" s="332">
        <v>50</v>
      </c>
      <c r="K174" s="375"/>
    </row>
    <row r="175" ht="15" customHeight="1">
      <c r="B175" s="354"/>
      <c r="C175" s="332" t="s">
        <v>155</v>
      </c>
      <c r="D175" s="332"/>
      <c r="E175" s="332"/>
      <c r="F175" s="353" t="s">
        <v>4568</v>
      </c>
      <c r="G175" s="332"/>
      <c r="H175" s="332" t="s">
        <v>4635</v>
      </c>
      <c r="I175" s="332" t="s">
        <v>4636</v>
      </c>
      <c r="J175" s="332"/>
      <c r="K175" s="375"/>
    </row>
    <row r="176" ht="15" customHeight="1">
      <c r="B176" s="354"/>
      <c r="C176" s="332" t="s">
        <v>61</v>
      </c>
      <c r="D176" s="332"/>
      <c r="E176" s="332"/>
      <c r="F176" s="353" t="s">
        <v>4568</v>
      </c>
      <c r="G176" s="332"/>
      <c r="H176" s="332" t="s">
        <v>4637</v>
      </c>
      <c r="I176" s="332" t="s">
        <v>4638</v>
      </c>
      <c r="J176" s="332">
        <v>1</v>
      </c>
      <c r="K176" s="375"/>
    </row>
    <row r="177" ht="15" customHeight="1">
      <c r="B177" s="354"/>
      <c r="C177" s="332" t="s">
        <v>57</v>
      </c>
      <c r="D177" s="332"/>
      <c r="E177" s="332"/>
      <c r="F177" s="353" t="s">
        <v>4568</v>
      </c>
      <c r="G177" s="332"/>
      <c r="H177" s="332" t="s">
        <v>4639</v>
      </c>
      <c r="I177" s="332" t="s">
        <v>4570</v>
      </c>
      <c r="J177" s="332">
        <v>20</v>
      </c>
      <c r="K177" s="375"/>
    </row>
    <row r="178" ht="15" customHeight="1">
      <c r="B178" s="354"/>
      <c r="C178" s="332" t="s">
        <v>156</v>
      </c>
      <c r="D178" s="332"/>
      <c r="E178" s="332"/>
      <c r="F178" s="353" t="s">
        <v>4568</v>
      </c>
      <c r="G178" s="332"/>
      <c r="H178" s="332" t="s">
        <v>4640</v>
      </c>
      <c r="I178" s="332" t="s">
        <v>4570</v>
      </c>
      <c r="J178" s="332">
        <v>255</v>
      </c>
      <c r="K178" s="375"/>
    </row>
    <row r="179" ht="15" customHeight="1">
      <c r="B179" s="354"/>
      <c r="C179" s="332" t="s">
        <v>157</v>
      </c>
      <c r="D179" s="332"/>
      <c r="E179" s="332"/>
      <c r="F179" s="353" t="s">
        <v>4568</v>
      </c>
      <c r="G179" s="332"/>
      <c r="H179" s="332" t="s">
        <v>4533</v>
      </c>
      <c r="I179" s="332" t="s">
        <v>4570</v>
      </c>
      <c r="J179" s="332">
        <v>10</v>
      </c>
      <c r="K179" s="375"/>
    </row>
    <row r="180" ht="15" customHeight="1">
      <c r="B180" s="354"/>
      <c r="C180" s="332" t="s">
        <v>158</v>
      </c>
      <c r="D180" s="332"/>
      <c r="E180" s="332"/>
      <c r="F180" s="353" t="s">
        <v>4568</v>
      </c>
      <c r="G180" s="332"/>
      <c r="H180" s="332" t="s">
        <v>4641</v>
      </c>
      <c r="I180" s="332" t="s">
        <v>4602</v>
      </c>
      <c r="J180" s="332"/>
      <c r="K180" s="375"/>
    </row>
    <row r="181" ht="15" customHeight="1">
      <c r="B181" s="354"/>
      <c r="C181" s="332" t="s">
        <v>4642</v>
      </c>
      <c r="D181" s="332"/>
      <c r="E181" s="332"/>
      <c r="F181" s="353" t="s">
        <v>4568</v>
      </c>
      <c r="G181" s="332"/>
      <c r="H181" s="332" t="s">
        <v>4643</v>
      </c>
      <c r="I181" s="332" t="s">
        <v>4602</v>
      </c>
      <c r="J181" s="332"/>
      <c r="K181" s="375"/>
    </row>
    <row r="182" ht="15" customHeight="1">
      <c r="B182" s="354"/>
      <c r="C182" s="332" t="s">
        <v>4631</v>
      </c>
      <c r="D182" s="332"/>
      <c r="E182" s="332"/>
      <c r="F182" s="353" t="s">
        <v>4568</v>
      </c>
      <c r="G182" s="332"/>
      <c r="H182" s="332" t="s">
        <v>4644</v>
      </c>
      <c r="I182" s="332" t="s">
        <v>4602</v>
      </c>
      <c r="J182" s="332"/>
      <c r="K182" s="375"/>
    </row>
    <row r="183" ht="15" customHeight="1">
      <c r="B183" s="354"/>
      <c r="C183" s="332" t="s">
        <v>160</v>
      </c>
      <c r="D183" s="332"/>
      <c r="E183" s="332"/>
      <c r="F183" s="353" t="s">
        <v>4574</v>
      </c>
      <c r="G183" s="332"/>
      <c r="H183" s="332" t="s">
        <v>4645</v>
      </c>
      <c r="I183" s="332" t="s">
        <v>4570</v>
      </c>
      <c r="J183" s="332">
        <v>50</v>
      </c>
      <c r="K183" s="375"/>
    </row>
    <row r="184" ht="15" customHeight="1">
      <c r="B184" s="354"/>
      <c r="C184" s="332" t="s">
        <v>4646</v>
      </c>
      <c r="D184" s="332"/>
      <c r="E184" s="332"/>
      <c r="F184" s="353" t="s">
        <v>4574</v>
      </c>
      <c r="G184" s="332"/>
      <c r="H184" s="332" t="s">
        <v>4647</v>
      </c>
      <c r="I184" s="332" t="s">
        <v>4648</v>
      </c>
      <c r="J184" s="332"/>
      <c r="K184" s="375"/>
    </row>
    <row r="185" ht="15" customHeight="1">
      <c r="B185" s="354"/>
      <c r="C185" s="332" t="s">
        <v>4649</v>
      </c>
      <c r="D185" s="332"/>
      <c r="E185" s="332"/>
      <c r="F185" s="353" t="s">
        <v>4574</v>
      </c>
      <c r="G185" s="332"/>
      <c r="H185" s="332" t="s">
        <v>4650</v>
      </c>
      <c r="I185" s="332" t="s">
        <v>4648</v>
      </c>
      <c r="J185" s="332"/>
      <c r="K185" s="375"/>
    </row>
    <row r="186" ht="15" customHeight="1">
      <c r="B186" s="354"/>
      <c r="C186" s="332" t="s">
        <v>4651</v>
      </c>
      <c r="D186" s="332"/>
      <c r="E186" s="332"/>
      <c r="F186" s="353" t="s">
        <v>4574</v>
      </c>
      <c r="G186" s="332"/>
      <c r="H186" s="332" t="s">
        <v>4652</v>
      </c>
      <c r="I186" s="332" t="s">
        <v>4648</v>
      </c>
      <c r="J186" s="332"/>
      <c r="K186" s="375"/>
    </row>
    <row r="187" ht="15" customHeight="1">
      <c r="B187" s="354"/>
      <c r="C187" s="387" t="s">
        <v>4653</v>
      </c>
      <c r="D187" s="332"/>
      <c r="E187" s="332"/>
      <c r="F187" s="353" t="s">
        <v>4574</v>
      </c>
      <c r="G187" s="332"/>
      <c r="H187" s="332" t="s">
        <v>4654</v>
      </c>
      <c r="I187" s="332" t="s">
        <v>4655</v>
      </c>
      <c r="J187" s="388" t="s">
        <v>4656</v>
      </c>
      <c r="K187" s="375"/>
    </row>
    <row r="188" ht="15" customHeight="1">
      <c r="B188" s="354"/>
      <c r="C188" s="338" t="s">
        <v>46</v>
      </c>
      <c r="D188" s="332"/>
      <c r="E188" s="332"/>
      <c r="F188" s="353" t="s">
        <v>4568</v>
      </c>
      <c r="G188" s="332"/>
      <c r="H188" s="328" t="s">
        <v>4657</v>
      </c>
      <c r="I188" s="332" t="s">
        <v>4658</v>
      </c>
      <c r="J188" s="332"/>
      <c r="K188" s="375"/>
    </row>
    <row r="189" ht="15" customHeight="1">
      <c r="B189" s="354"/>
      <c r="C189" s="338" t="s">
        <v>4659</v>
      </c>
      <c r="D189" s="332"/>
      <c r="E189" s="332"/>
      <c r="F189" s="353" t="s">
        <v>4568</v>
      </c>
      <c r="G189" s="332"/>
      <c r="H189" s="332" t="s">
        <v>4660</v>
      </c>
      <c r="I189" s="332" t="s">
        <v>4602</v>
      </c>
      <c r="J189" s="332"/>
      <c r="K189" s="375"/>
    </row>
    <row r="190" ht="15" customHeight="1">
      <c r="B190" s="354"/>
      <c r="C190" s="338" t="s">
        <v>4661</v>
      </c>
      <c r="D190" s="332"/>
      <c r="E190" s="332"/>
      <c r="F190" s="353" t="s">
        <v>4568</v>
      </c>
      <c r="G190" s="332"/>
      <c r="H190" s="332" t="s">
        <v>4662</v>
      </c>
      <c r="I190" s="332" t="s">
        <v>4602</v>
      </c>
      <c r="J190" s="332"/>
      <c r="K190" s="375"/>
    </row>
    <row r="191" ht="15" customHeight="1">
      <c r="B191" s="354"/>
      <c r="C191" s="338" t="s">
        <v>4663</v>
      </c>
      <c r="D191" s="332"/>
      <c r="E191" s="332"/>
      <c r="F191" s="353" t="s">
        <v>4574</v>
      </c>
      <c r="G191" s="332"/>
      <c r="H191" s="332" t="s">
        <v>4664</v>
      </c>
      <c r="I191" s="332" t="s">
        <v>4602</v>
      </c>
      <c r="J191" s="332"/>
      <c r="K191" s="375"/>
    </row>
    <row r="192" ht="15" customHeight="1">
      <c r="B192" s="381"/>
      <c r="C192" s="389"/>
      <c r="D192" s="363"/>
      <c r="E192" s="363"/>
      <c r="F192" s="363"/>
      <c r="G192" s="363"/>
      <c r="H192" s="363"/>
      <c r="I192" s="363"/>
      <c r="J192" s="363"/>
      <c r="K192" s="382"/>
    </row>
    <row r="193" ht="18.75" customHeight="1">
      <c r="B193" s="328"/>
      <c r="C193" s="332"/>
      <c r="D193" s="332"/>
      <c r="E193" s="332"/>
      <c r="F193" s="353"/>
      <c r="G193" s="332"/>
      <c r="H193" s="332"/>
      <c r="I193" s="332"/>
      <c r="J193" s="332"/>
      <c r="K193" s="328"/>
    </row>
    <row r="194" ht="18.75" customHeight="1">
      <c r="B194" s="328"/>
      <c r="C194" s="332"/>
      <c r="D194" s="332"/>
      <c r="E194" s="332"/>
      <c r="F194" s="353"/>
      <c r="G194" s="332"/>
      <c r="H194" s="332"/>
      <c r="I194" s="332"/>
      <c r="J194" s="332"/>
      <c r="K194" s="328"/>
    </row>
    <row r="195" ht="18.75" customHeight="1">
      <c r="B195" s="339"/>
      <c r="C195" s="339"/>
      <c r="D195" s="339"/>
      <c r="E195" s="339"/>
      <c r="F195" s="339"/>
      <c r="G195" s="339"/>
      <c r="H195" s="339"/>
      <c r="I195" s="339"/>
      <c r="J195" s="339"/>
      <c r="K195" s="339"/>
    </row>
    <row r="196" ht="13.5">
      <c r="B196" s="318"/>
      <c r="C196" s="319"/>
      <c r="D196" s="319"/>
      <c r="E196" s="319"/>
      <c r="F196" s="319"/>
      <c r="G196" s="319"/>
      <c r="H196" s="319"/>
      <c r="I196" s="319"/>
      <c r="J196" s="319"/>
      <c r="K196" s="320"/>
    </row>
    <row r="197" ht="21">
      <c r="B197" s="321"/>
      <c r="C197" s="322" t="s">
        <v>4665</v>
      </c>
      <c r="D197" s="322"/>
      <c r="E197" s="322"/>
      <c r="F197" s="322"/>
      <c r="G197" s="322"/>
      <c r="H197" s="322"/>
      <c r="I197" s="322"/>
      <c r="J197" s="322"/>
      <c r="K197" s="323"/>
    </row>
    <row r="198" ht="25.5" customHeight="1">
      <c r="B198" s="321"/>
      <c r="C198" s="390" t="s">
        <v>4666</v>
      </c>
      <c r="D198" s="390"/>
      <c r="E198" s="390"/>
      <c r="F198" s="390" t="s">
        <v>4667</v>
      </c>
      <c r="G198" s="391"/>
      <c r="H198" s="390" t="s">
        <v>4668</v>
      </c>
      <c r="I198" s="390"/>
      <c r="J198" s="390"/>
      <c r="K198" s="323"/>
    </row>
    <row r="199" ht="5.25" customHeight="1">
      <c r="B199" s="354"/>
      <c r="C199" s="351"/>
      <c r="D199" s="351"/>
      <c r="E199" s="351"/>
      <c r="F199" s="351"/>
      <c r="G199" s="332"/>
      <c r="H199" s="351"/>
      <c r="I199" s="351"/>
      <c r="J199" s="351"/>
      <c r="K199" s="375"/>
    </row>
    <row r="200" ht="15" customHeight="1">
      <c r="B200" s="354"/>
      <c r="C200" s="332" t="s">
        <v>4658</v>
      </c>
      <c r="D200" s="332"/>
      <c r="E200" s="332"/>
      <c r="F200" s="353" t="s">
        <v>47</v>
      </c>
      <c r="G200" s="332"/>
      <c r="H200" s="332" t="s">
        <v>4669</v>
      </c>
      <c r="I200" s="332"/>
      <c r="J200" s="332"/>
      <c r="K200" s="375"/>
    </row>
    <row r="201" ht="15" customHeight="1">
      <c r="B201" s="354"/>
      <c r="C201" s="360"/>
      <c r="D201" s="332"/>
      <c r="E201" s="332"/>
      <c r="F201" s="353" t="s">
        <v>48</v>
      </c>
      <c r="G201" s="332"/>
      <c r="H201" s="332" t="s">
        <v>4670</v>
      </c>
      <c r="I201" s="332"/>
      <c r="J201" s="332"/>
      <c r="K201" s="375"/>
    </row>
    <row r="202" ht="15" customHeight="1">
      <c r="B202" s="354"/>
      <c r="C202" s="360"/>
      <c r="D202" s="332"/>
      <c r="E202" s="332"/>
      <c r="F202" s="353" t="s">
        <v>51</v>
      </c>
      <c r="G202" s="332"/>
      <c r="H202" s="332" t="s">
        <v>4671</v>
      </c>
      <c r="I202" s="332"/>
      <c r="J202" s="332"/>
      <c r="K202" s="375"/>
    </row>
    <row r="203" ht="15" customHeight="1">
      <c r="B203" s="354"/>
      <c r="C203" s="332"/>
      <c r="D203" s="332"/>
      <c r="E203" s="332"/>
      <c r="F203" s="353" t="s">
        <v>49</v>
      </c>
      <c r="G203" s="332"/>
      <c r="H203" s="332" t="s">
        <v>4672</v>
      </c>
      <c r="I203" s="332"/>
      <c r="J203" s="332"/>
      <c r="K203" s="375"/>
    </row>
    <row r="204" ht="15" customHeight="1">
      <c r="B204" s="354"/>
      <c r="C204" s="332"/>
      <c r="D204" s="332"/>
      <c r="E204" s="332"/>
      <c r="F204" s="353" t="s">
        <v>50</v>
      </c>
      <c r="G204" s="332"/>
      <c r="H204" s="332" t="s">
        <v>4673</v>
      </c>
      <c r="I204" s="332"/>
      <c r="J204" s="332"/>
      <c r="K204" s="375"/>
    </row>
    <row r="205" ht="15" customHeight="1">
      <c r="B205" s="354"/>
      <c r="C205" s="332"/>
      <c r="D205" s="332"/>
      <c r="E205" s="332"/>
      <c r="F205" s="353"/>
      <c r="G205" s="332"/>
      <c r="H205" s="332"/>
      <c r="I205" s="332"/>
      <c r="J205" s="332"/>
      <c r="K205" s="375"/>
    </row>
    <row r="206" ht="15" customHeight="1">
      <c r="B206" s="354"/>
      <c r="C206" s="332" t="s">
        <v>4614</v>
      </c>
      <c r="D206" s="332"/>
      <c r="E206" s="332"/>
      <c r="F206" s="353" t="s">
        <v>82</v>
      </c>
      <c r="G206" s="332"/>
      <c r="H206" s="332" t="s">
        <v>4674</v>
      </c>
      <c r="I206" s="332"/>
      <c r="J206" s="332"/>
      <c r="K206" s="375"/>
    </row>
    <row r="207" ht="15" customHeight="1">
      <c r="B207" s="354"/>
      <c r="C207" s="360"/>
      <c r="D207" s="332"/>
      <c r="E207" s="332"/>
      <c r="F207" s="353" t="s">
        <v>4513</v>
      </c>
      <c r="G207" s="332"/>
      <c r="H207" s="332" t="s">
        <v>4514</v>
      </c>
      <c r="I207" s="332"/>
      <c r="J207" s="332"/>
      <c r="K207" s="375"/>
    </row>
    <row r="208" ht="15" customHeight="1">
      <c r="B208" s="354"/>
      <c r="C208" s="332"/>
      <c r="D208" s="332"/>
      <c r="E208" s="332"/>
      <c r="F208" s="353" t="s">
        <v>4511</v>
      </c>
      <c r="G208" s="332"/>
      <c r="H208" s="332" t="s">
        <v>4675</v>
      </c>
      <c r="I208" s="332"/>
      <c r="J208" s="332"/>
      <c r="K208" s="375"/>
    </row>
    <row r="209" ht="15" customHeight="1">
      <c r="B209" s="392"/>
      <c r="C209" s="360"/>
      <c r="D209" s="360"/>
      <c r="E209" s="360"/>
      <c r="F209" s="353" t="s">
        <v>4515</v>
      </c>
      <c r="G209" s="338"/>
      <c r="H209" s="379" t="s">
        <v>88</v>
      </c>
      <c r="I209" s="379"/>
      <c r="J209" s="379"/>
      <c r="K209" s="393"/>
    </row>
    <row r="210" ht="15" customHeight="1">
      <c r="B210" s="392"/>
      <c r="C210" s="360"/>
      <c r="D210" s="360"/>
      <c r="E210" s="360"/>
      <c r="F210" s="353" t="s">
        <v>4516</v>
      </c>
      <c r="G210" s="338"/>
      <c r="H210" s="379" t="s">
        <v>4676</v>
      </c>
      <c r="I210" s="379"/>
      <c r="J210" s="379"/>
      <c r="K210" s="393"/>
    </row>
    <row r="211" ht="15" customHeight="1">
      <c r="B211" s="392"/>
      <c r="C211" s="360"/>
      <c r="D211" s="360"/>
      <c r="E211" s="360"/>
      <c r="F211" s="394"/>
      <c r="G211" s="338"/>
      <c r="H211" s="395"/>
      <c r="I211" s="395"/>
      <c r="J211" s="395"/>
      <c r="K211" s="393"/>
    </row>
    <row r="212" ht="15" customHeight="1">
      <c r="B212" s="392"/>
      <c r="C212" s="332" t="s">
        <v>4638</v>
      </c>
      <c r="D212" s="360"/>
      <c r="E212" s="360"/>
      <c r="F212" s="353">
        <v>1</v>
      </c>
      <c r="G212" s="338"/>
      <c r="H212" s="379" t="s">
        <v>4677</v>
      </c>
      <c r="I212" s="379"/>
      <c r="J212" s="379"/>
      <c r="K212" s="393"/>
    </row>
    <row r="213" ht="15" customHeight="1">
      <c r="B213" s="392"/>
      <c r="C213" s="360"/>
      <c r="D213" s="360"/>
      <c r="E213" s="360"/>
      <c r="F213" s="353">
        <v>2</v>
      </c>
      <c r="G213" s="338"/>
      <c r="H213" s="379" t="s">
        <v>4678</v>
      </c>
      <c r="I213" s="379"/>
      <c r="J213" s="379"/>
      <c r="K213" s="393"/>
    </row>
    <row r="214" ht="15" customHeight="1">
      <c r="B214" s="392"/>
      <c r="C214" s="360"/>
      <c r="D214" s="360"/>
      <c r="E214" s="360"/>
      <c r="F214" s="353">
        <v>3</v>
      </c>
      <c r="G214" s="338"/>
      <c r="H214" s="379" t="s">
        <v>4679</v>
      </c>
      <c r="I214" s="379"/>
      <c r="J214" s="379"/>
      <c r="K214" s="393"/>
    </row>
    <row r="215" ht="15" customHeight="1">
      <c r="B215" s="392"/>
      <c r="C215" s="360"/>
      <c r="D215" s="360"/>
      <c r="E215" s="360"/>
      <c r="F215" s="353">
        <v>4</v>
      </c>
      <c r="G215" s="338"/>
      <c r="H215" s="379" t="s">
        <v>4680</v>
      </c>
      <c r="I215" s="379"/>
      <c r="J215" s="379"/>
      <c r="K215" s="393"/>
    </row>
    <row r="216" ht="12.75" customHeight="1">
      <c r="B216" s="396"/>
      <c r="C216" s="397"/>
      <c r="D216" s="397"/>
      <c r="E216" s="397"/>
      <c r="F216" s="397"/>
      <c r="G216" s="397"/>
      <c r="H216" s="397"/>
      <c r="I216" s="397"/>
      <c r="J216" s="397"/>
      <c r="K216" s="398"/>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RUDA\Rudolf Král</dc:creator>
  <cp:lastModifiedBy>RUDA\Rudolf Král</cp:lastModifiedBy>
  <dcterms:created xsi:type="dcterms:W3CDTF">2019-06-07T10:03:06Z</dcterms:created>
  <dcterms:modified xsi:type="dcterms:W3CDTF">2019-06-07T10:03:35Z</dcterms:modified>
</cp:coreProperties>
</file>