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.1 - Nové zpevněné ploch..." sheetId="2" r:id="rId2"/>
    <sheet name="1.2 - Přeložka horkovodu ..." sheetId="3" r:id="rId3"/>
    <sheet name="1.3 - Veřejné osvětlení -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'1.1 - Nové zpevněné ploch...'!$C$75:$K$227</definedName>
    <definedName name="_xlnm.Print_Area" localSheetId="1">'1.1 - Nové zpevněné ploch...'!$C$4:$J$36,'1.1 - Nové zpevněné ploch...'!$C$42:$J$57,'1.1 - Nové zpevněné ploch...'!$C$63:$K$227</definedName>
    <definedName name="_xlnm.Print_Titles" localSheetId="1">'1.1 - Nové zpevněné ploch...'!$75:$75</definedName>
    <definedName name="_xlnm._FilterDatabase" localSheetId="2" hidden="1">'1.2 - Přeložka horkovodu ...'!$C$75:$K$121</definedName>
    <definedName name="_xlnm.Print_Area" localSheetId="2">'1.2 - Přeložka horkovodu ...'!$C$4:$J$36,'1.2 - Přeložka horkovodu ...'!$C$42:$J$57,'1.2 - Přeložka horkovodu ...'!$C$63:$K$121</definedName>
    <definedName name="_xlnm.Print_Titles" localSheetId="2">'1.2 - Přeložka horkovodu ...'!$75:$75</definedName>
    <definedName name="_xlnm._FilterDatabase" localSheetId="3" hidden="1">'1.3 - Veřejné osvětlení -...'!$C$75:$K$77</definedName>
    <definedName name="_xlnm.Print_Area" localSheetId="3">'1.3 - Veřejné osvětlení -...'!$C$4:$J$36,'1.3 - Veřejné osvětlení -...'!$C$42:$J$57,'1.3 - Veřejné osvětlení -...'!$C$63:$K$77</definedName>
    <definedName name="_xlnm.Print_Titles" localSheetId="3">'1.3 - Veřejné osvětlení -...'!$75:$75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77"/>
  <c r="F34"/>
  <c i="1" r="BD54"/>
  <c i="4" r="BH77"/>
  <c r="F33"/>
  <c i="1" r="BC54"/>
  <c i="4" r="BG77"/>
  <c r="F32"/>
  <c i="1" r="BB54"/>
  <c i="4" r="BF77"/>
  <c r="J31"/>
  <c i="1" r="AW54"/>
  <c i="4" r="F31"/>
  <c i="1" r="BA54"/>
  <c i="4" r="T77"/>
  <c r="T76"/>
  <c r="R77"/>
  <c r="R76"/>
  <c r="P77"/>
  <c r="P76"/>
  <c i="1" r="AU54"/>
  <c i="4" r="BK77"/>
  <c r="BK76"/>
  <c r="J76"/>
  <c r="J56"/>
  <c r="J27"/>
  <c i="1" r="AG54"/>
  <c i="4" r="J77"/>
  <c r="BE77"/>
  <c r="J30"/>
  <c i="1" r="AV54"/>
  <c i="4" r="F30"/>
  <c i="1" r="AZ54"/>
  <c i="4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AY53"/>
  <c r="AX53"/>
  <c i="3"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3"/>
  <c i="3" r="BH77"/>
  <c r="F33"/>
  <c i="1" r="BC53"/>
  <c i="3" r="BG77"/>
  <c r="F32"/>
  <c i="1" r="BB53"/>
  <c i="3" r="BF77"/>
  <c r="J31"/>
  <c i="1" r="AW53"/>
  <c i="3" r="F31"/>
  <c i="1" r="BA53"/>
  <c i="3" r="T77"/>
  <c r="T76"/>
  <c r="R77"/>
  <c r="R76"/>
  <c r="P77"/>
  <c r="P76"/>
  <c i="1" r="AU53"/>
  <c i="3" r="BK77"/>
  <c r="BK76"/>
  <c r="J76"/>
  <c r="J56"/>
  <c r="J27"/>
  <c i="1" r="AG53"/>
  <c i="3" r="J77"/>
  <c r="BE77"/>
  <c r="J30"/>
  <c i="1" r="AV53"/>
  <c i="3" r="F30"/>
  <c i="1" r="AZ53"/>
  <c i="3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AY52"/>
  <c r="AX52"/>
  <c i="2"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<sst xmlns="http://schemas.openxmlformats.org/spreadsheetml/2006/main">
  <si>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</si>
  <si>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</si>
  <si>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</si>
  <si>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</si>
  <si>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</si>
  <si>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</si>
  <si>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</si>
  <si>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{39d35b16-8393-4c14-874f-fa9b93ebd4ab}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</si>
  <si>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</si>
  <si>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</si>
  <si>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</si>
  <si>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</si>
  <si>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</si>
  <si>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</si>
  <si>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</si>
  <si>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</si>
  <si>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18026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</si>
  <si>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</si>
  <si>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</si>
  <si>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Nové zpevněné plochy před pavilonem I., Krajská zdravotní, a.s.</t>
  </si>
  <si>
    <t>KSO:</t>
  </si>
  <si>
    <t/>
  </si>
  <si>
    <t>CC-CZ:</t>
  </si>
  <si>
    <t>Místo:</t>
  </si>
  <si>
    <t>Nemocnice Děčín, i.z.</t>
  </si>
  <si>
    <t>Datum:</t>
  </si>
  <si>
    <t>2. 3. 2018</t>
  </si>
  <si>
    <t>Zadavatel:</t>
  </si>
  <si>
    <t>IČ:</t>
  </si>
  <si>
    <t>Krajská zdravotní, a.s. - Nemocnice Děčín</t>
  </si>
  <si>
    <t>DIČ:</t>
  </si>
  <si>
    <t>Uchazeč:</t>
  </si>
  <si>
    <t>Vyplň údaj</t>
  </si>
  <si>
    <t>Projektant:</t>
  </si>
  <si>
    <t>03020223</t>
  </si>
  <si>
    <t>VECTURA Pardubice s.r.o.</t>
  </si>
  <si>
    <t>CZ 03020223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</si>
  <si>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</si>
  <si>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</si>
  <si>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</si>
  <si>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</si>
  <si>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</si>
  <si>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</si>
  <si>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</si>
  <si>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</si>
  <si>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</si>
  <si>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</si>
  <si>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</si>
  <si>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</si>
  <si>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</si>
  <si>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</si>
  <si>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</si>
  <si>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</si>
  <si>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</si>
  <si>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</si>
  <si>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</si>
  <si>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</si>
  <si>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</si>
  <si>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</si>
  <si>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</si>
  <si>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</si>
  <si>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</si>
  <si>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</si>
  <si>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</si>
  <si>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</si>
  <si>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</si>
  <si>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</si>
  <si>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</si>
  <si>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</si>
  <si>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</si>
  <si>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</si>
  <si>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</si>
  <si>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</si>
  <si>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</si>
  <si>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</si>
  <si>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</si>
  <si>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</si>
  <si>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</si>
  <si>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1.1</t>
  </si>
  <si>
    <t>STA</t>
  </si>
  <si>
    <t>1</t>
  </si>
  <si>
    <t>{c8d6d1bc-89cb-4519-9451-4055a4488e04}</t>
  </si>
  <si>
    <t>2</t>
  </si>
  <si>
    <t>1.2</t>
  </si>
  <si>
    <t>Přeložka horkovodu a výměna kanalizace</t>
  </si>
  <si>
    <t>{4638fff6-72f5-4266-a20b-fbd3c676ca06}</t>
  </si>
  <si>
    <t>1.3</t>
  </si>
  <si>
    <t>Veřejné osvětlení - viz samostatný výkaz výměr</t>
  </si>
  <si>
    <t>{1fd7ca38-ae1f-475b-9f00-a36c0e9f7d9d}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</si>
  <si>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</si>
  <si>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</si>
  <si>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</si>
  <si>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</si>
  <si>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</si>
  <si>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</si>
  <si>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</si>
  <si>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Nové zpevněné plochy před pavilonem I., Krajská zdravotní, a.s.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</si>
  <si>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</si>
  <si>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</si>
  <si>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</si>
  <si>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</si>
  <si>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</si>
  <si>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</si>
  <si>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</si>
  <si>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</si>
  <si>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</si>
  <si>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</si>
  <si>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</si>
  <si>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</si>
  <si>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</si>
  <si>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</si>
  <si>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</si>
  <si>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</si>
  <si>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</si>
  <si>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</si>
  <si>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</si>
  <si>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83</t>
  </si>
  <si>
    <t>K</t>
  </si>
  <si>
    <t>012103001</t>
  </si>
  <si>
    <t>Geodetické práce před výstavbou - vytyčení stavby 			</t>
  </si>
  <si>
    <t>soubor</t>
  </si>
  <si>
    <t>4</t>
  </si>
  <si>
    <t>ROZPOCET</t>
  </si>
  <si>
    <t>1124369897</t>
  </si>
  <si>
    <t>84</t>
  </si>
  <si>
    <t>012303001</t>
  </si>
  <si>
    <t>Geodetické práce po výstavbě - zaměření skutečného provedení stavby 			</t>
  </si>
  <si>
    <t>-150326878</t>
  </si>
  <si>
    <t>85</t>
  </si>
  <si>
    <t>013254005</t>
  </si>
  <si>
    <t>Dokumentace skutečného provedení stavby			</t>
  </si>
  <si>
    <t>-773143070</t>
  </si>
  <si>
    <t>87</t>
  </si>
  <si>
    <t>030001001</t>
  </si>
  <si>
    <t>Zařízení staveniště - DIO			</t>
  </si>
  <si>
    <t>1340389542</t>
  </si>
  <si>
    <t>86</t>
  </si>
  <si>
    <t>030001005</t>
  </si>
  <si>
    <t>Zařízení staveniště			</t>
  </si>
  <si>
    <t>kpl</t>
  </si>
  <si>
    <t>2116637330</t>
  </si>
  <si>
    <t>88</t>
  </si>
  <si>
    <t>043002001</t>
  </si>
  <si>
    <t>Statická zkouška hutnění zemní pláně 			</t>
  </si>
  <si>
    <t>768016908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</si>
  <si>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</si>
  <si>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</si>
  <si>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m2</t>
  </si>
  <si>
    <t>CS ÚRS 2018 01</t>
  </si>
  <si>
    <t>-672584552</t>
  </si>
  <si>
    <t>VV</t>
  </si>
  <si>
    <t>"chodník" 25,4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</si>
  <si>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</si>
  <si>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</si>
  <si>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-1059401839</t>
  </si>
  <si>
    <t>"chodník"110,4</t>
  </si>
  <si>
    <t>3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</si>
  <si>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</si>
  <si>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</si>
  <si>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1174599271</t>
  </si>
  <si>
    <t>7</t>
  </si>
  <si>
    <t>M</t>
  </si>
  <si>
    <t>585301715</t>
  </si>
  <si>
    <t>hydraulické pojivo</t>
  </si>
  <si>
    <t>t</t>
  </si>
  <si>
    <t>8</t>
  </si>
  <si>
    <t>1494268670</t>
  </si>
  <si>
    <t>400,062*1,75*0,04</t>
  </si>
  <si>
    <t>113154254</t>
  </si>
  <si>
    <t xml:space="preserve">Frézování živičného podkladu nebo krytu  s naložením na dopravní prostředek plochy přes 500 do 1 000 m2 s překážkami v trase pruhu šířky do 1 m, tloušťky vrstvy 100 mm</t>
  </si>
  <si>
    <t>-582370383</t>
  </si>
  <si>
    <t>5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</si>
  <si>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</si>
  <si>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</si>
  <si>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m</t>
  </si>
  <si>
    <t>-1899104487</t>
  </si>
  <si>
    <t>6</t>
  </si>
  <si>
    <t>119001201</t>
  </si>
  <si>
    <t>Úprava zemin vápnem nebo směsnými hydraulickými pojivy za účelem zlepšení mechanických vlastností a zpracovatelnosti u hrubých terénních úprav, násypů a zásypů</t>
  </si>
  <si>
    <t>m3</t>
  </si>
  <si>
    <t>-2098436027</t>
  </si>
  <si>
    <t>1244,3*0,3</t>
  </si>
  <si>
    <t>"obrubník silniční"(195,5+19,55+8,05)*0,4*0,3</t>
  </si>
  <si>
    <t>Součet</t>
  </si>
  <si>
    <t>121101103</t>
  </si>
  <si>
    <t xml:space="preserve">Sejmutí ornice nebo lesní půdy  s vodorovným přemístěním na hromady v místě upotřebení nebo na dočasné či trvalé skládky se složením, na vzdálenost přes 100 do 250 m</t>
  </si>
  <si>
    <t>-1068397283</t>
  </si>
  <si>
    <t>772,8*0,15</t>
  </si>
  <si>
    <t>9</t>
  </si>
  <si>
    <t>122201101</t>
  </si>
  <si>
    <t xml:space="preserve">Odkopávky a prokopávky nezapažené  s přehozením výkopku na vzdálenost do 3 m nebo s naložením na dopravní prostředek v hornině tř. 3 do 100 m3</t>
  </si>
  <si>
    <t>292643164</t>
  </si>
  <si>
    <t>10</t>
  </si>
  <si>
    <t>122201109</t>
  </si>
  <si>
    <t xml:space="preserve">Odkopávky a prokopávky nezapažené  s přehozením výkopku na vzdálenost do 3 m nebo s naložením na dopravní prostředek v hornině tř. 3 Příplatek k cenám za lepivost horniny tř. 3</t>
  </si>
  <si>
    <t>-1898545796</t>
  </si>
  <si>
    <t>11</t>
  </si>
  <si>
    <t>130001101</t>
  </si>
  <si>
    <t xml:space="preserve">Příplatek k cenám hloubených vykopávek za ztížení vykopávky  v blízkosti podzemního vedení nebo výbušnin pro jakoukoliv třídu horniny</t>
  </si>
  <si>
    <t>-893356942</t>
  </si>
  <si>
    <t>12</t>
  </si>
  <si>
    <t>59213001</t>
  </si>
  <si>
    <t>žlab kabelový betonový 100 x 18,5/10 x 10 cm</t>
  </si>
  <si>
    <t>-1797560358</t>
  </si>
  <si>
    <t>13</t>
  </si>
  <si>
    <t>132201101</t>
  </si>
  <si>
    <t xml:space="preserve">Hloubení zapažených i nezapažených rýh šířky do 600 mm  s urovnáním dna do předepsaného profilu a spádu v hornině tř. 3 do 100 m3</t>
  </si>
  <si>
    <t>2104686395</t>
  </si>
  <si>
    <t>14</t>
  </si>
  <si>
    <t>133201101</t>
  </si>
  <si>
    <t xml:space="preserve">Hloubení zapažených i nezapažených šachet  s případným nutným přemístěním výkopku ve výkopišti v hornině tř. 3 do 100 m3</t>
  </si>
  <si>
    <t>281511549</t>
  </si>
  <si>
    <t>"UV"3*1,5*1,5*1,7</t>
  </si>
  <si>
    <t>133201109</t>
  </si>
  <si>
    <t xml:space="preserve">Hloubení zapažených i nezapažených šachet  s případným nutným přemístěním výkopku ve výkopišti v hornině tř. 3 Příplatek k cenám za lepivost horniny tř. 3</t>
  </si>
  <si>
    <t>1120800742</t>
  </si>
  <si>
    <t>16</t>
  </si>
  <si>
    <t>151101101</t>
  </si>
  <si>
    <t xml:space="preserve">Zřízení pažení a rozepření stěn rýh pro podzemní vedení pro všechny šířky rýhy  příložné pro jakoukoliv mezerovitost, hloubky do 2 m</t>
  </si>
  <si>
    <t>-1164917613</t>
  </si>
  <si>
    <t>"UV"3*4*1,5*1,7</t>
  </si>
  <si>
    <t>17</t>
  </si>
  <si>
    <t>151101111</t>
  </si>
  <si>
    <t xml:space="preserve">Odstranění pažení a rozepření stěn rýh pro podzemní vedení  s uložením materiálu na vzdálenost do 3 m od kraje výkopu příložné, hloubky do 2 m</t>
  </si>
  <si>
    <t>1320014710</t>
  </si>
  <si>
    <t>18</t>
  </si>
  <si>
    <t>162701105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</si>
  <si>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</si>
  <si>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632427804</t>
  </si>
  <si>
    <t>"ornice"115,92</t>
  </si>
  <si>
    <t>"odkopávky"373,29</t>
  </si>
  <si>
    <t>"násyp"-138,12</t>
  </si>
  <si>
    <t>"zemina pro terénní úpravy"457,7*0,1</t>
  </si>
  <si>
    <t>19</t>
  </si>
  <si>
    <t>162701109</t>
  </si>
  <si>
    <t xml:space="preserve"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</si>
  <si>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-1021941779</t>
  </si>
  <si>
    <t>396,86*26</t>
  </si>
  <si>
    <t>20</t>
  </si>
  <si>
    <t>171101111</t>
  </si>
  <si>
    <t xml:space="preserve">Uložení sypaniny do násypů  s rozprostřením sypaniny ve vrstvách a s hrubým urovnáním zhutněných s uzavřením povrchu násypu z hornin nesoudržných sypkých s relativní ulehlostí I(d) 0,9 nebo v aktivní zóně</t>
  </si>
  <si>
    <t>-7162819</t>
  </si>
  <si>
    <t>171201201</t>
  </si>
  <si>
    <t xml:space="preserve">Uložení sypaniny  na skládky</t>
  </si>
  <si>
    <t>974726162</t>
  </si>
  <si>
    <t>22</t>
  </si>
  <si>
    <t>171201211</t>
  </si>
  <si>
    <t>Poplatek za uložení stavebního odpadu na skládce (skládkovné) zeminy a kameniva zatříděného do Katalogu odpadů pod kódem 170 504</t>
  </si>
  <si>
    <t>2093760509</t>
  </si>
  <si>
    <t>351,09*1,75</t>
  </si>
  <si>
    <t>23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</si>
  <si>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</si>
  <si>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</si>
  <si>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-904384208</t>
  </si>
  <si>
    <t>"UV"3*1*1*1,6</t>
  </si>
  <si>
    <t>24</t>
  </si>
  <si>
    <t>58337344</t>
  </si>
  <si>
    <t>štěrkopísek frakce 0-32</t>
  </si>
  <si>
    <t>-1409836377</t>
  </si>
  <si>
    <t>4,8*2 "Přepočtené koeficientem množství</t>
  </si>
  <si>
    <t>9,6*2 'Přepočtené koeficientem množství</t>
  </si>
  <si>
    <t>25</t>
  </si>
  <si>
    <t>181301101</t>
  </si>
  <si>
    <t>Rozprostření a urovnání ornice v rovině nebo ve svahu sklonu do 1:5 při souvislé ploše do 500 m2, tl. vrstvy do 100 mm</t>
  </si>
  <si>
    <t>1593435174</t>
  </si>
  <si>
    <t>26</t>
  </si>
  <si>
    <t>10364101</t>
  </si>
  <si>
    <t>zemina pro terénní úpravy - ornice</t>
  </si>
  <si>
    <t>-1626088091</t>
  </si>
  <si>
    <t>457,7*0,1*1,8</t>
  </si>
  <si>
    <t>27</t>
  </si>
  <si>
    <t>181411131</t>
  </si>
  <si>
    <t>Založení parkového trávníku výsevem plochy do 1000 m2 v rovině a ve svahu do 1:5			</t>
  </si>
  <si>
    <t>-1852286187</t>
  </si>
  <si>
    <t>28</t>
  </si>
  <si>
    <t>00572410</t>
  </si>
  <si>
    <t>osivo směs travní parková</t>
  </si>
  <si>
    <t>kg</t>
  </si>
  <si>
    <t>-1703317428</t>
  </si>
  <si>
    <t>457,7*0,035 "Přepočtené koeficientem množství</t>
  </si>
  <si>
    <t>29</t>
  </si>
  <si>
    <t>181951101</t>
  </si>
  <si>
    <t xml:space="preserve">Úprava pláně vyrovnáním výškových rozdílů  v hornině tř. 1 až 4 bez zhutnění</t>
  </si>
  <si>
    <t>1350220607</t>
  </si>
  <si>
    <t>30</t>
  </si>
  <si>
    <t>181951102</t>
  </si>
  <si>
    <t xml:space="preserve">Úprava pláně vyrovnáním výškových rozdílů  v hornině tř. 1 až 4 se zhutněním</t>
  </si>
  <si>
    <t>-548695125</t>
  </si>
  <si>
    <t>"komunikace"1244,3</t>
  </si>
  <si>
    <t xml:space="preserve">"chodník"104,65 </t>
  </si>
  <si>
    <t>"obrubník silniční"(195,5+19,55+8,05)*0,4</t>
  </si>
  <si>
    <t>"chodníkový obrubník"78,2*0,2</t>
  </si>
  <si>
    <t>31</t>
  </si>
  <si>
    <t>327122113</t>
  </si>
  <si>
    <t>Opěrná zeď samonosná ze ŽB dílců tvaru L v 1000 mm			</t>
  </si>
  <si>
    <t>342793408</t>
  </si>
  <si>
    <t>32</t>
  </si>
  <si>
    <t>327122115</t>
  </si>
  <si>
    <t>Opěrná zeď samonosná ze ŽB dílců tvaru L v 2400 mm			</t>
  </si>
  <si>
    <t>864225517</t>
  </si>
  <si>
    <t>73</t>
  </si>
  <si>
    <t>327122116</t>
  </si>
  <si>
    <t>-1884868899</t>
  </si>
  <si>
    <t>33</t>
  </si>
  <si>
    <t>451541111</t>
  </si>
  <si>
    <t>Lože pod potrubí, stoky a drobné objekty v otevřeném výkopu ze štěrkodrtě 0-63 mm</t>
  </si>
  <si>
    <t>-1640709686</t>
  </si>
  <si>
    <t>"UV"3*1,5*1,5*0,1</t>
  </si>
  <si>
    <t>34</t>
  </si>
  <si>
    <t>451561111</t>
  </si>
  <si>
    <t>Lože pod dlažby z kameniva drceného drobného vrstva tl do 100 mm			</t>
  </si>
  <si>
    <t>-1116800323</t>
  </si>
  <si>
    <t>35</t>
  </si>
  <si>
    <t>564231111</t>
  </si>
  <si>
    <t xml:space="preserve">Podklad nebo podsyp ze štěrkopísku ŠP  s rozprostřením, vlhčením a zhutněním, po zhutnění tl. 100 mm</t>
  </si>
  <si>
    <t>-1506151103</t>
  </si>
  <si>
    <t>"opěrné stěny"29,9*1+12,65*1,5</t>
  </si>
  <si>
    <t>36</t>
  </si>
  <si>
    <t>564851111</t>
  </si>
  <si>
    <t xml:space="preserve">Podklad ze štěrkodrti ŠD  s rozprostřením a zhutněním, po zhutnění tl. 150 mm</t>
  </si>
  <si>
    <t>-859681400</t>
  </si>
  <si>
    <t>"komunikace"2*1244,3</t>
  </si>
  <si>
    <t>"již realizovaná část"-400</t>
  </si>
  <si>
    <t>"chodník"104,65</t>
  </si>
  <si>
    <t>37</t>
  </si>
  <si>
    <t>565135111</t>
  </si>
  <si>
    <t xml:space="preserve">Asfaltový beton vrstva podkladní ACP 16 (obalované kamenivo střednězrnné - OKS)  s rozprostřením a zhutněním v pruhu šířky do 3 m, po zhutnění tl. 50 mm</t>
  </si>
  <si>
    <t>862280636</t>
  </si>
  <si>
    <t>38</t>
  </si>
  <si>
    <t>573111112</t>
  </si>
  <si>
    <t>Postřik infiltrační PI z asfaltu silničního s posypem kamenivem, v množství 1,00 kg/m2</t>
  </si>
  <si>
    <t>-772331174</t>
  </si>
  <si>
    <t>39</t>
  </si>
  <si>
    <t>573211109</t>
  </si>
  <si>
    <t>Postřik spojovací PS bez posypu kamenivem z asfaltu silničního, v množství 0,50 kg/m2</t>
  </si>
  <si>
    <t>2081659602</t>
  </si>
  <si>
    <t>40</t>
  </si>
  <si>
    <t>577134111</t>
  </si>
  <si>
    <t xml:space="preserve">Asfaltový beton vrstva obrusná ACO 11 (ABS)  s rozprostřením a se zhutněním z nemodifikovaného asfaltu v pruhu šířky do 3 m tř. I, po zhutnění tl. 40 mm</t>
  </si>
  <si>
    <t>-1343462631</t>
  </si>
  <si>
    <t>41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</si>
  <si>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</si>
  <si>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</si>
  <si>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-1245298105</t>
  </si>
  <si>
    <t>42</t>
  </si>
  <si>
    <t>592450380</t>
  </si>
  <si>
    <t xml:space="preserve">dlažba zámková  20x16,5x6 cm přírodní			</t>
  </si>
  <si>
    <t>892800782</t>
  </si>
  <si>
    <t>"spotřeba: 36 kus/m2"</t>
  </si>
  <si>
    <t>96,6*1,03 "Přepočtené koeficientem množství</t>
  </si>
  <si>
    <t>43</t>
  </si>
  <si>
    <t>59245006</t>
  </si>
  <si>
    <t>dlažba skladebná betonová základní pro nevidomé 20 x 10 x 6 cm barevná</t>
  </si>
  <si>
    <t>1287982883</t>
  </si>
  <si>
    <t>8,05*1,03 "Přepočtené koeficientem množství</t>
  </si>
  <si>
    <t>44</t>
  </si>
  <si>
    <t>895941311</t>
  </si>
  <si>
    <t xml:space="preserve">Zřízení vpusti kanalizační  uliční z betonových dílců typ UVB-50</t>
  </si>
  <si>
    <t>kus</t>
  </si>
  <si>
    <t>1091154046</t>
  </si>
  <si>
    <t>45</t>
  </si>
  <si>
    <t>59223852</t>
  </si>
  <si>
    <t>dno betonové pro uliční vpusť s kalovou prohlubní 45x30x5 cm</t>
  </si>
  <si>
    <t>870418440</t>
  </si>
  <si>
    <t>46</t>
  </si>
  <si>
    <t>59223864</t>
  </si>
  <si>
    <t>prstenec betonový pro uliční vpusť vyrovnávací 39 x 6 x 13 cm</t>
  </si>
  <si>
    <t>-386462943</t>
  </si>
  <si>
    <t>47</t>
  </si>
  <si>
    <t>59223858</t>
  </si>
  <si>
    <t>skruž betonová pro uliční vpusť horní 45 x 57 x 5 cm</t>
  </si>
  <si>
    <t>967622254</t>
  </si>
  <si>
    <t>48</t>
  </si>
  <si>
    <t>592238541</t>
  </si>
  <si>
    <t>skruž betonová pro uliční vpusť s výtokovým otvorem a sifónem PVC, 45x35x5 cm			</t>
  </si>
  <si>
    <t>14123946</t>
  </si>
  <si>
    <t>49</t>
  </si>
  <si>
    <t>59223862</t>
  </si>
  <si>
    <t>skruž betonová pro uliční vpusť středová 45 x 29,5 x 5 cm</t>
  </si>
  <si>
    <t>-127864027</t>
  </si>
  <si>
    <t>50</t>
  </si>
  <si>
    <t>899204112</t>
  </si>
  <si>
    <t>Osazení mříží litinových včetně rámů a košů na bahno pro třídu zatížení D400, E600</t>
  </si>
  <si>
    <t>-1272743944</t>
  </si>
  <si>
    <t>51</t>
  </si>
  <si>
    <t>55242322</t>
  </si>
  <si>
    <t>mříž D 400 - plochá 300x500mm</t>
  </si>
  <si>
    <t>1755138153</t>
  </si>
  <si>
    <t>52</t>
  </si>
  <si>
    <t>914111111</t>
  </si>
  <si>
    <t xml:space="preserve">Montáž svislé dopravní značky základní  velikosti do 1 m2 objímkami na sloupky nebo konzoly</t>
  </si>
  <si>
    <t>-914839838</t>
  </si>
  <si>
    <t>53</t>
  </si>
  <si>
    <t>404440441</t>
  </si>
  <si>
    <t>značka dopravní svislá reflexní 			</t>
  </si>
  <si>
    <t>-2121829199</t>
  </si>
  <si>
    <t>54</t>
  </si>
  <si>
    <t>914511112</t>
  </si>
  <si>
    <t xml:space="preserve">Montáž sloupku dopravních značek  délky do 3,5 m do hliníkové patky</t>
  </si>
  <si>
    <t>-775103342</t>
  </si>
  <si>
    <t>55</t>
  </si>
  <si>
    <t>40445225</t>
  </si>
  <si>
    <t>sloupek Zn pro dopravní značku D 60mm v 350mm</t>
  </si>
  <si>
    <t>-1091193007</t>
  </si>
  <si>
    <t>56</t>
  </si>
  <si>
    <t>40445240</t>
  </si>
  <si>
    <t>patka hliníková pro sloupek D 60 mm</t>
  </si>
  <si>
    <t>-3000909</t>
  </si>
  <si>
    <t>57</t>
  </si>
  <si>
    <t>40445253</t>
  </si>
  <si>
    <t>víčko plastové na sloupek D 60mm</t>
  </si>
  <si>
    <t>-61972713</t>
  </si>
  <si>
    <t>58</t>
  </si>
  <si>
    <t>40445256</t>
  </si>
  <si>
    <t>svorka upínací na sloupek dopravní značky D 60mm</t>
  </si>
  <si>
    <t>-2037629991</t>
  </si>
  <si>
    <t>59</t>
  </si>
  <si>
    <t>915131111</t>
  </si>
  <si>
    <t xml:space="preserve">Vodorovné dopravní značení stříkané barvou  přechody pro chodce, šipky, symboly bílé základní</t>
  </si>
  <si>
    <t>417050963</t>
  </si>
  <si>
    <t>60</t>
  </si>
  <si>
    <t>915621111</t>
  </si>
  <si>
    <t xml:space="preserve">Předznačení pro vodorovné značení  stříkané barvou nebo prováděné z nátěrových hmot plošné šipky, symboly, nápisy</t>
  </si>
  <si>
    <t>967459193</t>
  </si>
  <si>
    <t>65</t>
  </si>
  <si>
    <t>916111111</t>
  </si>
  <si>
    <t xml:space="preserve">Osazení silniční obruby z dlažebních kostek v jedné řadě  s ložem tl. přes 50 do 100 mm, s vyplněním a zatřením spár cementovou maltou z velkých kostek bez boční opěry, do lože z kameniva těženého</t>
  </si>
  <si>
    <t>-2036579688</t>
  </si>
  <si>
    <t>66</t>
  </si>
  <si>
    <t>592172125</t>
  </si>
  <si>
    <t xml:space="preserve">obrubník betonový zahradní  šedý 100 x 5 x 20 cm			</t>
  </si>
  <si>
    <t>-589869607</t>
  </si>
  <si>
    <t>61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</si>
  <si>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</si>
  <si>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</si>
  <si>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-1345655089</t>
  </si>
  <si>
    <t>195,6+19,5+8</t>
  </si>
  <si>
    <t>62</t>
  </si>
  <si>
    <t>592175045</t>
  </si>
  <si>
    <t xml:space="preserve">obrubník  100x15/12x25 cm, přírodní			</t>
  </si>
  <si>
    <t>-693064326</t>
  </si>
  <si>
    <t>63</t>
  </si>
  <si>
    <t>592174685</t>
  </si>
  <si>
    <t xml:space="preserve">obrubník betonový silniční nájezdový  100x15x15 cm			</t>
  </si>
  <si>
    <t>2029713541</t>
  </si>
  <si>
    <t>64</t>
  </si>
  <si>
    <t>592170305</t>
  </si>
  <si>
    <t>obrubník betonový silniční přechodový 100x15x15-25 cm			</t>
  </si>
  <si>
    <t>-1812572250</t>
  </si>
  <si>
    <t>67</t>
  </si>
  <si>
    <t>916991121</t>
  </si>
  <si>
    <t xml:space="preserve">Lože pod obrubníky, krajníky nebo obruby z dlažebních kostek  z betonu prostého tř. C 16/20</t>
  </si>
  <si>
    <t>610328127</t>
  </si>
  <si>
    <t>"silniční obrubník"223,1*0,4*0,05</t>
  </si>
  <si>
    <t>"chodníkový obrubník"78,2*0,2*0,05</t>
  </si>
  <si>
    <t>68</t>
  </si>
  <si>
    <t>919112233</t>
  </si>
  <si>
    <t xml:space="preserve">Řezání dilatačních spár v živičném krytu  vytvoření komůrky pro těsnící zálivku šířky 20 mm, hloubky 40 mm</t>
  </si>
  <si>
    <t>-1037118698</t>
  </si>
  <si>
    <t>69</t>
  </si>
  <si>
    <t>919122132</t>
  </si>
  <si>
    <t xml:space="preserve">Utěsnění dilatačních spár zálivkou za tepla  v cementobetonovém nebo živičném krytu včetně adhezního nátěru s těsnicím profilem pod zálivkou, pro komůrky šířky 20 mm, hloubky 40 mm</t>
  </si>
  <si>
    <t>-2072302378</t>
  </si>
  <si>
    <t>70</t>
  </si>
  <si>
    <t>919735112</t>
  </si>
  <si>
    <t xml:space="preserve">Řezání stávajícího živičného krytu nebo podkladu  hloubky přes 50 do 100 mm</t>
  </si>
  <si>
    <t>-1094718745</t>
  </si>
  <si>
    <t>71</t>
  </si>
  <si>
    <t>936124115</t>
  </si>
  <si>
    <t>Demontáž a montáž lavičky 			</t>
  </si>
  <si>
    <t>1833871968</t>
  </si>
  <si>
    <t>"demontáž a montáž na nové stanoviště vč. zemních prací a ukotvení lavičky do bet. patky"3</t>
  </si>
  <si>
    <t>72</t>
  </si>
  <si>
    <t>997221551</t>
  </si>
  <si>
    <t xml:space="preserve">Vodorovná doprava suti  bez naložení, ale se složením a s hrubým urovnáním ze sypkých materiálů, na vzdálenost do 1 km</t>
  </si>
  <si>
    <t>1529891107</t>
  </si>
  <si>
    <t>"zámková dlažba"28,704</t>
  </si>
  <si>
    <t>"frézing"319,130</t>
  </si>
  <si>
    <t>74</t>
  </si>
  <si>
    <t>997221559</t>
  </si>
  <si>
    <t xml:space="preserve">Vodorovná doprava suti  bez naložení, ale se složením a s hrubým urovnáním Příplatek k ceně za každý další i započatý 1 km přes 1 km</t>
  </si>
  <si>
    <t>-2069580080</t>
  </si>
  <si>
    <t>347,834*10</t>
  </si>
  <si>
    <t>75</t>
  </si>
  <si>
    <t>997221571</t>
  </si>
  <si>
    <t xml:space="preserve">Vodorovná doprava vybouraných hmot  bez naložení, ale se složením a s hrubým urovnáním na vzdálenost do 1 km</t>
  </si>
  <si>
    <t>1843460161</t>
  </si>
  <si>
    <t>"beton"409</t>
  </si>
  <si>
    <t>"obrubníky"35,363</t>
  </si>
  <si>
    <t>76</t>
  </si>
  <si>
    <t>997221579</t>
  </si>
  <si>
    <t xml:space="preserve">Vodorovná doprava vybouraných hmot  bez naložení, ale se složením a s hrubým urovnáním na vzdálenost Příplatek k ceně za každý další i započatý 1 km přes 1 km</t>
  </si>
  <si>
    <t>660197122</t>
  </si>
  <si>
    <t>444,363*10</t>
  </si>
  <si>
    <t>77</t>
  </si>
  <si>
    <t>997221611</t>
  </si>
  <si>
    <t xml:space="preserve">Nakládání na dopravní prostředky  pro vodorovnou dopravu suti</t>
  </si>
  <si>
    <t>-1983677157</t>
  </si>
  <si>
    <t>"kamemnivo"32,016+548,504</t>
  </si>
  <si>
    <t>78</t>
  </si>
  <si>
    <t>997221612</t>
  </si>
  <si>
    <t xml:space="preserve">Nakládání na dopravní prostředky  pro vodorovnou dopravu vybouraných hmot</t>
  </si>
  <si>
    <t>-1267933530</t>
  </si>
  <si>
    <t>79</t>
  </si>
  <si>
    <t>997221815</t>
  </si>
  <si>
    <t>Poplatek za uložení stavebního odpadu na skládce (skládkovné) z prostého betonu zatříděného do Katalogu odpadů pod kódem 170 101</t>
  </si>
  <si>
    <t>-1396189479</t>
  </si>
  <si>
    <t>80</t>
  </si>
  <si>
    <t>997221845</t>
  </si>
  <si>
    <t>Poplatek za uložení stavebního odpadu na skládce (skládkovné) asfaltového bez obsahu dehtu zatříděného do Katalogu odpadů pod kódem 170 302</t>
  </si>
  <si>
    <t>-1090856043</t>
  </si>
  <si>
    <t>81</t>
  </si>
  <si>
    <t>997221855</t>
  </si>
  <si>
    <t>1842829385</t>
  </si>
  <si>
    <t>"beton + obrubníky + zámková dlažba" 409+35,363+28,704</t>
  </si>
  <si>
    <t>82</t>
  </si>
  <si>
    <t>998223011</t>
  </si>
  <si>
    <t xml:space="preserve">Přesun hmot pro pozemní komunikace s krytem dlážděným  dopravní vzdálenost do 200 m jakékoliv délky objektu</t>
  </si>
  <si>
    <t>-1581362403</t>
  </si>
  <si>
    <t>1.2 - Přeložka horkovodu a výměna kanalizace</t>
  </si>
  <si>
    <t>346998576</t>
  </si>
  <si>
    <t>-968534216</t>
  </si>
  <si>
    <t>-1881963116</t>
  </si>
  <si>
    <t>54201911</t>
  </si>
  <si>
    <t>2105251122</t>
  </si>
  <si>
    <t>94*0,4*0,8</t>
  </si>
  <si>
    <t>132201109</t>
  </si>
  <si>
    <t xml:space="preserve">Hloubení zapažených i nezapažených rýh šířky do 600 mm  s urovnáním dna do předepsaného profilu a spádu v hornině tř. 3 Příplatek k cenám za lepivost horniny tř. 3</t>
  </si>
  <si>
    <t>-297518132</t>
  </si>
  <si>
    <t>281129607</t>
  </si>
  <si>
    <t>-459164836</t>
  </si>
  <si>
    <t>20966349</t>
  </si>
  <si>
    <t>30,080+3,2</t>
  </si>
  <si>
    <t>2057427697</t>
  </si>
  <si>
    <t>33,280*26</t>
  </si>
  <si>
    <t>-764579888</t>
  </si>
  <si>
    <t>-2033926134</t>
  </si>
  <si>
    <t>(94,0*0,1*0,4)*1,8 "Lože"</t>
  </si>
  <si>
    <t>(94,0*(0,3+0,1)*0,4)*1,8 "Obsyp"</t>
  </si>
  <si>
    <t>-1308683907</t>
  </si>
  <si>
    <t>"výkopy - lože - obsyp"</t>
  </si>
  <si>
    <t>(33,280+3,2)-(3,76+15,04)</t>
  </si>
  <si>
    <t>174101101</t>
  </si>
  <si>
    <t xml:space="preserve">Zásyp sypaninou z jakékoliv horniny  s uložením výkopku ve vrstvách se zhutněním jam, šachet, rýh nebo kolem objektů v těchto vykopávkách</t>
  </si>
  <si>
    <t>988316618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</si>
  <si>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</si>
  <si>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</si>
  <si>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865583315</t>
  </si>
  <si>
    <t>94*(0,3+0,1)*0,4</t>
  </si>
  <si>
    <t>-2020476482</t>
  </si>
  <si>
    <t>-102489548</t>
  </si>
  <si>
    <t>94,0*0,4</t>
  </si>
  <si>
    <t>-1174035923</t>
  </si>
  <si>
    <t>37,6*0,035 "Přepočtené koeficientem množství</t>
  </si>
  <si>
    <t>740267444</t>
  </si>
  <si>
    <t>94,0*0,1*0,4</t>
  </si>
  <si>
    <t>721140806</t>
  </si>
  <si>
    <t xml:space="preserve">Demontáž potrubí z litinových trub  odpadních nebo dešťových přes 100 do DN 200</t>
  </si>
  <si>
    <t>-1543637626</t>
  </si>
  <si>
    <t>725R0001</t>
  </si>
  <si>
    <t>Šachta horkovodu z betonu prostého, 2×2 m, výška 0,9 m			</t>
  </si>
  <si>
    <t>-1931406666</t>
  </si>
  <si>
    <t>726R0001</t>
  </si>
  <si>
    <t>Potrubí překládaného teplovodu			</t>
  </si>
  <si>
    <t>-1634307020</t>
  </si>
  <si>
    <t>871355211</t>
  </si>
  <si>
    <t>Kanalizační potrubí z tvrdého PVC v otevřeném výkopu ve sklonu do 20 %, hladkého plnostěnného jednovrstvého, tuhost třídy SN 4 DN 200</t>
  </si>
  <si>
    <t>-1892353472</t>
  </si>
  <si>
    <t>871375211</t>
  </si>
  <si>
    <t>Kanalizační potrubí z tvrdého PVC v otevřeném výkopu ve sklonu do 20 %, hladkého plnostěnného jednovrstvého, tuhost třídy SN 4 DN 315</t>
  </si>
  <si>
    <t>-270708759</t>
  </si>
  <si>
    <t>961044111</t>
  </si>
  <si>
    <t xml:space="preserve">Bourání základů z betonu  prostého</t>
  </si>
  <si>
    <t>-1516811621</t>
  </si>
  <si>
    <t>0,2*2,7*2,2+0,2*(2*2,7+2*2,2)</t>
  </si>
  <si>
    <t>963015121</t>
  </si>
  <si>
    <t xml:space="preserve">Demontáž prefabrikovaných krycích desek kanálů, šachet nebo žump  hmotnosti do 0,09 t</t>
  </si>
  <si>
    <t>-1975414649</t>
  </si>
  <si>
    <t>1382216249</t>
  </si>
  <si>
    <t>1604186365</t>
  </si>
  <si>
    <t>1.3 - Veřejné osvětlení - viz samostatný výkaz výměr</t>
  </si>
  <si>
    <t>18028</t>
  </si>
  <si>
    <t>-1477637846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</si>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</sst>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1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167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3" fillId="0" borderId="28" xfId="0" applyFont="1" applyBorder="1" applyAlignment="1" applyProtection="1">
      <alignment horizontal="center" vertical="center"/>
    </xf>
    <xf numFmtId="49" fontId="33" fillId="0" borderId="28" xfId="0" applyNumberFormat="1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167" fontId="33" fillId="0" borderId="28" xfId="0" applyNumberFormat="1" applyFont="1" applyBorder="1" applyAlignment="1" applyProtection="1">
      <alignment vertical="center"/>
    </xf>
    <xf numFmtId="4" fontId="33" fillId="3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</xf>
    <xf numFmtId="0" fontId="33" fillId="0" borderId="5" xfId="0" applyFont="1" applyBorder="1" applyAlignment="1">
      <alignment vertical="center"/>
    </xf>
    <xf numFmtId="0" fontId="33" fillId="3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167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4" fillId="0" borderId="29" xfId="0" applyFont="1" applyBorder="1" applyAlignment="1">
      <alignment vertical="center" wrapText="1"/>
      <protection locked="0"/>
    </xf>
    <xf numFmtId="0" fontId="34" fillId="0" borderId="30" xfId="0" applyFont="1" applyBorder="1" applyAlignment="1">
      <alignment vertical="center" wrapText="1"/>
      <protection locked="0"/>
    </xf>
    <xf numFmtId="0" fontId="34" fillId="0" borderId="31" xfId="0" applyFont="1" applyBorder="1" applyAlignment="1">
      <alignment vertical="center" wrapText="1"/>
      <protection locked="0"/>
    </xf>
    <xf numFmtId="0" fontId="34" fillId="0" borderId="32" xfId="0" applyFont="1" applyBorder="1" applyAlignment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 wrapText="1"/>
      <protection locked="0"/>
    </xf>
    <xf numFmtId="0" fontId="34" fillId="0" borderId="33" xfId="0" applyFont="1" applyBorder="1" applyAlignment="1">
      <alignment horizontal="center" vertical="center" wrapText="1"/>
      <protection locked="0"/>
    </xf>
    <xf numFmtId="0" fontId="34" fillId="0" borderId="32" xfId="0" applyFont="1" applyBorder="1" applyAlignment="1">
      <alignment vertical="center" wrapText="1"/>
      <protection locked="0"/>
    </xf>
    <xf numFmtId="0" fontId="36" fillId="0" borderId="34" xfId="0" applyFont="1" applyBorder="1" applyAlignment="1">
      <alignment horizontal="left" wrapText="1"/>
      <protection locked="0"/>
    </xf>
    <xf numFmtId="0" fontId="34" fillId="0" borderId="33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horizontal="left"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49" fontId="37" fillId="0" borderId="1" xfId="0" applyNumberFormat="1" applyFont="1" applyBorder="1" applyAlignment="1">
      <alignment horizontal="left" vertical="center" wrapText="1"/>
      <protection locked="0"/>
    </xf>
    <xf numFmtId="49" fontId="37" fillId="0" borderId="1" xfId="0" applyNumberFormat="1" applyFont="1" applyBorder="1" applyAlignment="1">
      <alignment vertical="center" wrapText="1"/>
      <protection locked="0"/>
    </xf>
    <xf numFmtId="0" fontId="34" fillId="0" borderId="35" xfId="0" applyFont="1" applyBorder="1" applyAlignment="1">
      <alignment vertical="center" wrapText="1"/>
      <protection locked="0"/>
    </xf>
    <xf numFmtId="0" fontId="38" fillId="0" borderId="34" xfId="0" applyFont="1" applyBorder="1" applyAlignment="1">
      <alignment vertical="center" wrapText="1"/>
      <protection locked="0"/>
    </xf>
    <xf numFmtId="0" fontId="34" fillId="0" borderId="36" xfId="0" applyFont="1" applyBorder="1" applyAlignment="1">
      <alignment vertical="center" wrapText="1"/>
      <protection locked="0"/>
    </xf>
    <xf numFmtId="0" fontId="34" fillId="0" borderId="1" xfId="0" applyFont="1" applyBorder="1" applyAlignment="1">
      <alignment vertical="top"/>
      <protection locked="0"/>
    </xf>
    <xf numFmtId="0" fontId="34" fillId="0" borderId="0" xfId="0" applyFont="1" applyAlignment="1">
      <alignment vertical="top"/>
      <protection locked="0"/>
    </xf>
    <xf numFmtId="0" fontId="34" fillId="0" borderId="29" xfId="0" applyFont="1" applyBorder="1" applyAlignment="1">
      <alignment horizontal="left" vertical="center"/>
      <protection locked="0"/>
    </xf>
    <xf numFmtId="0" fontId="34" fillId="0" borderId="30" xfId="0" applyFont="1" applyBorder="1" applyAlignment="1">
      <alignment horizontal="left" vertical="center"/>
      <protection locked="0"/>
    </xf>
    <xf numFmtId="0" fontId="34" fillId="0" borderId="31" xfId="0" applyFont="1" applyBorder="1" applyAlignment="1">
      <alignment horizontal="left" vertical="center"/>
      <protection locked="0"/>
    </xf>
    <xf numFmtId="0" fontId="34" fillId="0" borderId="32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4" fillId="0" borderId="33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0" fontId="39" fillId="0" borderId="0" xfId="0" applyFont="1" applyAlignment="1">
      <alignment horizontal="left" vertical="center"/>
      <protection locked="0"/>
    </xf>
    <xf numFmtId="0" fontId="36" fillId="0" borderId="34" xfId="0" applyFont="1" applyBorder="1" applyAlignment="1">
      <alignment horizontal="left" vertical="center"/>
      <protection locked="0"/>
    </xf>
    <xf numFmtId="0" fontId="36" fillId="0" borderId="34" xfId="0" applyFont="1" applyBorder="1" applyAlignment="1">
      <alignment horizontal="center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7" fillId="0" borderId="0" xfId="0" applyFont="1" applyAlignment="1">
      <alignment horizontal="left" vertical="center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7" fillId="0" borderId="1" xfId="0" applyFont="1" applyFill="1" applyBorder="1" applyAlignment="1">
      <alignment horizontal="left" vertical="center"/>
      <protection locked="0"/>
    </xf>
    <xf numFmtId="0" fontId="37" fillId="0" borderId="1" xfId="0" applyFont="1" applyFill="1" applyBorder="1" applyAlignment="1">
      <alignment horizontal="center" vertical="center"/>
      <protection locked="0"/>
    </xf>
    <xf numFmtId="0" fontId="34" fillId="0" borderId="35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4" fillId="0" borderId="36" xfId="0" applyFont="1" applyBorder="1" applyAlignment="1">
      <alignment horizontal="left" vertical="center"/>
      <protection locked="0"/>
    </xf>
    <xf numFmtId="0" fontId="34" fillId="0" borderId="1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4" fillId="0" borderId="1" xfId="0" applyFont="1" applyBorder="1" applyAlignment="1">
      <alignment horizontal="left" vertical="center" wrapText="1"/>
      <protection locked="0"/>
    </xf>
    <xf numFmtId="0" fontId="37" fillId="0" borderId="1" xfId="0" applyFont="1" applyBorder="1" applyAlignment="1">
      <alignment horizontal="center" vertical="center" wrapText="1"/>
      <protection locked="0"/>
    </xf>
    <xf numFmtId="0" fontId="34" fillId="0" borderId="29" xfId="0" applyFont="1" applyBorder="1" applyAlignment="1">
      <alignment horizontal="left" vertical="center" wrapText="1"/>
      <protection locked="0"/>
    </xf>
    <xf numFmtId="0" fontId="34" fillId="0" borderId="30" xfId="0" applyFont="1" applyBorder="1" applyAlignment="1">
      <alignment horizontal="left" vertical="center" wrapText="1"/>
      <protection locked="0"/>
    </xf>
    <xf numFmtId="0" fontId="34" fillId="0" borderId="31" xfId="0" applyFont="1" applyBorder="1" applyAlignment="1">
      <alignment horizontal="left" vertical="center" wrapText="1"/>
      <protection locked="0"/>
    </xf>
    <xf numFmtId="0" fontId="34" fillId="0" borderId="32" xfId="0" applyFont="1" applyBorder="1" applyAlignment="1">
      <alignment horizontal="left" vertical="center" wrapText="1"/>
      <protection locked="0"/>
    </xf>
    <xf numFmtId="0" fontId="34" fillId="0" borderId="33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7" fillId="0" borderId="35" xfId="0" applyFont="1" applyBorder="1" applyAlignment="1">
      <alignment horizontal="left" vertical="center" wrapText="1"/>
      <protection locked="0"/>
    </xf>
    <xf numFmtId="0" fontId="37" fillId="0" borderId="34" xfId="0" applyFont="1" applyBorder="1" applyAlignment="1">
      <alignment horizontal="left" vertical="center" wrapText="1"/>
      <protection locked="0"/>
    </xf>
    <xf numFmtId="0" fontId="37" fillId="0" borderId="36" xfId="0" applyFont="1" applyBorder="1" applyAlignment="1">
      <alignment horizontal="left" vertical="center" wrapText="1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1" xfId="0" applyFont="1" applyBorder="1" applyAlignment="1">
      <alignment horizontal="center" vertical="top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9" fillId="0" borderId="0" xfId="0" applyFont="1" applyAlignment="1">
      <alignment vertical="center"/>
      <protection locked="0"/>
    </xf>
    <xf numFmtId="0" fontId="36" fillId="0" borderId="1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36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7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6" fillId="0" borderId="34" xfId="0" applyFont="1" applyBorder="1" applyAlignment="1">
      <alignment horizontal="left"/>
      <protection locked="0"/>
    </xf>
    <xf numFmtId="0" fontId="39" fillId="0" borderId="34" xfId="0" applyFont="1" applyBorder="1" applyAlignment="1">
      <protection locked="0"/>
    </xf>
    <xf numFmtId="0" fontId="34" fillId="0" borderId="32" xfId="0" applyFont="1" applyBorder="1" applyAlignment="1">
      <alignment vertical="top"/>
      <protection locked="0"/>
    </xf>
    <xf numFmtId="0" fontId="34" fillId="0" borderId="33" xfId="0" applyFont="1" applyBorder="1" applyAlignment="1">
      <alignment vertical="top"/>
      <protection locked="0"/>
    </xf>
    <xf numFmtId="0" fontId="34" fillId="0" borderId="1" xfId="0" applyFont="1" applyBorder="1" applyAlignment="1">
      <alignment horizontal="center" vertical="center"/>
      <protection locked="0"/>
    </xf>
    <xf numFmtId="0" fontId="34" fillId="0" borderId="1" xfId="0" applyFont="1" applyBorder="1" applyAlignment="1">
      <alignment horizontal="left" vertical="top"/>
      <protection locked="0"/>
    </xf>
    <xf numFmtId="0" fontId="34" fillId="0" borderId="35" xfId="0" applyFont="1" applyBorder="1" applyAlignment="1">
      <alignment vertical="top"/>
      <protection locked="0"/>
    </xf>
    <xf numFmtId="0" fontId="34" fillId="0" borderId="34" xfId="0" applyFont="1" applyBorder="1" applyAlignment="1">
      <alignment vertical="top"/>
      <protection locked="0"/>
    </xf>
    <xf numFmtId="0" fontId="34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ht="36.96" customHeight="1">
      <c r="AR2"/>
      <c r="BS2" s="20" t="s">
        <v>8</v>
      </c>
      <c r="BT2" s="20" t="s">
        <v>9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ht="36.96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ht="36.96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21</v>
      </c>
      <c r="AO10" s="25"/>
      <c r="AP10" s="25"/>
      <c r="AQ10" s="27"/>
      <c r="BE10" s="35"/>
      <c r="BS10" s="20" t="s">
        <v>8</v>
      </c>
    </row>
    <row r="11" ht="18.48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30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ht="14.4" customHeight="1">
      <c r="B13" s="24"/>
      <c r="C13" s="25"/>
      <c r="D13" s="36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32</v>
      </c>
      <c r="AO13" s="25"/>
      <c r="AP13" s="25"/>
      <c r="AQ13" s="27"/>
      <c r="BE13" s="35"/>
      <c r="BS13" s="20" t="s">
        <v>8</v>
      </c>
    </row>
    <row r="14">
      <c r="B14" s="24"/>
      <c r="C14" s="25"/>
      <c r="D14" s="25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5"/>
      <c r="AM14" s="25"/>
      <c r="AN14" s="38" t="s">
        <v>32</v>
      </c>
      <c r="AO14" s="25"/>
      <c r="AP14" s="25"/>
      <c r="AQ14" s="27"/>
      <c r="BE14" s="35"/>
      <c r="BS14" s="20" t="s">
        <v>8</v>
      </c>
    </row>
    <row r="15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ht="14.4" customHeight="1">
      <c r="B16" s="24"/>
      <c r="C16" s="25"/>
      <c r="D16" s="36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34</v>
      </c>
      <c r="AO16" s="25"/>
      <c r="AP16" s="25"/>
      <c r="AQ16" s="27"/>
      <c r="BE16" s="35"/>
      <c r="BS16" s="20" t="s">
        <v>6</v>
      </c>
    </row>
    <row r="17" ht="18.48" customHeight="1">
      <c r="B17" s="24"/>
      <c r="C17" s="25"/>
      <c r="D17" s="25"/>
      <c r="E17" s="31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30</v>
      </c>
      <c r="AL17" s="25"/>
      <c r="AM17" s="25"/>
      <c r="AN17" s="31" t="s">
        <v>36</v>
      </c>
      <c r="AO17" s="25"/>
      <c r="AP17" s="25"/>
      <c r="AQ17" s="27"/>
      <c r="BE17" s="35"/>
      <c r="BS17" s="20" t="s">
        <v>37</v>
      </c>
    </row>
    <row r="18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ht="14.4" customHeight="1">
      <c r="B19" s="24"/>
      <c r="C19" s="25"/>
      <c r="D19" s="36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ht="6.96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="1" customFormat="1" ht="25.92" customHeight="1">
      <c r="B23" s="42"/>
      <c r="C23" s="43"/>
      <c r="D23" s="44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="1" customFormat="1" ht="6.96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40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41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42</v>
      </c>
      <c r="AL25" s="48"/>
      <c r="AM25" s="48"/>
      <c r="AN25" s="48"/>
      <c r="AO25" s="48"/>
      <c r="AP25" s="43"/>
      <c r="AQ25" s="47"/>
      <c r="BE25" s="35"/>
    </row>
    <row r="26" s="2" customFormat="1" ht="14.4" customHeight="1">
      <c r="B26" s="49"/>
      <c r="C26" s="50"/>
      <c r="D26" s="51" t="s">
        <v>43</v>
      </c>
      <c r="E26" s="50"/>
      <c r="F26" s="51" t="s">
        <v>44</v>
      </c>
      <c r="G26" s="50"/>
      <c r="H26" s="50"/>
      <c r="I26" s="50"/>
      <c r="J26" s="50"/>
      <c r="K26" s="50"/>
      <c r="L26" s="52">
        <v>0.20999999999999999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="2" customFormat="1" ht="14.4" customHeight="1">
      <c r="B27" s="49"/>
      <c r="C27" s="50"/>
      <c r="D27" s="50"/>
      <c r="E27" s="50"/>
      <c r="F27" s="51" t="s">
        <v>45</v>
      </c>
      <c r="G27" s="50"/>
      <c r="H27" s="50"/>
      <c r="I27" s="50"/>
      <c r="J27" s="50"/>
      <c r="K27" s="50"/>
      <c r="L27" s="52">
        <v>0.14999999999999999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hidden="1" s="2" customFormat="1" ht="14.4" customHeight="1">
      <c r="B28" s="49"/>
      <c r="C28" s="50"/>
      <c r="D28" s="50"/>
      <c r="E28" s="50"/>
      <c r="F28" s="51" t="s">
        <v>46</v>
      </c>
      <c r="G28" s="50"/>
      <c r="H28" s="50"/>
      <c r="I28" s="50"/>
      <c r="J28" s="50"/>
      <c r="K28" s="50"/>
      <c r="L28" s="52">
        <v>0.20999999999999999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hidden="1" s="2" customFormat="1" ht="14.4" customHeight="1">
      <c r="B29" s="49"/>
      <c r="C29" s="50"/>
      <c r="D29" s="50"/>
      <c r="E29" s="50"/>
      <c r="F29" s="51" t="s">
        <v>47</v>
      </c>
      <c r="G29" s="50"/>
      <c r="H29" s="50"/>
      <c r="I29" s="50"/>
      <c r="J29" s="50"/>
      <c r="K29" s="50"/>
      <c r="L29" s="52">
        <v>0.14999999999999999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hidden="1" s="2" customFormat="1" ht="14.4" customHeight="1">
      <c r="B30" s="49"/>
      <c r="C30" s="50"/>
      <c r="D30" s="50"/>
      <c r="E30" s="50"/>
      <c r="F30" s="51" t="s">
        <v>48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="1" customFormat="1" ht="6.96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="1" customFormat="1" ht="25.92" customHeight="1">
      <c r="B32" s="42"/>
      <c r="C32" s="55"/>
      <c r="D32" s="56" t="s">
        <v>49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50</v>
      </c>
      <c r="U32" s="57"/>
      <c r="V32" s="57"/>
      <c r="W32" s="57"/>
      <c r="X32" s="59" t="s">
        <v>51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="1" customFormat="1" ht="6.96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="1" customFormat="1" ht="6.96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="1" customFormat="1" ht="6.96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="1" customFormat="1" ht="36.96" customHeight="1">
      <c r="B39" s="42"/>
      <c r="C39" s="69" t="s">
        <v>52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="1" customFormat="1" ht="6.96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18026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="4" customFormat="1" ht="36.96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Nové zpevněné plochy před pavilonem I., Krajská zdravotní, a.s.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="1" customFormat="1" ht="6.96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="1" customFormat="1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Nemocnice Děčín, i.z.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 "","",AN8)</f>
        <v>2. 3. 2018</v>
      </c>
      <c r="AN44" s="81"/>
      <c r="AO44" s="70"/>
      <c r="AP44" s="70"/>
      <c r="AQ44" s="70"/>
      <c r="AR44" s="68"/>
    </row>
    <row r="45" s="1" customFormat="1" ht="6.96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="1" customFormat="1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 "","",E11)</f>
        <v>Krajská zdravotní, a.s. - Nemocnice Děčín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33</v>
      </c>
      <c r="AJ46" s="70"/>
      <c r="AK46" s="70"/>
      <c r="AL46" s="70"/>
      <c r="AM46" s="73" t="str">
        <f>IF(E17="","",E17)</f>
        <v>VECTURA Pardubice s.r.o.</v>
      </c>
      <c r="AN46" s="73"/>
      <c r="AO46" s="73"/>
      <c r="AP46" s="73"/>
      <c r="AQ46" s="70"/>
      <c r="AR46" s="68"/>
      <c r="AS46" s="82" t="s">
        <v>53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="1" customFormat="1">
      <c r="B47" s="42"/>
      <c r="C47" s="72" t="s">
        <v>31</v>
      </c>
      <c r="D47" s="70"/>
      <c r="E47" s="70"/>
      <c r="F47" s="70"/>
      <c r="G47" s="70"/>
      <c r="H47" s="70"/>
      <c r="I47" s="70"/>
      <c r="J47" s="70"/>
      <c r="K47" s="70"/>
      <c r="L47" s="73" t="str">
        <f>IF(E14= 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="1" customFormat="1" ht="29.28" customHeight="1">
      <c r="B49" s="42"/>
      <c r="C49" s="92" t="s">
        <v>54</v>
      </c>
      <c r="D49" s="93"/>
      <c r="E49" s="93"/>
      <c r="F49" s="93"/>
      <c r="G49" s="93"/>
      <c r="H49" s="94"/>
      <c r="I49" s="95" t="s">
        <v>55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56</v>
      </c>
      <c r="AH49" s="93"/>
      <c r="AI49" s="93"/>
      <c r="AJ49" s="93"/>
      <c r="AK49" s="93"/>
      <c r="AL49" s="93"/>
      <c r="AM49" s="93"/>
      <c r="AN49" s="95" t="s">
        <v>57</v>
      </c>
      <c r="AO49" s="93"/>
      <c r="AP49" s="93"/>
      <c r="AQ49" s="97" t="s">
        <v>58</v>
      </c>
      <c r="AR49" s="68"/>
      <c r="AS49" s="98" t="s">
        <v>59</v>
      </c>
      <c r="AT49" s="99" t="s">
        <v>60</v>
      </c>
      <c r="AU49" s="99" t="s">
        <v>61</v>
      </c>
      <c r="AV49" s="99" t="s">
        <v>62</v>
      </c>
      <c r="AW49" s="99" t="s">
        <v>63</v>
      </c>
      <c r="AX49" s="99" t="s">
        <v>64</v>
      </c>
      <c r="AY49" s="99" t="s">
        <v>65</v>
      </c>
      <c r="AZ49" s="99" t="s">
        <v>66</v>
      </c>
      <c r="BA49" s="99" t="s">
        <v>67</v>
      </c>
      <c r="BB49" s="99" t="s">
        <v>68</v>
      </c>
      <c r="BC49" s="99" t="s">
        <v>69</v>
      </c>
      <c r="BD49" s="100" t="s">
        <v>70</v>
      </c>
    </row>
    <row r="50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="4" customFormat="1" ht="32.4" customHeight="1">
      <c r="B51" s="75"/>
      <c r="C51" s="104" t="s">
        <v>71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ROUND(SUM(AG52:AG54),2)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ROUND(SUM(AS52:AS54),2)</f>
        <v>0</v>
      </c>
      <c r="AT51" s="110">
        <f>ROUND(SUM(AV51:AW51),2)</f>
        <v>0</v>
      </c>
      <c r="AU51" s="111">
        <f>ROUND(SUM(AU52:AU54),5)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ROUND(SUM(AZ52:AZ54),2)</f>
        <v>0</v>
      </c>
      <c r="BA51" s="110">
        <f>ROUND(SUM(BA52:BA54),2)</f>
        <v>0</v>
      </c>
      <c r="BB51" s="110">
        <f>ROUND(SUM(BB52:BB54),2)</f>
        <v>0</v>
      </c>
      <c r="BC51" s="110">
        <f>ROUND(SUM(BC52:BC54),2)</f>
        <v>0</v>
      </c>
      <c r="BD51" s="112">
        <f>ROUND(SUM(BD52:BD54),2)</f>
        <v>0</v>
      </c>
      <c r="BS51" s="113" t="s">
        <v>72</v>
      </c>
      <c r="BT51" s="113" t="s">
        <v>73</v>
      </c>
      <c r="BU51" s="114" t="s">
        <v>74</v>
      </c>
      <c r="BV51" s="113" t="s">
        <v>75</v>
      </c>
      <c r="BW51" s="113" t="s">
        <v>7</v>
      </c>
      <c r="BX51" s="113" t="s">
        <v>76</v>
      </c>
      <c r="CL51" s="113" t="s">
        <v>21</v>
      </c>
    </row>
    <row r="52" s="5" customFormat="1" ht="31.5" customHeight="1">
      <c r="A52" s="115" t="s">
        <v>77</v>
      </c>
      <c r="B52" s="116"/>
      <c r="C52" s="117"/>
      <c r="D52" s="118" t="s">
        <v>78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'1.1 - Nové zpevněné ploch...'!J27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79</v>
      </c>
      <c r="AR52" s="122"/>
      <c r="AS52" s="123">
        <v>0</v>
      </c>
      <c r="AT52" s="124">
        <f>ROUND(SUM(AV52:AW52),2)</f>
        <v>0</v>
      </c>
      <c r="AU52" s="125">
        <f>'1.1 - Nové zpevněné ploch...'!P76</f>
        <v>0</v>
      </c>
      <c r="AV52" s="124">
        <f>'1.1 - Nové zpevněné ploch...'!J30</f>
        <v>0</v>
      </c>
      <c r="AW52" s="124">
        <f>'1.1 - Nové zpevněné ploch...'!J31</f>
        <v>0</v>
      </c>
      <c r="AX52" s="124">
        <f>'1.1 - Nové zpevněné ploch...'!J32</f>
        <v>0</v>
      </c>
      <c r="AY52" s="124">
        <f>'1.1 - Nové zpevněné ploch...'!J33</f>
        <v>0</v>
      </c>
      <c r="AZ52" s="124">
        <f>'1.1 - Nové zpevněné ploch...'!F30</f>
        <v>0</v>
      </c>
      <c r="BA52" s="124">
        <f>'1.1 - Nové zpevněné ploch...'!F31</f>
        <v>0</v>
      </c>
      <c r="BB52" s="124">
        <f>'1.1 - Nové zpevněné ploch...'!F32</f>
        <v>0</v>
      </c>
      <c r="BC52" s="124">
        <f>'1.1 - Nové zpevněné ploch...'!F33</f>
        <v>0</v>
      </c>
      <c r="BD52" s="126">
        <f>'1.1 - Nové zpevněné ploch...'!F34</f>
        <v>0</v>
      </c>
      <c r="BT52" s="127" t="s">
        <v>80</v>
      </c>
      <c r="BV52" s="127" t="s">
        <v>75</v>
      </c>
      <c r="BW52" s="127" t="s">
        <v>81</v>
      </c>
      <c r="BX52" s="127" t="s">
        <v>7</v>
      </c>
      <c r="CL52" s="127" t="s">
        <v>21</v>
      </c>
      <c r="CM52" s="127" t="s">
        <v>82</v>
      </c>
    </row>
    <row r="53" s="5" customFormat="1" ht="31.5" customHeight="1">
      <c r="A53" s="115" t="s">
        <v>77</v>
      </c>
      <c r="B53" s="116"/>
      <c r="C53" s="117"/>
      <c r="D53" s="118" t="s">
        <v>83</v>
      </c>
      <c r="E53" s="118"/>
      <c r="F53" s="118"/>
      <c r="G53" s="118"/>
      <c r="H53" s="118"/>
      <c r="I53" s="119"/>
      <c r="J53" s="118" t="s">
        <v>84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'1.2 - Přeložka horkovodu ...'!J27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79</v>
      </c>
      <c r="AR53" s="122"/>
      <c r="AS53" s="123">
        <v>0</v>
      </c>
      <c r="AT53" s="124">
        <f>ROUND(SUM(AV53:AW53),2)</f>
        <v>0</v>
      </c>
      <c r="AU53" s="125">
        <f>'1.2 - Přeložka horkovodu ...'!P76</f>
        <v>0</v>
      </c>
      <c r="AV53" s="124">
        <f>'1.2 - Přeložka horkovodu ...'!J30</f>
        <v>0</v>
      </c>
      <c r="AW53" s="124">
        <f>'1.2 - Přeložka horkovodu ...'!J31</f>
        <v>0</v>
      </c>
      <c r="AX53" s="124">
        <f>'1.2 - Přeložka horkovodu ...'!J32</f>
        <v>0</v>
      </c>
      <c r="AY53" s="124">
        <f>'1.2 - Přeložka horkovodu ...'!J33</f>
        <v>0</v>
      </c>
      <c r="AZ53" s="124">
        <f>'1.2 - Přeložka horkovodu ...'!F30</f>
        <v>0</v>
      </c>
      <c r="BA53" s="124">
        <f>'1.2 - Přeložka horkovodu ...'!F31</f>
        <v>0</v>
      </c>
      <c r="BB53" s="124">
        <f>'1.2 - Přeložka horkovodu ...'!F32</f>
        <v>0</v>
      </c>
      <c r="BC53" s="124">
        <f>'1.2 - Přeložka horkovodu ...'!F33</f>
        <v>0</v>
      </c>
      <c r="BD53" s="126">
        <f>'1.2 - Přeložka horkovodu ...'!F34</f>
        <v>0</v>
      </c>
      <c r="BT53" s="127" t="s">
        <v>80</v>
      </c>
      <c r="BV53" s="127" t="s">
        <v>75</v>
      </c>
      <c r="BW53" s="127" t="s">
        <v>85</v>
      </c>
      <c r="BX53" s="127" t="s">
        <v>7</v>
      </c>
      <c r="CL53" s="127" t="s">
        <v>21</v>
      </c>
      <c r="CM53" s="127" t="s">
        <v>82</v>
      </c>
    </row>
    <row r="54" s="5" customFormat="1" ht="31.5" customHeight="1">
      <c r="A54" s="115" t="s">
        <v>77</v>
      </c>
      <c r="B54" s="116"/>
      <c r="C54" s="117"/>
      <c r="D54" s="118" t="s">
        <v>86</v>
      </c>
      <c r="E54" s="118"/>
      <c r="F54" s="118"/>
      <c r="G54" s="118"/>
      <c r="H54" s="118"/>
      <c r="I54" s="119"/>
      <c r="J54" s="118" t="s">
        <v>87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20">
        <f>'1.3 - Veřejné osvětlení -...'!J27</f>
        <v>0</v>
      </c>
      <c r="AH54" s="119"/>
      <c r="AI54" s="119"/>
      <c r="AJ54" s="119"/>
      <c r="AK54" s="119"/>
      <c r="AL54" s="119"/>
      <c r="AM54" s="119"/>
      <c r="AN54" s="120">
        <f>SUM(AG54,AT54)</f>
        <v>0</v>
      </c>
      <c r="AO54" s="119"/>
      <c r="AP54" s="119"/>
      <c r="AQ54" s="121" t="s">
        <v>79</v>
      </c>
      <c r="AR54" s="122"/>
      <c r="AS54" s="128">
        <v>0</v>
      </c>
      <c r="AT54" s="129">
        <f>ROUND(SUM(AV54:AW54),2)</f>
        <v>0</v>
      </c>
      <c r="AU54" s="130">
        <f>'1.3 - Veřejné osvětlení -...'!P76</f>
        <v>0</v>
      </c>
      <c r="AV54" s="129">
        <f>'1.3 - Veřejné osvětlení -...'!J30</f>
        <v>0</v>
      </c>
      <c r="AW54" s="129">
        <f>'1.3 - Veřejné osvětlení -...'!J31</f>
        <v>0</v>
      </c>
      <c r="AX54" s="129">
        <f>'1.3 - Veřejné osvětlení -...'!J32</f>
        <v>0</v>
      </c>
      <c r="AY54" s="129">
        <f>'1.3 - Veřejné osvětlení -...'!J33</f>
        <v>0</v>
      </c>
      <c r="AZ54" s="129">
        <f>'1.3 - Veřejné osvětlení -...'!F30</f>
        <v>0</v>
      </c>
      <c r="BA54" s="129">
        <f>'1.3 - Veřejné osvětlení -...'!F31</f>
        <v>0</v>
      </c>
      <c r="BB54" s="129">
        <f>'1.3 - Veřejné osvětlení -...'!F32</f>
        <v>0</v>
      </c>
      <c r="BC54" s="129">
        <f>'1.3 - Veřejné osvětlení -...'!F33</f>
        <v>0</v>
      </c>
      <c r="BD54" s="131">
        <f>'1.3 - Veřejné osvětlení -...'!F34</f>
        <v>0</v>
      </c>
      <c r="BT54" s="127" t="s">
        <v>80</v>
      </c>
      <c r="BV54" s="127" t="s">
        <v>75</v>
      </c>
      <c r="BW54" s="127" t="s">
        <v>88</v>
      </c>
      <c r="BX54" s="127" t="s">
        <v>7</v>
      </c>
      <c r="CL54" s="127" t="s">
        <v>21</v>
      </c>
      <c r="CM54" s="127" t="s">
        <v>82</v>
      </c>
    </row>
    <row r="55" s="1" customFormat="1" ht="30" customHeight="1">
      <c r="B55" s="4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68"/>
    </row>
    <row r="56" s="1" customFormat="1" ht="6.96" customHeight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8"/>
    </row>
  </sheetData>
  <sheetProtection sheet="1" formatColumns="0" formatRows="0" objects="1" scenarios="1" spinCount="100000" saltValue="pe4PNQEmBA5txqiyzAbDqWXYm79p/zYPSIyRSkNr9EM1qrncQ8RUMXDeD1qwBYpR5XUJyFmryl2hcHhZviHHIQ==" hashValue="JoGwWoW3EGNHgsAvTAkykSy4xBAF+2hoLBiUi+f1V6ubK55CccVMN0f/IO+I+DoBsGM5AW85RBYQ/RGkd/A10A==" algorithmName="SHA-512" password="CC35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.1 - Nové zpevněné ploch...'!C2" display="/"/>
    <hyperlink ref="A53" location="'1.2 - Přeložka horkovodu ...'!C2" display="/"/>
    <hyperlink ref="A54" location="'1.3 - Veřejné osvětlení -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89</v>
      </c>
      <c r="G1" s="135" t="s">
        <v>90</v>
      </c>
      <c r="H1" s="135"/>
      <c r="I1" s="136"/>
      <c r="J1" s="135" t="s">
        <v>91</v>
      </c>
      <c r="K1" s="134" t="s">
        <v>92</v>
      </c>
      <c r="L1" s="135" t="s">
        <v>93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81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82</v>
      </c>
    </row>
    <row r="4" ht="36.96" customHeight="1">
      <c r="B4" s="24"/>
      <c r="C4" s="25"/>
      <c r="D4" s="26" t="s">
        <v>94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Nové zpevněné plochy před pavilonem I., Krajská zdravotní, a.s.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95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96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2. 3. 2018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21</v>
      </c>
      <c r="K14" s="47"/>
    </row>
    <row r="15" s="1" customFormat="1" ht="18" customHeight="1">
      <c r="B15" s="42"/>
      <c r="C15" s="43"/>
      <c r="D15" s="43"/>
      <c r="E15" s="31" t="s">
        <v>29</v>
      </c>
      <c r="F15" s="43"/>
      <c r="G15" s="43"/>
      <c r="H15" s="43"/>
      <c r="I15" s="142" t="s">
        <v>30</v>
      </c>
      <c r="J15" s="31" t="s">
        <v>21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">
        <v>34</v>
      </c>
      <c r="K20" s="47"/>
    </row>
    <row r="21" s="1" customFormat="1" ht="18" customHeight="1">
      <c r="B21" s="42"/>
      <c r="C21" s="43"/>
      <c r="D21" s="43"/>
      <c r="E21" s="31" t="s">
        <v>35</v>
      </c>
      <c r="F21" s="43"/>
      <c r="G21" s="43"/>
      <c r="H21" s="43"/>
      <c r="I21" s="142" t="s">
        <v>30</v>
      </c>
      <c r="J21" s="31" t="s">
        <v>36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38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39</v>
      </c>
      <c r="E27" s="43"/>
      <c r="F27" s="43"/>
      <c r="G27" s="43"/>
      <c r="H27" s="43"/>
      <c r="I27" s="140"/>
      <c r="J27" s="151">
        <f>ROUND(J76,2)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41</v>
      </c>
      <c r="G29" s="43"/>
      <c r="H29" s="43"/>
      <c r="I29" s="152" t="s">
        <v>40</v>
      </c>
      <c r="J29" s="48" t="s">
        <v>42</v>
      </c>
      <c r="K29" s="47"/>
    </row>
    <row r="30" s="1" customFormat="1" ht="14.4" customHeight="1">
      <c r="B30" s="42"/>
      <c r="C30" s="43"/>
      <c r="D30" s="51" t="s">
        <v>43</v>
      </c>
      <c r="E30" s="51" t="s">
        <v>44</v>
      </c>
      <c r="F30" s="153">
        <f>ROUND(SUM(BE76:BE227), 2)</f>
        <v>0</v>
      </c>
      <c r="G30" s="43"/>
      <c r="H30" s="43"/>
      <c r="I30" s="154">
        <v>0.20999999999999999</v>
      </c>
      <c r="J30" s="153">
        <f>ROUND(ROUND((SUM(BE76:BE227)), 2)*I30, 2)</f>
        <v>0</v>
      </c>
      <c r="K30" s="47"/>
    </row>
    <row r="31" s="1" customFormat="1" ht="14.4" customHeight="1">
      <c r="B31" s="42"/>
      <c r="C31" s="43"/>
      <c r="D31" s="43"/>
      <c r="E31" s="51" t="s">
        <v>45</v>
      </c>
      <c r="F31" s="153">
        <f>ROUND(SUM(BF76:BF227), 2)</f>
        <v>0</v>
      </c>
      <c r="G31" s="43"/>
      <c r="H31" s="43"/>
      <c r="I31" s="154">
        <v>0.14999999999999999</v>
      </c>
      <c r="J31" s="153">
        <f>ROUND(ROUND((SUM(BF76:BF227)),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46</v>
      </c>
      <c r="F32" s="153">
        <f>ROUND(SUM(BG76:BG227),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47</v>
      </c>
      <c r="F33" s="153">
        <f>ROUND(SUM(BH76:BH227),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48</v>
      </c>
      <c r="F34" s="153">
        <f>ROUND(SUM(BI76:BI227),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49</v>
      </c>
      <c r="E36" s="94"/>
      <c r="F36" s="94"/>
      <c r="G36" s="157" t="s">
        <v>50</v>
      </c>
      <c r="H36" s="158" t="s">
        <v>51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97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Nové zpevněné plochy před pavilonem I., Krajská zdravotní, a.s.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95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1.1 - Nové zpevněné plochy před pavilonem I., Krajská zdravotní, a.s.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>Nemocnice Děčín, i.z.</v>
      </c>
      <c r="G49" s="43"/>
      <c r="H49" s="43"/>
      <c r="I49" s="142" t="s">
        <v>25</v>
      </c>
      <c r="J49" s="143" t="str">
        <f>IF(J12="","",J12)</f>
        <v>2. 3. 2018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>Krajská zdravotní, a.s. - Nemocnice Děčín</v>
      </c>
      <c r="G51" s="43"/>
      <c r="H51" s="43"/>
      <c r="I51" s="142" t="s">
        <v>33</v>
      </c>
      <c r="J51" s="40" t="str">
        <f>E21</f>
        <v>VECTURA Pardubice s.r.o.</v>
      </c>
      <c r="K51" s="47"/>
    </row>
    <row r="52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98</v>
      </c>
      <c r="D54" s="155"/>
      <c r="E54" s="155"/>
      <c r="F54" s="155"/>
      <c r="G54" s="155"/>
      <c r="H54" s="155"/>
      <c r="I54" s="169"/>
      <c r="J54" s="170" t="s">
        <v>99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100</v>
      </c>
      <c r="D56" s="43"/>
      <c r="E56" s="43"/>
      <c r="F56" s="43"/>
      <c r="G56" s="43"/>
      <c r="H56" s="43"/>
      <c r="I56" s="140"/>
      <c r="J56" s="151">
        <f>J76</f>
        <v>0</v>
      </c>
      <c r="K56" s="47"/>
      <c r="AU56" s="20" t="s">
        <v>101</v>
      </c>
    </row>
    <row r="57" s="1" customFormat="1" ht="21.84" customHeight="1">
      <c r="B57" s="42"/>
      <c r="C57" s="43"/>
      <c r="D57" s="43"/>
      <c r="E57" s="43"/>
      <c r="F57" s="43"/>
      <c r="G57" s="43"/>
      <c r="H57" s="43"/>
      <c r="I57" s="140"/>
      <c r="J57" s="43"/>
      <c r="K57" s="47"/>
    </row>
    <row r="58" s="1" customFormat="1" ht="6.96" customHeight="1">
      <c r="B58" s="63"/>
      <c r="C58" s="64"/>
      <c r="D58" s="64"/>
      <c r="E58" s="64"/>
      <c r="F58" s="64"/>
      <c r="G58" s="64"/>
      <c r="H58" s="64"/>
      <c r="I58" s="162"/>
      <c r="J58" s="64"/>
      <c r="K58" s="65"/>
    </row>
    <row r="62" s="1" customFormat="1" ht="6.96" customHeight="1">
      <c r="B62" s="66"/>
      <c r="C62" s="67"/>
      <c r="D62" s="67"/>
      <c r="E62" s="67"/>
      <c r="F62" s="67"/>
      <c r="G62" s="67"/>
      <c r="H62" s="67"/>
      <c r="I62" s="165"/>
      <c r="J62" s="67"/>
      <c r="K62" s="67"/>
      <c r="L62" s="68"/>
    </row>
    <row r="63" s="1" customFormat="1" ht="36.96" customHeight="1">
      <c r="B63" s="42"/>
      <c r="C63" s="69" t="s">
        <v>102</v>
      </c>
      <c r="D63" s="70"/>
      <c r="E63" s="70"/>
      <c r="F63" s="70"/>
      <c r="G63" s="70"/>
      <c r="H63" s="70"/>
      <c r="I63" s="173"/>
      <c r="J63" s="70"/>
      <c r="K63" s="70"/>
      <c r="L63" s="68"/>
    </row>
    <row r="64" s="1" customFormat="1" ht="6.96" customHeight="1">
      <c r="B64" s="42"/>
      <c r="C64" s="70"/>
      <c r="D64" s="70"/>
      <c r="E64" s="70"/>
      <c r="F64" s="70"/>
      <c r="G64" s="70"/>
      <c r="H64" s="70"/>
      <c r="I64" s="173"/>
      <c r="J64" s="70"/>
      <c r="K64" s="70"/>
      <c r="L64" s="68"/>
    </row>
    <row r="65" s="1" customFormat="1" ht="14.4" customHeight="1">
      <c r="B65" s="42"/>
      <c r="C65" s="72" t="s">
        <v>18</v>
      </c>
      <c r="D65" s="70"/>
      <c r="E65" s="70"/>
      <c r="F65" s="70"/>
      <c r="G65" s="70"/>
      <c r="H65" s="70"/>
      <c r="I65" s="173"/>
      <c r="J65" s="70"/>
      <c r="K65" s="70"/>
      <c r="L65" s="68"/>
    </row>
    <row r="66" s="1" customFormat="1" ht="16.5" customHeight="1">
      <c r="B66" s="42"/>
      <c r="C66" s="70"/>
      <c r="D66" s="70"/>
      <c r="E66" s="174" t="str">
        <f>E7</f>
        <v>Nové zpevněné plochy před pavilonem I., Krajská zdravotní, a.s.</v>
      </c>
      <c r="F66" s="72"/>
      <c r="G66" s="72"/>
      <c r="H66" s="72"/>
      <c r="I66" s="173"/>
      <c r="J66" s="70"/>
      <c r="K66" s="70"/>
      <c r="L66" s="68"/>
    </row>
    <row r="67" s="1" customFormat="1" ht="14.4" customHeight="1">
      <c r="B67" s="42"/>
      <c r="C67" s="72" t="s">
        <v>95</v>
      </c>
      <c r="D67" s="70"/>
      <c r="E67" s="70"/>
      <c r="F67" s="70"/>
      <c r="G67" s="70"/>
      <c r="H67" s="70"/>
      <c r="I67" s="173"/>
      <c r="J67" s="70"/>
      <c r="K67" s="70"/>
      <c r="L67" s="68"/>
    </row>
    <row r="68" s="1" customFormat="1" ht="17.25" customHeight="1">
      <c r="B68" s="42"/>
      <c r="C68" s="70"/>
      <c r="D68" s="70"/>
      <c r="E68" s="78" t="str">
        <f>E9</f>
        <v>1.1 - Nové zpevněné plochy před pavilonem I., Krajská zdravotní, a.s.</v>
      </c>
      <c r="F68" s="70"/>
      <c r="G68" s="70"/>
      <c r="H68" s="70"/>
      <c r="I68" s="173"/>
      <c r="J68" s="70"/>
      <c r="K68" s="70"/>
      <c r="L68" s="68"/>
    </row>
    <row r="69" s="1" customFormat="1" ht="6.96" customHeight="1">
      <c r="B69" s="42"/>
      <c r="C69" s="70"/>
      <c r="D69" s="70"/>
      <c r="E69" s="70"/>
      <c r="F69" s="70"/>
      <c r="G69" s="70"/>
      <c r="H69" s="70"/>
      <c r="I69" s="173"/>
      <c r="J69" s="70"/>
      <c r="K69" s="70"/>
      <c r="L69" s="68"/>
    </row>
    <row r="70" s="1" customFormat="1" ht="18" customHeight="1">
      <c r="B70" s="42"/>
      <c r="C70" s="72" t="s">
        <v>23</v>
      </c>
      <c r="D70" s="70"/>
      <c r="E70" s="70"/>
      <c r="F70" s="175" t="str">
        <f>F12</f>
        <v>Nemocnice Děčín, i.z.</v>
      </c>
      <c r="G70" s="70"/>
      <c r="H70" s="70"/>
      <c r="I70" s="176" t="s">
        <v>25</v>
      </c>
      <c r="J70" s="81" t="str">
        <f>IF(J12="","",J12)</f>
        <v>2. 3. 2018</v>
      </c>
      <c r="K70" s="70"/>
      <c r="L70" s="68"/>
    </row>
    <row r="71" s="1" customFormat="1" ht="6.96" customHeight="1">
      <c r="B71" s="42"/>
      <c r="C71" s="70"/>
      <c r="D71" s="70"/>
      <c r="E71" s="70"/>
      <c r="F71" s="70"/>
      <c r="G71" s="70"/>
      <c r="H71" s="70"/>
      <c r="I71" s="173"/>
      <c r="J71" s="70"/>
      <c r="K71" s="70"/>
      <c r="L71" s="68"/>
    </row>
    <row r="72" s="1" customFormat="1">
      <c r="B72" s="42"/>
      <c r="C72" s="72" t="s">
        <v>27</v>
      </c>
      <c r="D72" s="70"/>
      <c r="E72" s="70"/>
      <c r="F72" s="175" t="str">
        <f>E15</f>
        <v>Krajská zdravotní, a.s. - Nemocnice Děčín</v>
      </c>
      <c r="G72" s="70"/>
      <c r="H72" s="70"/>
      <c r="I72" s="176" t="s">
        <v>33</v>
      </c>
      <c r="J72" s="175" t="str">
        <f>E21</f>
        <v>VECTURA Pardubice s.r.o.</v>
      </c>
      <c r="K72" s="70"/>
      <c r="L72" s="68"/>
    </row>
    <row r="73" s="1" customFormat="1" ht="14.4" customHeight="1">
      <c r="B73" s="42"/>
      <c r="C73" s="72" t="s">
        <v>31</v>
      </c>
      <c r="D73" s="70"/>
      <c r="E73" s="70"/>
      <c r="F73" s="175" t="str">
        <f>IF(E18="","",E18)</f>
        <v/>
      </c>
      <c r="G73" s="70"/>
      <c r="H73" s="70"/>
      <c r="I73" s="173"/>
      <c r="J73" s="70"/>
      <c r="K73" s="70"/>
      <c r="L73" s="68"/>
    </row>
    <row r="74" s="1" customFormat="1" ht="10.32" customHeight="1">
      <c r="B74" s="42"/>
      <c r="C74" s="70"/>
      <c r="D74" s="70"/>
      <c r="E74" s="70"/>
      <c r="F74" s="70"/>
      <c r="G74" s="70"/>
      <c r="H74" s="70"/>
      <c r="I74" s="173"/>
      <c r="J74" s="70"/>
      <c r="K74" s="70"/>
      <c r="L74" s="68"/>
    </row>
    <row r="75" s="7" customFormat="1" ht="29.28" customHeight="1">
      <c r="B75" s="177"/>
      <c r="C75" s="178" t="s">
        <v>103</v>
      </c>
      <c r="D75" s="179" t="s">
        <v>58</v>
      </c>
      <c r="E75" s="179" t="s">
        <v>54</v>
      </c>
      <c r="F75" s="179" t="s">
        <v>104</v>
      </c>
      <c r="G75" s="179" t="s">
        <v>105</v>
      </c>
      <c r="H75" s="179" t="s">
        <v>106</v>
      </c>
      <c r="I75" s="180" t="s">
        <v>107</v>
      </c>
      <c r="J75" s="179" t="s">
        <v>99</v>
      </c>
      <c r="K75" s="181" t="s">
        <v>108</v>
      </c>
      <c r="L75" s="182"/>
      <c r="M75" s="98" t="s">
        <v>109</v>
      </c>
      <c r="N75" s="99" t="s">
        <v>43</v>
      </c>
      <c r="O75" s="99" t="s">
        <v>110</v>
      </c>
      <c r="P75" s="99" t="s">
        <v>111</v>
      </c>
      <c r="Q75" s="99" t="s">
        <v>112</v>
      </c>
      <c r="R75" s="99" t="s">
        <v>113</v>
      </c>
      <c r="S75" s="99" t="s">
        <v>114</v>
      </c>
      <c r="T75" s="100" t="s">
        <v>115</v>
      </c>
    </row>
    <row r="76" s="1" customFormat="1" ht="29.28" customHeight="1">
      <c r="B76" s="42"/>
      <c r="C76" s="104" t="s">
        <v>100</v>
      </c>
      <c r="D76" s="70"/>
      <c r="E76" s="70"/>
      <c r="F76" s="70"/>
      <c r="G76" s="70"/>
      <c r="H76" s="70"/>
      <c r="I76" s="173"/>
      <c r="J76" s="183">
        <f>BK76</f>
        <v>0</v>
      </c>
      <c r="K76" s="70"/>
      <c r="L76" s="68"/>
      <c r="M76" s="101"/>
      <c r="N76" s="102"/>
      <c r="O76" s="102"/>
      <c r="P76" s="184">
        <f>SUM(P77:P227)</f>
        <v>0</v>
      </c>
      <c r="Q76" s="102"/>
      <c r="R76" s="184">
        <f>SUM(R77:R227)</f>
        <v>280.49807689000011</v>
      </c>
      <c r="S76" s="102"/>
      <c r="T76" s="185">
        <f>SUM(T77:T227)</f>
        <v>765.94050000000004</v>
      </c>
      <c r="AT76" s="20" t="s">
        <v>72</v>
      </c>
      <c r="AU76" s="20" t="s">
        <v>101</v>
      </c>
      <c r="BK76" s="186">
        <f>SUM(BK77:BK227)</f>
        <v>0</v>
      </c>
    </row>
    <row r="77" s="1" customFormat="1" ht="16.5" customHeight="1">
      <c r="B77" s="42"/>
      <c r="C77" s="187" t="s">
        <v>116</v>
      </c>
      <c r="D77" s="187" t="s">
        <v>117</v>
      </c>
      <c r="E77" s="188" t="s">
        <v>118</v>
      </c>
      <c r="F77" s="189" t="s">
        <v>119</v>
      </c>
      <c r="G77" s="190" t="s">
        <v>120</v>
      </c>
      <c r="H77" s="191">
        <v>1</v>
      </c>
      <c r="I77" s="192"/>
      <c r="J77" s="193">
        <f>ROUND(I77*H77,2)</f>
        <v>0</v>
      </c>
      <c r="K77" s="189" t="s">
        <v>21</v>
      </c>
      <c r="L77" s="68"/>
      <c r="M77" s="194" t="s">
        <v>21</v>
      </c>
      <c r="N77" s="195" t="s">
        <v>44</v>
      </c>
      <c r="O77" s="43"/>
      <c r="P77" s="196">
        <f>O77*H77</f>
        <v>0</v>
      </c>
      <c r="Q77" s="196">
        <v>0</v>
      </c>
      <c r="R77" s="196">
        <f>Q77*H77</f>
        <v>0</v>
      </c>
      <c r="S77" s="196">
        <v>0</v>
      </c>
      <c r="T77" s="197">
        <f>S77*H77</f>
        <v>0</v>
      </c>
      <c r="AR77" s="20" t="s">
        <v>121</v>
      </c>
      <c r="AT77" s="20" t="s">
        <v>117</v>
      </c>
      <c r="AU77" s="20" t="s">
        <v>73</v>
      </c>
      <c r="AY77" s="20" t="s">
        <v>122</v>
      </c>
      <c r="BE77" s="198">
        <f>IF(N77="základní",J77,0)</f>
        <v>0</v>
      </c>
      <c r="BF77" s="198">
        <f>IF(N77="snížená",J77,0)</f>
        <v>0</v>
      </c>
      <c r="BG77" s="198">
        <f>IF(N77="zákl. přenesená",J77,0)</f>
        <v>0</v>
      </c>
      <c r="BH77" s="198">
        <f>IF(N77="sníž. přenesená",J77,0)</f>
        <v>0</v>
      </c>
      <c r="BI77" s="198">
        <f>IF(N77="nulová",J77,0)</f>
        <v>0</v>
      </c>
      <c r="BJ77" s="20" t="s">
        <v>80</v>
      </c>
      <c r="BK77" s="198">
        <f>ROUND(I77*H77,2)</f>
        <v>0</v>
      </c>
      <c r="BL77" s="20" t="s">
        <v>121</v>
      </c>
      <c r="BM77" s="20" t="s">
        <v>123</v>
      </c>
    </row>
    <row r="78" s="1" customFormat="1" ht="16.5" customHeight="1">
      <c r="B78" s="42"/>
      <c r="C78" s="187" t="s">
        <v>124</v>
      </c>
      <c r="D78" s="187" t="s">
        <v>117</v>
      </c>
      <c r="E78" s="188" t="s">
        <v>125</v>
      </c>
      <c r="F78" s="189" t="s">
        <v>126</v>
      </c>
      <c r="G78" s="190" t="s">
        <v>120</v>
      </c>
      <c r="H78" s="191">
        <v>1</v>
      </c>
      <c r="I78" s="192"/>
      <c r="J78" s="193">
        <f>ROUND(I78*H78,2)</f>
        <v>0</v>
      </c>
      <c r="K78" s="189" t="s">
        <v>21</v>
      </c>
      <c r="L78" s="68"/>
      <c r="M78" s="194" t="s">
        <v>21</v>
      </c>
      <c r="N78" s="195" t="s">
        <v>44</v>
      </c>
      <c r="O78" s="43"/>
      <c r="P78" s="196">
        <f>O78*H78</f>
        <v>0</v>
      </c>
      <c r="Q78" s="196">
        <v>0</v>
      </c>
      <c r="R78" s="196">
        <f>Q78*H78</f>
        <v>0</v>
      </c>
      <c r="S78" s="196">
        <v>0</v>
      </c>
      <c r="T78" s="197">
        <f>S78*H78</f>
        <v>0</v>
      </c>
      <c r="AR78" s="20" t="s">
        <v>121</v>
      </c>
      <c r="AT78" s="20" t="s">
        <v>117</v>
      </c>
      <c r="AU78" s="20" t="s">
        <v>73</v>
      </c>
      <c r="AY78" s="20" t="s">
        <v>122</v>
      </c>
      <c r="BE78" s="198">
        <f>IF(N78="základní",J78,0)</f>
        <v>0</v>
      </c>
      <c r="BF78" s="198">
        <f>IF(N78="snížená",J78,0)</f>
        <v>0</v>
      </c>
      <c r="BG78" s="198">
        <f>IF(N78="zákl. přenesená",J78,0)</f>
        <v>0</v>
      </c>
      <c r="BH78" s="198">
        <f>IF(N78="sníž. přenesená",J78,0)</f>
        <v>0</v>
      </c>
      <c r="BI78" s="198">
        <f>IF(N78="nulová",J78,0)</f>
        <v>0</v>
      </c>
      <c r="BJ78" s="20" t="s">
        <v>80</v>
      </c>
      <c r="BK78" s="198">
        <f>ROUND(I78*H78,2)</f>
        <v>0</v>
      </c>
      <c r="BL78" s="20" t="s">
        <v>121</v>
      </c>
      <c r="BM78" s="20" t="s">
        <v>127</v>
      </c>
    </row>
    <row r="79" s="1" customFormat="1" ht="16.5" customHeight="1">
      <c r="B79" s="42"/>
      <c r="C79" s="187" t="s">
        <v>128</v>
      </c>
      <c r="D79" s="187" t="s">
        <v>117</v>
      </c>
      <c r="E79" s="188" t="s">
        <v>129</v>
      </c>
      <c r="F79" s="189" t="s">
        <v>130</v>
      </c>
      <c r="G79" s="190" t="s">
        <v>120</v>
      </c>
      <c r="H79" s="191">
        <v>1</v>
      </c>
      <c r="I79" s="192"/>
      <c r="J79" s="193">
        <f>ROUND(I79*H79,2)</f>
        <v>0</v>
      </c>
      <c r="K79" s="189" t="s">
        <v>21</v>
      </c>
      <c r="L79" s="68"/>
      <c r="M79" s="194" t="s">
        <v>21</v>
      </c>
      <c r="N79" s="195" t="s">
        <v>44</v>
      </c>
      <c r="O79" s="43"/>
      <c r="P79" s="196">
        <f>O79*H79</f>
        <v>0</v>
      </c>
      <c r="Q79" s="196">
        <v>0</v>
      </c>
      <c r="R79" s="196">
        <f>Q79*H79</f>
        <v>0</v>
      </c>
      <c r="S79" s="196">
        <v>0</v>
      </c>
      <c r="T79" s="197">
        <f>S79*H79</f>
        <v>0</v>
      </c>
      <c r="AR79" s="20" t="s">
        <v>121</v>
      </c>
      <c r="AT79" s="20" t="s">
        <v>117</v>
      </c>
      <c r="AU79" s="20" t="s">
        <v>73</v>
      </c>
      <c r="AY79" s="20" t="s">
        <v>122</v>
      </c>
      <c r="BE79" s="198">
        <f>IF(N79="základní",J79,0)</f>
        <v>0</v>
      </c>
      <c r="BF79" s="198">
        <f>IF(N79="snížená",J79,0)</f>
        <v>0</v>
      </c>
      <c r="BG79" s="198">
        <f>IF(N79="zákl. přenesená",J79,0)</f>
        <v>0</v>
      </c>
      <c r="BH79" s="198">
        <f>IF(N79="sníž. přenesená",J79,0)</f>
        <v>0</v>
      </c>
      <c r="BI79" s="198">
        <f>IF(N79="nulová",J79,0)</f>
        <v>0</v>
      </c>
      <c r="BJ79" s="20" t="s">
        <v>80</v>
      </c>
      <c r="BK79" s="198">
        <f>ROUND(I79*H79,2)</f>
        <v>0</v>
      </c>
      <c r="BL79" s="20" t="s">
        <v>121</v>
      </c>
      <c r="BM79" s="20" t="s">
        <v>131</v>
      </c>
    </row>
    <row r="80" s="1" customFormat="1" ht="16.5" customHeight="1">
      <c r="B80" s="42"/>
      <c r="C80" s="187" t="s">
        <v>132</v>
      </c>
      <c r="D80" s="187" t="s">
        <v>117</v>
      </c>
      <c r="E80" s="188" t="s">
        <v>133</v>
      </c>
      <c r="F80" s="189" t="s">
        <v>134</v>
      </c>
      <c r="G80" s="190" t="s">
        <v>120</v>
      </c>
      <c r="H80" s="191">
        <v>1</v>
      </c>
      <c r="I80" s="192"/>
      <c r="J80" s="193">
        <f>ROUND(I80*H80,2)</f>
        <v>0</v>
      </c>
      <c r="K80" s="189" t="s">
        <v>21</v>
      </c>
      <c r="L80" s="68"/>
      <c r="M80" s="194" t="s">
        <v>21</v>
      </c>
      <c r="N80" s="195" t="s">
        <v>44</v>
      </c>
      <c r="O80" s="43"/>
      <c r="P80" s="196">
        <f>O80*H80</f>
        <v>0</v>
      </c>
      <c r="Q80" s="196">
        <v>0</v>
      </c>
      <c r="R80" s="196">
        <f>Q80*H80</f>
        <v>0</v>
      </c>
      <c r="S80" s="196">
        <v>0</v>
      </c>
      <c r="T80" s="197">
        <f>S80*H80</f>
        <v>0</v>
      </c>
      <c r="AR80" s="20" t="s">
        <v>121</v>
      </c>
      <c r="AT80" s="20" t="s">
        <v>117</v>
      </c>
      <c r="AU80" s="20" t="s">
        <v>73</v>
      </c>
      <c r="AY80" s="20" t="s">
        <v>122</v>
      </c>
      <c r="BE80" s="198">
        <f>IF(N80="základní",J80,0)</f>
        <v>0</v>
      </c>
      <c r="BF80" s="198">
        <f>IF(N80="snížená",J80,0)</f>
        <v>0</v>
      </c>
      <c r="BG80" s="198">
        <f>IF(N80="zákl. přenesená",J80,0)</f>
        <v>0</v>
      </c>
      <c r="BH80" s="198">
        <f>IF(N80="sníž. přenesená",J80,0)</f>
        <v>0</v>
      </c>
      <c r="BI80" s="198">
        <f>IF(N80="nulová",J80,0)</f>
        <v>0</v>
      </c>
      <c r="BJ80" s="20" t="s">
        <v>80</v>
      </c>
      <c r="BK80" s="198">
        <f>ROUND(I80*H80,2)</f>
        <v>0</v>
      </c>
      <c r="BL80" s="20" t="s">
        <v>121</v>
      </c>
      <c r="BM80" s="20" t="s">
        <v>135</v>
      </c>
    </row>
    <row r="81" s="1" customFormat="1" ht="16.5" customHeight="1">
      <c r="B81" s="42"/>
      <c r="C81" s="187" t="s">
        <v>136</v>
      </c>
      <c r="D81" s="187" t="s">
        <v>117</v>
      </c>
      <c r="E81" s="188" t="s">
        <v>137</v>
      </c>
      <c r="F81" s="189" t="s">
        <v>138</v>
      </c>
      <c r="G81" s="190" t="s">
        <v>139</v>
      </c>
      <c r="H81" s="191">
        <v>1</v>
      </c>
      <c r="I81" s="192"/>
      <c r="J81" s="193">
        <f>ROUND(I81*H81,2)</f>
        <v>0</v>
      </c>
      <c r="K81" s="189" t="s">
        <v>21</v>
      </c>
      <c r="L81" s="68"/>
      <c r="M81" s="194" t="s">
        <v>21</v>
      </c>
      <c r="N81" s="195" t="s">
        <v>44</v>
      </c>
      <c r="O81" s="43"/>
      <c r="P81" s="196">
        <f>O81*H81</f>
        <v>0</v>
      </c>
      <c r="Q81" s="196">
        <v>0</v>
      </c>
      <c r="R81" s="196">
        <f>Q81*H81</f>
        <v>0</v>
      </c>
      <c r="S81" s="196">
        <v>0</v>
      </c>
      <c r="T81" s="197">
        <f>S81*H81</f>
        <v>0</v>
      </c>
      <c r="AR81" s="20" t="s">
        <v>121</v>
      </c>
      <c r="AT81" s="20" t="s">
        <v>117</v>
      </c>
      <c r="AU81" s="20" t="s">
        <v>73</v>
      </c>
      <c r="AY81" s="20" t="s">
        <v>122</v>
      </c>
      <c r="BE81" s="198">
        <f>IF(N81="základní",J81,0)</f>
        <v>0</v>
      </c>
      <c r="BF81" s="198">
        <f>IF(N81="snížená",J81,0)</f>
        <v>0</v>
      </c>
      <c r="BG81" s="198">
        <f>IF(N81="zákl. přenesená",J81,0)</f>
        <v>0</v>
      </c>
      <c r="BH81" s="198">
        <f>IF(N81="sníž. přenesená",J81,0)</f>
        <v>0</v>
      </c>
      <c r="BI81" s="198">
        <f>IF(N81="nulová",J81,0)</f>
        <v>0</v>
      </c>
      <c r="BJ81" s="20" t="s">
        <v>80</v>
      </c>
      <c r="BK81" s="198">
        <f>ROUND(I81*H81,2)</f>
        <v>0</v>
      </c>
      <c r="BL81" s="20" t="s">
        <v>121</v>
      </c>
      <c r="BM81" s="20" t="s">
        <v>140</v>
      </c>
    </row>
    <row r="82" s="1" customFormat="1" ht="16.5" customHeight="1">
      <c r="B82" s="42"/>
      <c r="C82" s="187" t="s">
        <v>141</v>
      </c>
      <c r="D82" s="187" t="s">
        <v>117</v>
      </c>
      <c r="E82" s="188" t="s">
        <v>142</v>
      </c>
      <c r="F82" s="189" t="s">
        <v>143</v>
      </c>
      <c r="G82" s="190" t="s">
        <v>120</v>
      </c>
      <c r="H82" s="191">
        <v>1</v>
      </c>
      <c r="I82" s="192"/>
      <c r="J82" s="193">
        <f>ROUND(I82*H82,2)</f>
        <v>0</v>
      </c>
      <c r="K82" s="189" t="s">
        <v>21</v>
      </c>
      <c r="L82" s="68"/>
      <c r="M82" s="194" t="s">
        <v>21</v>
      </c>
      <c r="N82" s="195" t="s">
        <v>44</v>
      </c>
      <c r="O82" s="43"/>
      <c r="P82" s="196">
        <f>O82*H82</f>
        <v>0</v>
      </c>
      <c r="Q82" s="196">
        <v>0</v>
      </c>
      <c r="R82" s="196">
        <f>Q82*H82</f>
        <v>0</v>
      </c>
      <c r="S82" s="196">
        <v>0</v>
      </c>
      <c r="T82" s="197">
        <f>S82*H82</f>
        <v>0</v>
      </c>
      <c r="AR82" s="20" t="s">
        <v>121</v>
      </c>
      <c r="AT82" s="20" t="s">
        <v>117</v>
      </c>
      <c r="AU82" s="20" t="s">
        <v>73</v>
      </c>
      <c r="AY82" s="20" t="s">
        <v>122</v>
      </c>
      <c r="BE82" s="198">
        <f>IF(N82="základní",J82,0)</f>
        <v>0</v>
      </c>
      <c r="BF82" s="198">
        <f>IF(N82="snížená",J82,0)</f>
        <v>0</v>
      </c>
      <c r="BG82" s="198">
        <f>IF(N82="zákl. přenesená",J82,0)</f>
        <v>0</v>
      </c>
      <c r="BH82" s="198">
        <f>IF(N82="sníž. přenesená",J82,0)</f>
        <v>0</v>
      </c>
      <c r="BI82" s="198">
        <f>IF(N82="nulová",J82,0)</f>
        <v>0</v>
      </c>
      <c r="BJ82" s="20" t="s">
        <v>80</v>
      </c>
      <c r="BK82" s="198">
        <f>ROUND(I82*H82,2)</f>
        <v>0</v>
      </c>
      <c r="BL82" s="20" t="s">
        <v>121</v>
      </c>
      <c r="BM82" s="20" t="s">
        <v>144</v>
      </c>
    </row>
    <row r="83" s="1" customFormat="1" ht="51" customHeight="1">
      <c r="B83" s="42"/>
      <c r="C83" s="187" t="s">
        <v>80</v>
      </c>
      <c r="D83" s="187" t="s">
        <v>117</v>
      </c>
      <c r="E83" s="188" t="s">
        <v>145</v>
      </c>
      <c r="F83" s="189" t="s">
        <v>146</v>
      </c>
      <c r="G83" s="190" t="s">
        <v>147</v>
      </c>
      <c r="H83" s="191">
        <v>25.399999999999999</v>
      </c>
      <c r="I83" s="192"/>
      <c r="J83" s="193">
        <f>ROUND(I83*H83,2)</f>
        <v>0</v>
      </c>
      <c r="K83" s="189" t="s">
        <v>148</v>
      </c>
      <c r="L83" s="68"/>
      <c r="M83" s="194" t="s">
        <v>21</v>
      </c>
      <c r="N83" s="195" t="s">
        <v>44</v>
      </c>
      <c r="O83" s="43"/>
      <c r="P83" s="196">
        <f>O83*H83</f>
        <v>0</v>
      </c>
      <c r="Q83" s="196">
        <v>0</v>
      </c>
      <c r="R83" s="196">
        <f>Q83*H83</f>
        <v>0</v>
      </c>
      <c r="S83" s="196">
        <v>0.26000000000000001</v>
      </c>
      <c r="T83" s="197">
        <f>S83*H83</f>
        <v>6.6040000000000001</v>
      </c>
      <c r="AR83" s="20" t="s">
        <v>121</v>
      </c>
      <c r="AT83" s="20" t="s">
        <v>117</v>
      </c>
      <c r="AU83" s="20" t="s">
        <v>73</v>
      </c>
      <c r="AY83" s="20" t="s">
        <v>122</v>
      </c>
      <c r="BE83" s="198">
        <f>IF(N83="základní",J83,0)</f>
        <v>0</v>
      </c>
      <c r="BF83" s="198">
        <f>IF(N83="snížená",J83,0)</f>
        <v>0</v>
      </c>
      <c r="BG83" s="198">
        <f>IF(N83="zákl. přenesená",J83,0)</f>
        <v>0</v>
      </c>
      <c r="BH83" s="198">
        <f>IF(N83="sníž. přenesená",J83,0)</f>
        <v>0</v>
      </c>
      <c r="BI83" s="198">
        <f>IF(N83="nulová",J83,0)</f>
        <v>0</v>
      </c>
      <c r="BJ83" s="20" t="s">
        <v>80</v>
      </c>
      <c r="BK83" s="198">
        <f>ROUND(I83*H83,2)</f>
        <v>0</v>
      </c>
      <c r="BL83" s="20" t="s">
        <v>121</v>
      </c>
      <c r="BM83" s="20" t="s">
        <v>149</v>
      </c>
    </row>
    <row r="84" s="8" customFormat="1">
      <c r="B84" s="199"/>
      <c r="C84" s="200"/>
      <c r="D84" s="201" t="s">
        <v>150</v>
      </c>
      <c r="E84" s="202" t="s">
        <v>21</v>
      </c>
      <c r="F84" s="203" t="s">
        <v>151</v>
      </c>
      <c r="G84" s="200"/>
      <c r="H84" s="204">
        <v>25.399999999999999</v>
      </c>
      <c r="I84" s="205"/>
      <c r="J84" s="200"/>
      <c r="K84" s="200"/>
      <c r="L84" s="206"/>
      <c r="M84" s="207"/>
      <c r="N84" s="208"/>
      <c r="O84" s="208"/>
      <c r="P84" s="208"/>
      <c r="Q84" s="208"/>
      <c r="R84" s="208"/>
      <c r="S84" s="208"/>
      <c r="T84" s="209"/>
      <c r="AT84" s="210" t="s">
        <v>150</v>
      </c>
      <c r="AU84" s="210" t="s">
        <v>73</v>
      </c>
      <c r="AV84" s="8" t="s">
        <v>82</v>
      </c>
      <c r="AW84" s="8" t="s">
        <v>37</v>
      </c>
      <c r="AX84" s="8" t="s">
        <v>80</v>
      </c>
      <c r="AY84" s="210" t="s">
        <v>122</v>
      </c>
    </row>
    <row r="85" s="1" customFormat="1" ht="51" customHeight="1">
      <c r="B85" s="42"/>
      <c r="C85" s="187" t="s">
        <v>82</v>
      </c>
      <c r="D85" s="187" t="s">
        <v>117</v>
      </c>
      <c r="E85" s="188" t="s">
        <v>152</v>
      </c>
      <c r="F85" s="189" t="s">
        <v>153</v>
      </c>
      <c r="G85" s="190" t="s">
        <v>147</v>
      </c>
      <c r="H85" s="191">
        <v>110.40000000000001</v>
      </c>
      <c r="I85" s="192"/>
      <c r="J85" s="193">
        <f>ROUND(I85*H85,2)</f>
        <v>0</v>
      </c>
      <c r="K85" s="189" t="s">
        <v>148</v>
      </c>
      <c r="L85" s="68"/>
      <c r="M85" s="194" t="s">
        <v>21</v>
      </c>
      <c r="N85" s="195" t="s">
        <v>44</v>
      </c>
      <c r="O85" s="43"/>
      <c r="P85" s="196">
        <f>O85*H85</f>
        <v>0</v>
      </c>
      <c r="Q85" s="196">
        <v>0</v>
      </c>
      <c r="R85" s="196">
        <f>Q85*H85</f>
        <v>0</v>
      </c>
      <c r="S85" s="196">
        <v>0.28999999999999998</v>
      </c>
      <c r="T85" s="197">
        <f>S85*H85</f>
        <v>32.015999999999998</v>
      </c>
      <c r="AR85" s="20" t="s">
        <v>121</v>
      </c>
      <c r="AT85" s="20" t="s">
        <v>117</v>
      </c>
      <c r="AU85" s="20" t="s">
        <v>73</v>
      </c>
      <c r="AY85" s="20" t="s">
        <v>122</v>
      </c>
      <c r="BE85" s="198">
        <f>IF(N85="základní",J85,0)</f>
        <v>0</v>
      </c>
      <c r="BF85" s="198">
        <f>IF(N85="snížená",J85,0)</f>
        <v>0</v>
      </c>
      <c r="BG85" s="198">
        <f>IF(N85="zákl. přenesená",J85,0)</f>
        <v>0</v>
      </c>
      <c r="BH85" s="198">
        <f>IF(N85="sníž. přenesená",J85,0)</f>
        <v>0</v>
      </c>
      <c r="BI85" s="198">
        <f>IF(N85="nulová",J85,0)</f>
        <v>0</v>
      </c>
      <c r="BJ85" s="20" t="s">
        <v>80</v>
      </c>
      <c r="BK85" s="198">
        <f>ROUND(I85*H85,2)</f>
        <v>0</v>
      </c>
      <c r="BL85" s="20" t="s">
        <v>121</v>
      </c>
      <c r="BM85" s="20" t="s">
        <v>154</v>
      </c>
    </row>
    <row r="86" s="8" customFormat="1">
      <c r="B86" s="199"/>
      <c r="C86" s="200"/>
      <c r="D86" s="201" t="s">
        <v>150</v>
      </c>
      <c r="E86" s="202" t="s">
        <v>21</v>
      </c>
      <c r="F86" s="203" t="s">
        <v>155</v>
      </c>
      <c r="G86" s="200"/>
      <c r="H86" s="204">
        <v>110.40000000000001</v>
      </c>
      <c r="I86" s="205"/>
      <c r="J86" s="200"/>
      <c r="K86" s="200"/>
      <c r="L86" s="206"/>
      <c r="M86" s="207"/>
      <c r="N86" s="208"/>
      <c r="O86" s="208"/>
      <c r="P86" s="208"/>
      <c r="Q86" s="208"/>
      <c r="R86" s="208"/>
      <c r="S86" s="208"/>
      <c r="T86" s="209"/>
      <c r="AT86" s="210" t="s">
        <v>150</v>
      </c>
      <c r="AU86" s="210" t="s">
        <v>73</v>
      </c>
      <c r="AV86" s="8" t="s">
        <v>82</v>
      </c>
      <c r="AW86" s="8" t="s">
        <v>37</v>
      </c>
      <c r="AX86" s="8" t="s">
        <v>80</v>
      </c>
      <c r="AY86" s="210" t="s">
        <v>122</v>
      </c>
    </row>
    <row r="87" s="1" customFormat="1" ht="38.25" customHeight="1">
      <c r="B87" s="42"/>
      <c r="C87" s="187" t="s">
        <v>156</v>
      </c>
      <c r="D87" s="187" t="s">
        <v>117</v>
      </c>
      <c r="E87" s="188" t="s">
        <v>157</v>
      </c>
      <c r="F87" s="189" t="s">
        <v>158</v>
      </c>
      <c r="G87" s="190" t="s">
        <v>147</v>
      </c>
      <c r="H87" s="191">
        <v>818</v>
      </c>
      <c r="I87" s="192"/>
      <c r="J87" s="193">
        <f>ROUND(I87*H87,2)</f>
        <v>0</v>
      </c>
      <c r="K87" s="189" t="s">
        <v>148</v>
      </c>
      <c r="L87" s="68"/>
      <c r="M87" s="194" t="s">
        <v>21</v>
      </c>
      <c r="N87" s="195" t="s">
        <v>44</v>
      </c>
      <c r="O87" s="43"/>
      <c r="P87" s="196">
        <f>O87*H87</f>
        <v>0</v>
      </c>
      <c r="Q87" s="196">
        <v>0</v>
      </c>
      <c r="R87" s="196">
        <f>Q87*H87</f>
        <v>0</v>
      </c>
      <c r="S87" s="196">
        <v>0.625</v>
      </c>
      <c r="T87" s="197">
        <f>S87*H87</f>
        <v>511.25</v>
      </c>
      <c r="AR87" s="20" t="s">
        <v>121</v>
      </c>
      <c r="AT87" s="20" t="s">
        <v>117</v>
      </c>
      <c r="AU87" s="20" t="s">
        <v>73</v>
      </c>
      <c r="AY87" s="20" t="s">
        <v>122</v>
      </c>
      <c r="BE87" s="198">
        <f>IF(N87="základní",J87,0)</f>
        <v>0</v>
      </c>
      <c r="BF87" s="198">
        <f>IF(N87="snížená",J87,0)</f>
        <v>0</v>
      </c>
      <c r="BG87" s="198">
        <f>IF(N87="zákl. přenesená",J87,0)</f>
        <v>0</v>
      </c>
      <c r="BH87" s="198">
        <f>IF(N87="sníž. přenesená",J87,0)</f>
        <v>0</v>
      </c>
      <c r="BI87" s="198">
        <f>IF(N87="nulová",J87,0)</f>
        <v>0</v>
      </c>
      <c r="BJ87" s="20" t="s">
        <v>80</v>
      </c>
      <c r="BK87" s="198">
        <f>ROUND(I87*H87,2)</f>
        <v>0</v>
      </c>
      <c r="BL87" s="20" t="s">
        <v>121</v>
      </c>
      <c r="BM87" s="20" t="s">
        <v>159</v>
      </c>
    </row>
    <row r="88" s="1" customFormat="1" ht="16.5" customHeight="1">
      <c r="B88" s="42"/>
      <c r="C88" s="211" t="s">
        <v>160</v>
      </c>
      <c r="D88" s="211" t="s">
        <v>161</v>
      </c>
      <c r="E88" s="212" t="s">
        <v>162</v>
      </c>
      <c r="F88" s="213" t="s">
        <v>163</v>
      </c>
      <c r="G88" s="214" t="s">
        <v>164</v>
      </c>
      <c r="H88" s="215">
        <v>28.004000000000001</v>
      </c>
      <c r="I88" s="216"/>
      <c r="J88" s="217">
        <f>ROUND(I88*H88,2)</f>
        <v>0</v>
      </c>
      <c r="K88" s="213" t="s">
        <v>21</v>
      </c>
      <c r="L88" s="218"/>
      <c r="M88" s="219" t="s">
        <v>21</v>
      </c>
      <c r="N88" s="220" t="s">
        <v>44</v>
      </c>
      <c r="O88" s="43"/>
      <c r="P88" s="196">
        <f>O88*H88</f>
        <v>0</v>
      </c>
      <c r="Q88" s="196">
        <v>1</v>
      </c>
      <c r="R88" s="196">
        <f>Q88*H88</f>
        <v>28.004000000000001</v>
      </c>
      <c r="S88" s="196">
        <v>0</v>
      </c>
      <c r="T88" s="197">
        <f>S88*H88</f>
        <v>0</v>
      </c>
      <c r="AR88" s="20" t="s">
        <v>165</v>
      </c>
      <c r="AT88" s="20" t="s">
        <v>161</v>
      </c>
      <c r="AU88" s="20" t="s">
        <v>73</v>
      </c>
      <c r="AY88" s="20" t="s">
        <v>122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20" t="s">
        <v>80</v>
      </c>
      <c r="BK88" s="198">
        <f>ROUND(I88*H88,2)</f>
        <v>0</v>
      </c>
      <c r="BL88" s="20" t="s">
        <v>121</v>
      </c>
      <c r="BM88" s="20" t="s">
        <v>166</v>
      </c>
    </row>
    <row r="89" s="8" customFormat="1">
      <c r="B89" s="199"/>
      <c r="C89" s="200"/>
      <c r="D89" s="201" t="s">
        <v>150</v>
      </c>
      <c r="E89" s="202" t="s">
        <v>21</v>
      </c>
      <c r="F89" s="203" t="s">
        <v>167</v>
      </c>
      <c r="G89" s="200"/>
      <c r="H89" s="204">
        <v>28.004000000000001</v>
      </c>
      <c r="I89" s="205"/>
      <c r="J89" s="200"/>
      <c r="K89" s="200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150</v>
      </c>
      <c r="AU89" s="210" t="s">
        <v>73</v>
      </c>
      <c r="AV89" s="8" t="s">
        <v>82</v>
      </c>
      <c r="AW89" s="8" t="s">
        <v>37</v>
      </c>
      <c r="AX89" s="8" t="s">
        <v>80</v>
      </c>
      <c r="AY89" s="210" t="s">
        <v>122</v>
      </c>
    </row>
    <row r="90" s="1" customFormat="1" ht="38.25" customHeight="1">
      <c r="B90" s="42"/>
      <c r="C90" s="187" t="s">
        <v>121</v>
      </c>
      <c r="D90" s="187" t="s">
        <v>117</v>
      </c>
      <c r="E90" s="188" t="s">
        <v>168</v>
      </c>
      <c r="F90" s="189" t="s">
        <v>169</v>
      </c>
      <c r="G90" s="190" t="s">
        <v>147</v>
      </c>
      <c r="H90" s="191">
        <v>818</v>
      </c>
      <c r="I90" s="192"/>
      <c r="J90" s="193">
        <f>ROUND(I90*H90,2)</f>
        <v>0</v>
      </c>
      <c r="K90" s="189" t="s">
        <v>148</v>
      </c>
      <c r="L90" s="68"/>
      <c r="M90" s="194" t="s">
        <v>21</v>
      </c>
      <c r="N90" s="195" t="s">
        <v>44</v>
      </c>
      <c r="O90" s="43"/>
      <c r="P90" s="196">
        <f>O90*H90</f>
        <v>0</v>
      </c>
      <c r="Q90" s="196">
        <v>0.00012</v>
      </c>
      <c r="R90" s="196">
        <f>Q90*H90</f>
        <v>0.098159999999999997</v>
      </c>
      <c r="S90" s="196">
        <v>0.25600000000000001</v>
      </c>
      <c r="T90" s="197">
        <f>S90*H90</f>
        <v>209.40800000000002</v>
      </c>
      <c r="AR90" s="20" t="s">
        <v>121</v>
      </c>
      <c r="AT90" s="20" t="s">
        <v>117</v>
      </c>
      <c r="AU90" s="20" t="s">
        <v>73</v>
      </c>
      <c r="AY90" s="20" t="s">
        <v>122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20" t="s">
        <v>80</v>
      </c>
      <c r="BK90" s="198">
        <f>ROUND(I90*H90,2)</f>
        <v>0</v>
      </c>
      <c r="BL90" s="20" t="s">
        <v>121</v>
      </c>
      <c r="BM90" s="20" t="s">
        <v>170</v>
      </c>
    </row>
    <row r="91" s="1" customFormat="1" ht="38.25" customHeight="1">
      <c r="B91" s="42"/>
      <c r="C91" s="187" t="s">
        <v>171</v>
      </c>
      <c r="D91" s="187" t="s">
        <v>117</v>
      </c>
      <c r="E91" s="188" t="s">
        <v>172</v>
      </c>
      <c r="F91" s="189" t="s">
        <v>173</v>
      </c>
      <c r="G91" s="190" t="s">
        <v>174</v>
      </c>
      <c r="H91" s="191">
        <v>32.5</v>
      </c>
      <c r="I91" s="192"/>
      <c r="J91" s="193">
        <f>ROUND(I91*H91,2)</f>
        <v>0</v>
      </c>
      <c r="K91" s="189" t="s">
        <v>148</v>
      </c>
      <c r="L91" s="68"/>
      <c r="M91" s="194" t="s">
        <v>21</v>
      </c>
      <c r="N91" s="195" t="s">
        <v>44</v>
      </c>
      <c r="O91" s="43"/>
      <c r="P91" s="196">
        <f>O91*H91</f>
        <v>0</v>
      </c>
      <c r="Q91" s="196">
        <v>0</v>
      </c>
      <c r="R91" s="196">
        <f>Q91*H91</f>
        <v>0</v>
      </c>
      <c r="S91" s="196">
        <v>0.20499999999999999</v>
      </c>
      <c r="T91" s="197">
        <f>S91*H91</f>
        <v>6.6624999999999996</v>
      </c>
      <c r="AR91" s="20" t="s">
        <v>121</v>
      </c>
      <c r="AT91" s="20" t="s">
        <v>117</v>
      </c>
      <c r="AU91" s="20" t="s">
        <v>73</v>
      </c>
      <c r="AY91" s="20" t="s">
        <v>122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20" t="s">
        <v>80</v>
      </c>
      <c r="BK91" s="198">
        <f>ROUND(I91*H91,2)</f>
        <v>0</v>
      </c>
      <c r="BL91" s="20" t="s">
        <v>121</v>
      </c>
      <c r="BM91" s="20" t="s">
        <v>175</v>
      </c>
    </row>
    <row r="92" s="1" customFormat="1" ht="38.25" customHeight="1">
      <c r="B92" s="42"/>
      <c r="C92" s="187" t="s">
        <v>176</v>
      </c>
      <c r="D92" s="187" t="s">
        <v>117</v>
      </c>
      <c r="E92" s="188" t="s">
        <v>177</v>
      </c>
      <c r="F92" s="189" t="s">
        <v>178</v>
      </c>
      <c r="G92" s="190" t="s">
        <v>179</v>
      </c>
      <c r="H92" s="191">
        <v>400.06200000000001</v>
      </c>
      <c r="I92" s="192"/>
      <c r="J92" s="193">
        <f>ROUND(I92*H92,2)</f>
        <v>0</v>
      </c>
      <c r="K92" s="189" t="s">
        <v>148</v>
      </c>
      <c r="L92" s="68"/>
      <c r="M92" s="194" t="s">
        <v>21</v>
      </c>
      <c r="N92" s="195" t="s">
        <v>44</v>
      </c>
      <c r="O92" s="43"/>
      <c r="P92" s="196">
        <f>O92*H92</f>
        <v>0</v>
      </c>
      <c r="Q92" s="196">
        <v>0</v>
      </c>
      <c r="R92" s="196">
        <f>Q92*H92</f>
        <v>0</v>
      </c>
      <c r="S92" s="196">
        <v>0</v>
      </c>
      <c r="T92" s="197">
        <f>S92*H92</f>
        <v>0</v>
      </c>
      <c r="AR92" s="20" t="s">
        <v>121</v>
      </c>
      <c r="AT92" s="20" t="s">
        <v>117</v>
      </c>
      <c r="AU92" s="20" t="s">
        <v>73</v>
      </c>
      <c r="AY92" s="20" t="s">
        <v>122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20" t="s">
        <v>80</v>
      </c>
      <c r="BK92" s="198">
        <f>ROUND(I92*H92,2)</f>
        <v>0</v>
      </c>
      <c r="BL92" s="20" t="s">
        <v>121</v>
      </c>
      <c r="BM92" s="20" t="s">
        <v>180</v>
      </c>
    </row>
    <row r="93" s="8" customFormat="1">
      <c r="B93" s="199"/>
      <c r="C93" s="200"/>
      <c r="D93" s="201" t="s">
        <v>150</v>
      </c>
      <c r="E93" s="202" t="s">
        <v>21</v>
      </c>
      <c r="F93" s="203" t="s">
        <v>181</v>
      </c>
      <c r="G93" s="200"/>
      <c r="H93" s="204">
        <v>373.29000000000002</v>
      </c>
      <c r="I93" s="205"/>
      <c r="J93" s="200"/>
      <c r="K93" s="200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150</v>
      </c>
      <c r="AU93" s="210" t="s">
        <v>73</v>
      </c>
      <c r="AV93" s="8" t="s">
        <v>82</v>
      </c>
      <c r="AW93" s="8" t="s">
        <v>37</v>
      </c>
      <c r="AX93" s="8" t="s">
        <v>73</v>
      </c>
      <c r="AY93" s="210" t="s">
        <v>122</v>
      </c>
    </row>
    <row r="94" s="8" customFormat="1">
      <c r="B94" s="199"/>
      <c r="C94" s="200"/>
      <c r="D94" s="201" t="s">
        <v>150</v>
      </c>
      <c r="E94" s="202" t="s">
        <v>21</v>
      </c>
      <c r="F94" s="203" t="s">
        <v>182</v>
      </c>
      <c r="G94" s="200"/>
      <c r="H94" s="204">
        <v>26.771999999999998</v>
      </c>
      <c r="I94" s="205"/>
      <c r="J94" s="200"/>
      <c r="K94" s="200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150</v>
      </c>
      <c r="AU94" s="210" t="s">
        <v>73</v>
      </c>
      <c r="AV94" s="8" t="s">
        <v>82</v>
      </c>
      <c r="AW94" s="8" t="s">
        <v>37</v>
      </c>
      <c r="AX94" s="8" t="s">
        <v>73</v>
      </c>
      <c r="AY94" s="210" t="s">
        <v>122</v>
      </c>
    </row>
    <row r="95" s="9" customFormat="1">
      <c r="B95" s="221"/>
      <c r="C95" s="222"/>
      <c r="D95" s="201" t="s">
        <v>150</v>
      </c>
      <c r="E95" s="223" t="s">
        <v>21</v>
      </c>
      <c r="F95" s="224" t="s">
        <v>183</v>
      </c>
      <c r="G95" s="222"/>
      <c r="H95" s="225">
        <v>400.06200000000001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150</v>
      </c>
      <c r="AU95" s="231" t="s">
        <v>73</v>
      </c>
      <c r="AV95" s="9" t="s">
        <v>121</v>
      </c>
      <c r="AW95" s="9" t="s">
        <v>37</v>
      </c>
      <c r="AX95" s="9" t="s">
        <v>80</v>
      </c>
      <c r="AY95" s="231" t="s">
        <v>122</v>
      </c>
    </row>
    <row r="96" s="1" customFormat="1" ht="38.25" customHeight="1">
      <c r="B96" s="42"/>
      <c r="C96" s="187" t="s">
        <v>165</v>
      </c>
      <c r="D96" s="187" t="s">
        <v>117</v>
      </c>
      <c r="E96" s="188" t="s">
        <v>184</v>
      </c>
      <c r="F96" s="189" t="s">
        <v>185</v>
      </c>
      <c r="G96" s="190" t="s">
        <v>179</v>
      </c>
      <c r="H96" s="191">
        <v>115.92</v>
      </c>
      <c r="I96" s="192"/>
      <c r="J96" s="193">
        <f>ROUND(I96*H96,2)</f>
        <v>0</v>
      </c>
      <c r="K96" s="189" t="s">
        <v>148</v>
      </c>
      <c r="L96" s="68"/>
      <c r="M96" s="194" t="s">
        <v>21</v>
      </c>
      <c r="N96" s="195" t="s">
        <v>44</v>
      </c>
      <c r="O96" s="43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AR96" s="20" t="s">
        <v>121</v>
      </c>
      <c r="AT96" s="20" t="s">
        <v>117</v>
      </c>
      <c r="AU96" s="20" t="s">
        <v>73</v>
      </c>
      <c r="AY96" s="20" t="s">
        <v>122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20" t="s">
        <v>80</v>
      </c>
      <c r="BK96" s="198">
        <f>ROUND(I96*H96,2)</f>
        <v>0</v>
      </c>
      <c r="BL96" s="20" t="s">
        <v>121</v>
      </c>
      <c r="BM96" s="20" t="s">
        <v>186</v>
      </c>
    </row>
    <row r="97" s="8" customFormat="1">
      <c r="B97" s="199"/>
      <c r="C97" s="200"/>
      <c r="D97" s="201" t="s">
        <v>150</v>
      </c>
      <c r="E97" s="202" t="s">
        <v>21</v>
      </c>
      <c r="F97" s="203" t="s">
        <v>187</v>
      </c>
      <c r="G97" s="200"/>
      <c r="H97" s="204">
        <v>115.92</v>
      </c>
      <c r="I97" s="205"/>
      <c r="J97" s="200"/>
      <c r="K97" s="200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150</v>
      </c>
      <c r="AU97" s="210" t="s">
        <v>73</v>
      </c>
      <c r="AV97" s="8" t="s">
        <v>82</v>
      </c>
      <c r="AW97" s="8" t="s">
        <v>37</v>
      </c>
      <c r="AX97" s="8" t="s">
        <v>80</v>
      </c>
      <c r="AY97" s="210" t="s">
        <v>122</v>
      </c>
    </row>
    <row r="98" s="1" customFormat="1" ht="38.25" customHeight="1">
      <c r="B98" s="42"/>
      <c r="C98" s="187" t="s">
        <v>188</v>
      </c>
      <c r="D98" s="187" t="s">
        <v>117</v>
      </c>
      <c r="E98" s="188" t="s">
        <v>189</v>
      </c>
      <c r="F98" s="189" t="s">
        <v>190</v>
      </c>
      <c r="G98" s="190" t="s">
        <v>179</v>
      </c>
      <c r="H98" s="191">
        <v>373.29000000000002</v>
      </c>
      <c r="I98" s="192"/>
      <c r="J98" s="193">
        <f>ROUND(I98*H98,2)</f>
        <v>0</v>
      </c>
      <c r="K98" s="189" t="s">
        <v>148</v>
      </c>
      <c r="L98" s="68"/>
      <c r="M98" s="194" t="s">
        <v>21</v>
      </c>
      <c r="N98" s="195" t="s">
        <v>44</v>
      </c>
      <c r="O98" s="43"/>
      <c r="P98" s="196">
        <f>O98*H98</f>
        <v>0</v>
      </c>
      <c r="Q98" s="196">
        <v>0</v>
      </c>
      <c r="R98" s="196">
        <f>Q98*H98</f>
        <v>0</v>
      </c>
      <c r="S98" s="196">
        <v>0</v>
      </c>
      <c r="T98" s="197">
        <f>S98*H98</f>
        <v>0</v>
      </c>
      <c r="AR98" s="20" t="s">
        <v>121</v>
      </c>
      <c r="AT98" s="20" t="s">
        <v>117</v>
      </c>
      <c r="AU98" s="20" t="s">
        <v>73</v>
      </c>
      <c r="AY98" s="20" t="s">
        <v>122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20" t="s">
        <v>80</v>
      </c>
      <c r="BK98" s="198">
        <f>ROUND(I98*H98,2)</f>
        <v>0</v>
      </c>
      <c r="BL98" s="20" t="s">
        <v>121</v>
      </c>
      <c r="BM98" s="20" t="s">
        <v>191</v>
      </c>
    </row>
    <row r="99" s="1" customFormat="1" ht="38.25" customHeight="1">
      <c r="B99" s="42"/>
      <c r="C99" s="187" t="s">
        <v>192</v>
      </c>
      <c r="D99" s="187" t="s">
        <v>117</v>
      </c>
      <c r="E99" s="188" t="s">
        <v>193</v>
      </c>
      <c r="F99" s="189" t="s">
        <v>194</v>
      </c>
      <c r="G99" s="190" t="s">
        <v>179</v>
      </c>
      <c r="H99" s="191">
        <v>373.29000000000002</v>
      </c>
      <c r="I99" s="192"/>
      <c r="J99" s="193">
        <f>ROUND(I99*H99,2)</f>
        <v>0</v>
      </c>
      <c r="K99" s="189" t="s">
        <v>148</v>
      </c>
      <c r="L99" s="68"/>
      <c r="M99" s="194" t="s">
        <v>21</v>
      </c>
      <c r="N99" s="195" t="s">
        <v>44</v>
      </c>
      <c r="O99" s="43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AR99" s="20" t="s">
        <v>121</v>
      </c>
      <c r="AT99" s="20" t="s">
        <v>117</v>
      </c>
      <c r="AU99" s="20" t="s">
        <v>73</v>
      </c>
      <c r="AY99" s="20" t="s">
        <v>122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20" t="s">
        <v>80</v>
      </c>
      <c r="BK99" s="198">
        <f>ROUND(I99*H99,2)</f>
        <v>0</v>
      </c>
      <c r="BL99" s="20" t="s">
        <v>121</v>
      </c>
      <c r="BM99" s="20" t="s">
        <v>195</v>
      </c>
    </row>
    <row r="100" s="1" customFormat="1" ht="25.5" customHeight="1">
      <c r="B100" s="42"/>
      <c r="C100" s="187" t="s">
        <v>196</v>
      </c>
      <c r="D100" s="187" t="s">
        <v>117</v>
      </c>
      <c r="E100" s="188" t="s">
        <v>197</v>
      </c>
      <c r="F100" s="189" t="s">
        <v>198</v>
      </c>
      <c r="G100" s="190" t="s">
        <v>179</v>
      </c>
      <c r="H100" s="191">
        <v>21.75</v>
      </c>
      <c r="I100" s="192"/>
      <c r="J100" s="193">
        <f>ROUND(I100*H100,2)</f>
        <v>0</v>
      </c>
      <c r="K100" s="189" t="s">
        <v>148</v>
      </c>
      <c r="L100" s="68"/>
      <c r="M100" s="194" t="s">
        <v>21</v>
      </c>
      <c r="N100" s="195" t="s">
        <v>44</v>
      </c>
      <c r="O100" s="43"/>
      <c r="P100" s="196">
        <f>O100*H100</f>
        <v>0</v>
      </c>
      <c r="Q100" s="196">
        <v>0</v>
      </c>
      <c r="R100" s="196">
        <f>Q100*H100</f>
        <v>0</v>
      </c>
      <c r="S100" s="196">
        <v>0</v>
      </c>
      <c r="T100" s="197">
        <f>S100*H100</f>
        <v>0</v>
      </c>
      <c r="AR100" s="20" t="s">
        <v>121</v>
      </c>
      <c r="AT100" s="20" t="s">
        <v>117</v>
      </c>
      <c r="AU100" s="20" t="s">
        <v>73</v>
      </c>
      <c r="AY100" s="20" t="s">
        <v>122</v>
      </c>
      <c r="BE100" s="198">
        <f>IF(N100="základní",J100,0)</f>
        <v>0</v>
      </c>
      <c r="BF100" s="198">
        <f>IF(N100="snížená",J100,0)</f>
        <v>0</v>
      </c>
      <c r="BG100" s="198">
        <f>IF(N100="zákl. přenesená",J100,0)</f>
        <v>0</v>
      </c>
      <c r="BH100" s="198">
        <f>IF(N100="sníž. přenesená",J100,0)</f>
        <v>0</v>
      </c>
      <c r="BI100" s="198">
        <f>IF(N100="nulová",J100,0)</f>
        <v>0</v>
      </c>
      <c r="BJ100" s="20" t="s">
        <v>80</v>
      </c>
      <c r="BK100" s="198">
        <f>ROUND(I100*H100,2)</f>
        <v>0</v>
      </c>
      <c r="BL100" s="20" t="s">
        <v>121</v>
      </c>
      <c r="BM100" s="20" t="s">
        <v>199</v>
      </c>
    </row>
    <row r="101" s="1" customFormat="1" ht="16.5" customHeight="1">
      <c r="B101" s="42"/>
      <c r="C101" s="211" t="s">
        <v>200</v>
      </c>
      <c r="D101" s="211" t="s">
        <v>161</v>
      </c>
      <c r="E101" s="212" t="s">
        <v>201</v>
      </c>
      <c r="F101" s="213" t="s">
        <v>202</v>
      </c>
      <c r="G101" s="214" t="s">
        <v>174</v>
      </c>
      <c r="H101" s="215">
        <v>87</v>
      </c>
      <c r="I101" s="216"/>
      <c r="J101" s="217">
        <f>ROUND(I101*H101,2)</f>
        <v>0</v>
      </c>
      <c r="K101" s="213" t="s">
        <v>148</v>
      </c>
      <c r="L101" s="218"/>
      <c r="M101" s="219" t="s">
        <v>21</v>
      </c>
      <c r="N101" s="220" t="s">
        <v>44</v>
      </c>
      <c r="O101" s="43"/>
      <c r="P101" s="196">
        <f>O101*H101</f>
        <v>0</v>
      </c>
      <c r="Q101" s="196">
        <v>0.032000000000000001</v>
      </c>
      <c r="R101" s="196">
        <f>Q101*H101</f>
        <v>2.7840000000000003</v>
      </c>
      <c r="S101" s="196">
        <v>0</v>
      </c>
      <c r="T101" s="197">
        <f>S101*H101</f>
        <v>0</v>
      </c>
      <c r="AR101" s="20" t="s">
        <v>165</v>
      </c>
      <c r="AT101" s="20" t="s">
        <v>161</v>
      </c>
      <c r="AU101" s="20" t="s">
        <v>73</v>
      </c>
      <c r="AY101" s="20" t="s">
        <v>122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0" t="s">
        <v>80</v>
      </c>
      <c r="BK101" s="198">
        <f>ROUND(I101*H101,2)</f>
        <v>0</v>
      </c>
      <c r="BL101" s="20" t="s">
        <v>121</v>
      </c>
      <c r="BM101" s="20" t="s">
        <v>203</v>
      </c>
    </row>
    <row r="102" s="1" customFormat="1" ht="25.5" customHeight="1">
      <c r="B102" s="42"/>
      <c r="C102" s="187" t="s">
        <v>204</v>
      </c>
      <c r="D102" s="187" t="s">
        <v>117</v>
      </c>
      <c r="E102" s="188" t="s">
        <v>205</v>
      </c>
      <c r="F102" s="189" t="s">
        <v>206</v>
      </c>
      <c r="G102" s="190" t="s">
        <v>179</v>
      </c>
      <c r="H102" s="191">
        <v>21.75</v>
      </c>
      <c r="I102" s="192"/>
      <c r="J102" s="193">
        <f>ROUND(I102*H102,2)</f>
        <v>0</v>
      </c>
      <c r="K102" s="189" t="s">
        <v>148</v>
      </c>
      <c r="L102" s="68"/>
      <c r="M102" s="194" t="s">
        <v>21</v>
      </c>
      <c r="N102" s="195" t="s">
        <v>44</v>
      </c>
      <c r="O102" s="43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AR102" s="20" t="s">
        <v>121</v>
      </c>
      <c r="AT102" s="20" t="s">
        <v>117</v>
      </c>
      <c r="AU102" s="20" t="s">
        <v>73</v>
      </c>
      <c r="AY102" s="20" t="s">
        <v>122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20" t="s">
        <v>80</v>
      </c>
      <c r="BK102" s="198">
        <f>ROUND(I102*H102,2)</f>
        <v>0</v>
      </c>
      <c r="BL102" s="20" t="s">
        <v>121</v>
      </c>
      <c r="BM102" s="20" t="s">
        <v>207</v>
      </c>
    </row>
    <row r="103" s="1" customFormat="1" ht="25.5" customHeight="1">
      <c r="B103" s="42"/>
      <c r="C103" s="187" t="s">
        <v>208</v>
      </c>
      <c r="D103" s="187" t="s">
        <v>117</v>
      </c>
      <c r="E103" s="188" t="s">
        <v>209</v>
      </c>
      <c r="F103" s="189" t="s">
        <v>210</v>
      </c>
      <c r="G103" s="190" t="s">
        <v>179</v>
      </c>
      <c r="H103" s="191">
        <v>11.475</v>
      </c>
      <c r="I103" s="192"/>
      <c r="J103" s="193">
        <f>ROUND(I103*H103,2)</f>
        <v>0</v>
      </c>
      <c r="K103" s="189" t="s">
        <v>148</v>
      </c>
      <c r="L103" s="68"/>
      <c r="M103" s="194" t="s">
        <v>21</v>
      </c>
      <c r="N103" s="195" t="s">
        <v>44</v>
      </c>
      <c r="O103" s="43"/>
      <c r="P103" s="196">
        <f>O103*H103</f>
        <v>0</v>
      </c>
      <c r="Q103" s="196">
        <v>0</v>
      </c>
      <c r="R103" s="196">
        <f>Q103*H103</f>
        <v>0</v>
      </c>
      <c r="S103" s="196">
        <v>0</v>
      </c>
      <c r="T103" s="197">
        <f>S103*H103</f>
        <v>0</v>
      </c>
      <c r="AR103" s="20" t="s">
        <v>121</v>
      </c>
      <c r="AT103" s="20" t="s">
        <v>117</v>
      </c>
      <c r="AU103" s="20" t="s">
        <v>73</v>
      </c>
      <c r="AY103" s="20" t="s">
        <v>122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20" t="s">
        <v>80</v>
      </c>
      <c r="BK103" s="198">
        <f>ROUND(I103*H103,2)</f>
        <v>0</v>
      </c>
      <c r="BL103" s="20" t="s">
        <v>121</v>
      </c>
      <c r="BM103" s="20" t="s">
        <v>211</v>
      </c>
    </row>
    <row r="104" s="8" customFormat="1">
      <c r="B104" s="199"/>
      <c r="C104" s="200"/>
      <c r="D104" s="201" t="s">
        <v>150</v>
      </c>
      <c r="E104" s="202" t="s">
        <v>21</v>
      </c>
      <c r="F104" s="203" t="s">
        <v>212</v>
      </c>
      <c r="G104" s="200"/>
      <c r="H104" s="204">
        <v>11.475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150</v>
      </c>
      <c r="AU104" s="210" t="s">
        <v>73</v>
      </c>
      <c r="AV104" s="8" t="s">
        <v>82</v>
      </c>
      <c r="AW104" s="8" t="s">
        <v>37</v>
      </c>
      <c r="AX104" s="8" t="s">
        <v>80</v>
      </c>
      <c r="AY104" s="210" t="s">
        <v>122</v>
      </c>
    </row>
    <row r="105" s="1" customFormat="1" ht="38.25" customHeight="1">
      <c r="B105" s="42"/>
      <c r="C105" s="187" t="s">
        <v>10</v>
      </c>
      <c r="D105" s="187" t="s">
        <v>117</v>
      </c>
      <c r="E105" s="188" t="s">
        <v>213</v>
      </c>
      <c r="F105" s="189" t="s">
        <v>214</v>
      </c>
      <c r="G105" s="190" t="s">
        <v>179</v>
      </c>
      <c r="H105" s="191">
        <v>11.475</v>
      </c>
      <c r="I105" s="192"/>
      <c r="J105" s="193">
        <f>ROUND(I105*H105,2)</f>
        <v>0</v>
      </c>
      <c r="K105" s="189" t="s">
        <v>148</v>
      </c>
      <c r="L105" s="68"/>
      <c r="M105" s="194" t="s">
        <v>21</v>
      </c>
      <c r="N105" s="195" t="s">
        <v>44</v>
      </c>
      <c r="O105" s="43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AR105" s="20" t="s">
        <v>121</v>
      </c>
      <c r="AT105" s="20" t="s">
        <v>117</v>
      </c>
      <c r="AU105" s="20" t="s">
        <v>73</v>
      </c>
      <c r="AY105" s="20" t="s">
        <v>122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0" t="s">
        <v>80</v>
      </c>
      <c r="BK105" s="198">
        <f>ROUND(I105*H105,2)</f>
        <v>0</v>
      </c>
      <c r="BL105" s="20" t="s">
        <v>121</v>
      </c>
      <c r="BM105" s="20" t="s">
        <v>215</v>
      </c>
    </row>
    <row r="106" s="1" customFormat="1" ht="25.5" customHeight="1">
      <c r="B106" s="42"/>
      <c r="C106" s="187" t="s">
        <v>216</v>
      </c>
      <c r="D106" s="187" t="s">
        <v>117</v>
      </c>
      <c r="E106" s="188" t="s">
        <v>217</v>
      </c>
      <c r="F106" s="189" t="s">
        <v>218</v>
      </c>
      <c r="G106" s="190" t="s">
        <v>147</v>
      </c>
      <c r="H106" s="191">
        <v>30.600000000000001</v>
      </c>
      <c r="I106" s="192"/>
      <c r="J106" s="193">
        <f>ROUND(I106*H106,2)</f>
        <v>0</v>
      </c>
      <c r="K106" s="189" t="s">
        <v>148</v>
      </c>
      <c r="L106" s="68"/>
      <c r="M106" s="194" t="s">
        <v>21</v>
      </c>
      <c r="N106" s="195" t="s">
        <v>44</v>
      </c>
      <c r="O106" s="43"/>
      <c r="P106" s="196">
        <f>O106*H106</f>
        <v>0</v>
      </c>
      <c r="Q106" s="196">
        <v>0.00084000000000000003</v>
      </c>
      <c r="R106" s="196">
        <f>Q106*H106</f>
        <v>0.025704000000000001</v>
      </c>
      <c r="S106" s="196">
        <v>0</v>
      </c>
      <c r="T106" s="197">
        <f>S106*H106</f>
        <v>0</v>
      </c>
      <c r="AR106" s="20" t="s">
        <v>121</v>
      </c>
      <c r="AT106" s="20" t="s">
        <v>117</v>
      </c>
      <c r="AU106" s="20" t="s">
        <v>73</v>
      </c>
      <c r="AY106" s="20" t="s">
        <v>122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20" t="s">
        <v>80</v>
      </c>
      <c r="BK106" s="198">
        <f>ROUND(I106*H106,2)</f>
        <v>0</v>
      </c>
      <c r="BL106" s="20" t="s">
        <v>121</v>
      </c>
      <c r="BM106" s="20" t="s">
        <v>219</v>
      </c>
    </row>
    <row r="107" s="8" customFormat="1">
      <c r="B107" s="199"/>
      <c r="C107" s="200"/>
      <c r="D107" s="201" t="s">
        <v>150</v>
      </c>
      <c r="E107" s="202" t="s">
        <v>21</v>
      </c>
      <c r="F107" s="203" t="s">
        <v>220</v>
      </c>
      <c r="G107" s="200"/>
      <c r="H107" s="204">
        <v>30.600000000000001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150</v>
      </c>
      <c r="AU107" s="210" t="s">
        <v>73</v>
      </c>
      <c r="AV107" s="8" t="s">
        <v>82</v>
      </c>
      <c r="AW107" s="8" t="s">
        <v>37</v>
      </c>
      <c r="AX107" s="8" t="s">
        <v>80</v>
      </c>
      <c r="AY107" s="210" t="s">
        <v>122</v>
      </c>
    </row>
    <row r="108" s="1" customFormat="1" ht="25.5" customHeight="1">
      <c r="B108" s="42"/>
      <c r="C108" s="187" t="s">
        <v>221</v>
      </c>
      <c r="D108" s="187" t="s">
        <v>117</v>
      </c>
      <c r="E108" s="188" t="s">
        <v>222</v>
      </c>
      <c r="F108" s="189" t="s">
        <v>223</v>
      </c>
      <c r="G108" s="190" t="s">
        <v>147</v>
      </c>
      <c r="H108" s="191">
        <v>30.600000000000001</v>
      </c>
      <c r="I108" s="192"/>
      <c r="J108" s="193">
        <f>ROUND(I108*H108,2)</f>
        <v>0</v>
      </c>
      <c r="K108" s="189" t="s">
        <v>148</v>
      </c>
      <c r="L108" s="68"/>
      <c r="M108" s="194" t="s">
        <v>21</v>
      </c>
      <c r="N108" s="195" t="s">
        <v>44</v>
      </c>
      <c r="O108" s="43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AR108" s="20" t="s">
        <v>121</v>
      </c>
      <c r="AT108" s="20" t="s">
        <v>117</v>
      </c>
      <c r="AU108" s="20" t="s">
        <v>73</v>
      </c>
      <c r="AY108" s="20" t="s">
        <v>122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0" t="s">
        <v>80</v>
      </c>
      <c r="BK108" s="198">
        <f>ROUND(I108*H108,2)</f>
        <v>0</v>
      </c>
      <c r="BL108" s="20" t="s">
        <v>121</v>
      </c>
      <c r="BM108" s="20" t="s">
        <v>224</v>
      </c>
    </row>
    <row r="109" s="1" customFormat="1" ht="38.25" customHeight="1">
      <c r="B109" s="42"/>
      <c r="C109" s="187" t="s">
        <v>225</v>
      </c>
      <c r="D109" s="187" t="s">
        <v>117</v>
      </c>
      <c r="E109" s="188" t="s">
        <v>226</v>
      </c>
      <c r="F109" s="189" t="s">
        <v>227</v>
      </c>
      <c r="G109" s="190" t="s">
        <v>179</v>
      </c>
      <c r="H109" s="191">
        <v>396.86000000000001</v>
      </c>
      <c r="I109" s="192"/>
      <c r="J109" s="193">
        <f>ROUND(I109*H109,2)</f>
        <v>0</v>
      </c>
      <c r="K109" s="189" t="s">
        <v>148</v>
      </c>
      <c r="L109" s="68"/>
      <c r="M109" s="194" t="s">
        <v>21</v>
      </c>
      <c r="N109" s="195" t="s">
        <v>44</v>
      </c>
      <c r="O109" s="43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AR109" s="20" t="s">
        <v>121</v>
      </c>
      <c r="AT109" s="20" t="s">
        <v>117</v>
      </c>
      <c r="AU109" s="20" t="s">
        <v>73</v>
      </c>
      <c r="AY109" s="20" t="s">
        <v>122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20" t="s">
        <v>80</v>
      </c>
      <c r="BK109" s="198">
        <f>ROUND(I109*H109,2)</f>
        <v>0</v>
      </c>
      <c r="BL109" s="20" t="s">
        <v>121</v>
      </c>
      <c r="BM109" s="20" t="s">
        <v>228</v>
      </c>
    </row>
    <row r="110" s="8" customFormat="1">
      <c r="B110" s="199"/>
      <c r="C110" s="200"/>
      <c r="D110" s="201" t="s">
        <v>150</v>
      </c>
      <c r="E110" s="202" t="s">
        <v>21</v>
      </c>
      <c r="F110" s="203" t="s">
        <v>229</v>
      </c>
      <c r="G110" s="200"/>
      <c r="H110" s="204">
        <v>115.92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150</v>
      </c>
      <c r="AU110" s="210" t="s">
        <v>73</v>
      </c>
      <c r="AV110" s="8" t="s">
        <v>82</v>
      </c>
      <c r="AW110" s="8" t="s">
        <v>37</v>
      </c>
      <c r="AX110" s="8" t="s">
        <v>73</v>
      </c>
      <c r="AY110" s="210" t="s">
        <v>122</v>
      </c>
    </row>
    <row r="111" s="8" customFormat="1">
      <c r="B111" s="199"/>
      <c r="C111" s="200"/>
      <c r="D111" s="201" t="s">
        <v>150</v>
      </c>
      <c r="E111" s="202" t="s">
        <v>21</v>
      </c>
      <c r="F111" s="203" t="s">
        <v>230</v>
      </c>
      <c r="G111" s="200"/>
      <c r="H111" s="204">
        <v>373.29000000000002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150</v>
      </c>
      <c r="AU111" s="210" t="s">
        <v>73</v>
      </c>
      <c r="AV111" s="8" t="s">
        <v>82</v>
      </c>
      <c r="AW111" s="8" t="s">
        <v>37</v>
      </c>
      <c r="AX111" s="8" t="s">
        <v>73</v>
      </c>
      <c r="AY111" s="210" t="s">
        <v>122</v>
      </c>
    </row>
    <row r="112" s="8" customFormat="1">
      <c r="B112" s="199"/>
      <c r="C112" s="200"/>
      <c r="D112" s="201" t="s">
        <v>150</v>
      </c>
      <c r="E112" s="202" t="s">
        <v>21</v>
      </c>
      <c r="F112" s="203" t="s">
        <v>231</v>
      </c>
      <c r="G112" s="200"/>
      <c r="H112" s="204">
        <v>-138.12000000000001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150</v>
      </c>
      <c r="AU112" s="210" t="s">
        <v>73</v>
      </c>
      <c r="AV112" s="8" t="s">
        <v>82</v>
      </c>
      <c r="AW112" s="8" t="s">
        <v>37</v>
      </c>
      <c r="AX112" s="8" t="s">
        <v>73</v>
      </c>
      <c r="AY112" s="210" t="s">
        <v>122</v>
      </c>
    </row>
    <row r="113" s="8" customFormat="1">
      <c r="B113" s="199"/>
      <c r="C113" s="200"/>
      <c r="D113" s="201" t="s">
        <v>150</v>
      </c>
      <c r="E113" s="202" t="s">
        <v>21</v>
      </c>
      <c r="F113" s="203" t="s">
        <v>232</v>
      </c>
      <c r="G113" s="200"/>
      <c r="H113" s="204">
        <v>45.770000000000003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150</v>
      </c>
      <c r="AU113" s="210" t="s">
        <v>73</v>
      </c>
      <c r="AV113" s="8" t="s">
        <v>82</v>
      </c>
      <c r="AW113" s="8" t="s">
        <v>37</v>
      </c>
      <c r="AX113" s="8" t="s">
        <v>73</v>
      </c>
      <c r="AY113" s="210" t="s">
        <v>122</v>
      </c>
    </row>
    <row r="114" s="9" customFormat="1">
      <c r="B114" s="221"/>
      <c r="C114" s="222"/>
      <c r="D114" s="201" t="s">
        <v>150</v>
      </c>
      <c r="E114" s="223" t="s">
        <v>21</v>
      </c>
      <c r="F114" s="224" t="s">
        <v>183</v>
      </c>
      <c r="G114" s="222"/>
      <c r="H114" s="225">
        <v>396.86000000000001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150</v>
      </c>
      <c r="AU114" s="231" t="s">
        <v>73</v>
      </c>
      <c r="AV114" s="9" t="s">
        <v>121</v>
      </c>
      <c r="AW114" s="9" t="s">
        <v>37</v>
      </c>
      <c r="AX114" s="9" t="s">
        <v>80</v>
      </c>
      <c r="AY114" s="231" t="s">
        <v>122</v>
      </c>
    </row>
    <row r="115" s="1" customFormat="1" ht="51" customHeight="1">
      <c r="B115" s="42"/>
      <c r="C115" s="187" t="s">
        <v>233</v>
      </c>
      <c r="D115" s="187" t="s">
        <v>117</v>
      </c>
      <c r="E115" s="188" t="s">
        <v>234</v>
      </c>
      <c r="F115" s="189" t="s">
        <v>235</v>
      </c>
      <c r="G115" s="190" t="s">
        <v>179</v>
      </c>
      <c r="H115" s="191">
        <v>10318.360000000001</v>
      </c>
      <c r="I115" s="192"/>
      <c r="J115" s="193">
        <f>ROUND(I115*H115,2)</f>
        <v>0</v>
      </c>
      <c r="K115" s="189" t="s">
        <v>148</v>
      </c>
      <c r="L115" s="68"/>
      <c r="M115" s="194" t="s">
        <v>21</v>
      </c>
      <c r="N115" s="195" t="s">
        <v>44</v>
      </c>
      <c r="O115" s="43"/>
      <c r="P115" s="196">
        <f>O115*H115</f>
        <v>0</v>
      </c>
      <c r="Q115" s="196">
        <v>0</v>
      </c>
      <c r="R115" s="196">
        <f>Q115*H115</f>
        <v>0</v>
      </c>
      <c r="S115" s="196">
        <v>0</v>
      </c>
      <c r="T115" s="197">
        <f>S115*H115</f>
        <v>0</v>
      </c>
      <c r="AR115" s="20" t="s">
        <v>121</v>
      </c>
      <c r="AT115" s="20" t="s">
        <v>117</v>
      </c>
      <c r="AU115" s="20" t="s">
        <v>73</v>
      </c>
      <c r="AY115" s="20" t="s">
        <v>122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20" t="s">
        <v>80</v>
      </c>
      <c r="BK115" s="198">
        <f>ROUND(I115*H115,2)</f>
        <v>0</v>
      </c>
      <c r="BL115" s="20" t="s">
        <v>121</v>
      </c>
      <c r="BM115" s="20" t="s">
        <v>236</v>
      </c>
    </row>
    <row r="116" s="8" customFormat="1">
      <c r="B116" s="199"/>
      <c r="C116" s="200"/>
      <c r="D116" s="201" t="s">
        <v>150</v>
      </c>
      <c r="E116" s="202" t="s">
        <v>21</v>
      </c>
      <c r="F116" s="203" t="s">
        <v>237</v>
      </c>
      <c r="G116" s="200"/>
      <c r="H116" s="204">
        <v>10318.360000000001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150</v>
      </c>
      <c r="AU116" s="210" t="s">
        <v>73</v>
      </c>
      <c r="AV116" s="8" t="s">
        <v>82</v>
      </c>
      <c r="AW116" s="8" t="s">
        <v>37</v>
      </c>
      <c r="AX116" s="8" t="s">
        <v>80</v>
      </c>
      <c r="AY116" s="210" t="s">
        <v>122</v>
      </c>
    </row>
    <row r="117" s="1" customFormat="1" ht="38.25" customHeight="1">
      <c r="B117" s="42"/>
      <c r="C117" s="187" t="s">
        <v>238</v>
      </c>
      <c r="D117" s="187" t="s">
        <v>117</v>
      </c>
      <c r="E117" s="188" t="s">
        <v>239</v>
      </c>
      <c r="F117" s="189" t="s">
        <v>240</v>
      </c>
      <c r="G117" s="190" t="s">
        <v>179</v>
      </c>
      <c r="H117" s="191">
        <v>138.12000000000001</v>
      </c>
      <c r="I117" s="192"/>
      <c r="J117" s="193">
        <f>ROUND(I117*H117,2)</f>
        <v>0</v>
      </c>
      <c r="K117" s="189" t="s">
        <v>148</v>
      </c>
      <c r="L117" s="68"/>
      <c r="M117" s="194" t="s">
        <v>21</v>
      </c>
      <c r="N117" s="195" t="s">
        <v>44</v>
      </c>
      <c r="O117" s="43"/>
      <c r="P117" s="196">
        <f>O117*H117</f>
        <v>0</v>
      </c>
      <c r="Q117" s="196">
        <v>0</v>
      </c>
      <c r="R117" s="196">
        <f>Q117*H117</f>
        <v>0</v>
      </c>
      <c r="S117" s="196">
        <v>0</v>
      </c>
      <c r="T117" s="197">
        <f>S117*H117</f>
        <v>0</v>
      </c>
      <c r="AR117" s="20" t="s">
        <v>121</v>
      </c>
      <c r="AT117" s="20" t="s">
        <v>117</v>
      </c>
      <c r="AU117" s="20" t="s">
        <v>73</v>
      </c>
      <c r="AY117" s="20" t="s">
        <v>122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20" t="s">
        <v>80</v>
      </c>
      <c r="BK117" s="198">
        <f>ROUND(I117*H117,2)</f>
        <v>0</v>
      </c>
      <c r="BL117" s="20" t="s">
        <v>121</v>
      </c>
      <c r="BM117" s="20" t="s">
        <v>241</v>
      </c>
    </row>
    <row r="118" s="1" customFormat="1" ht="16.5" customHeight="1">
      <c r="B118" s="42"/>
      <c r="C118" s="187" t="s">
        <v>9</v>
      </c>
      <c r="D118" s="187" t="s">
        <v>117</v>
      </c>
      <c r="E118" s="188" t="s">
        <v>242</v>
      </c>
      <c r="F118" s="189" t="s">
        <v>243</v>
      </c>
      <c r="G118" s="190" t="s">
        <v>179</v>
      </c>
      <c r="H118" s="191">
        <v>351.08999999999997</v>
      </c>
      <c r="I118" s="192"/>
      <c r="J118" s="193">
        <f>ROUND(I118*H118,2)</f>
        <v>0</v>
      </c>
      <c r="K118" s="189" t="s">
        <v>148</v>
      </c>
      <c r="L118" s="68"/>
      <c r="M118" s="194" t="s">
        <v>21</v>
      </c>
      <c r="N118" s="195" t="s">
        <v>44</v>
      </c>
      <c r="O118" s="43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20" t="s">
        <v>121</v>
      </c>
      <c r="AT118" s="20" t="s">
        <v>117</v>
      </c>
      <c r="AU118" s="20" t="s">
        <v>73</v>
      </c>
      <c r="AY118" s="20" t="s">
        <v>122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20" t="s">
        <v>80</v>
      </c>
      <c r="BK118" s="198">
        <f>ROUND(I118*H118,2)</f>
        <v>0</v>
      </c>
      <c r="BL118" s="20" t="s">
        <v>121</v>
      </c>
      <c r="BM118" s="20" t="s">
        <v>244</v>
      </c>
    </row>
    <row r="119" s="8" customFormat="1">
      <c r="B119" s="199"/>
      <c r="C119" s="200"/>
      <c r="D119" s="201" t="s">
        <v>150</v>
      </c>
      <c r="E119" s="202" t="s">
        <v>21</v>
      </c>
      <c r="F119" s="203" t="s">
        <v>229</v>
      </c>
      <c r="G119" s="200"/>
      <c r="H119" s="204">
        <v>115.92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150</v>
      </c>
      <c r="AU119" s="210" t="s">
        <v>73</v>
      </c>
      <c r="AV119" s="8" t="s">
        <v>82</v>
      </c>
      <c r="AW119" s="8" t="s">
        <v>37</v>
      </c>
      <c r="AX119" s="8" t="s">
        <v>73</v>
      </c>
      <c r="AY119" s="210" t="s">
        <v>122</v>
      </c>
    </row>
    <row r="120" s="8" customFormat="1">
      <c r="B120" s="199"/>
      <c r="C120" s="200"/>
      <c r="D120" s="201" t="s">
        <v>150</v>
      </c>
      <c r="E120" s="202" t="s">
        <v>21</v>
      </c>
      <c r="F120" s="203" t="s">
        <v>230</v>
      </c>
      <c r="G120" s="200"/>
      <c r="H120" s="204">
        <v>373.29000000000002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150</v>
      </c>
      <c r="AU120" s="210" t="s">
        <v>73</v>
      </c>
      <c r="AV120" s="8" t="s">
        <v>82</v>
      </c>
      <c r="AW120" s="8" t="s">
        <v>37</v>
      </c>
      <c r="AX120" s="8" t="s">
        <v>73</v>
      </c>
      <c r="AY120" s="210" t="s">
        <v>122</v>
      </c>
    </row>
    <row r="121" s="8" customFormat="1">
      <c r="B121" s="199"/>
      <c r="C121" s="200"/>
      <c r="D121" s="201" t="s">
        <v>150</v>
      </c>
      <c r="E121" s="202" t="s">
        <v>21</v>
      </c>
      <c r="F121" s="203" t="s">
        <v>231</v>
      </c>
      <c r="G121" s="200"/>
      <c r="H121" s="204">
        <v>-138.12000000000001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150</v>
      </c>
      <c r="AU121" s="210" t="s">
        <v>73</v>
      </c>
      <c r="AV121" s="8" t="s">
        <v>82</v>
      </c>
      <c r="AW121" s="8" t="s">
        <v>37</v>
      </c>
      <c r="AX121" s="8" t="s">
        <v>73</v>
      </c>
      <c r="AY121" s="210" t="s">
        <v>122</v>
      </c>
    </row>
    <row r="122" s="9" customFormat="1">
      <c r="B122" s="221"/>
      <c r="C122" s="222"/>
      <c r="D122" s="201" t="s">
        <v>150</v>
      </c>
      <c r="E122" s="223" t="s">
        <v>21</v>
      </c>
      <c r="F122" s="224" t="s">
        <v>183</v>
      </c>
      <c r="G122" s="222"/>
      <c r="H122" s="225">
        <v>351.08999999999997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150</v>
      </c>
      <c r="AU122" s="231" t="s">
        <v>73</v>
      </c>
      <c r="AV122" s="9" t="s">
        <v>121</v>
      </c>
      <c r="AW122" s="9" t="s">
        <v>37</v>
      </c>
      <c r="AX122" s="9" t="s">
        <v>80</v>
      </c>
      <c r="AY122" s="231" t="s">
        <v>122</v>
      </c>
    </row>
    <row r="123" s="1" customFormat="1" ht="25.5" customHeight="1">
      <c r="B123" s="42"/>
      <c r="C123" s="187" t="s">
        <v>245</v>
      </c>
      <c r="D123" s="187" t="s">
        <v>117</v>
      </c>
      <c r="E123" s="188" t="s">
        <v>246</v>
      </c>
      <c r="F123" s="189" t="s">
        <v>247</v>
      </c>
      <c r="G123" s="190" t="s">
        <v>164</v>
      </c>
      <c r="H123" s="191">
        <v>614.40800000000002</v>
      </c>
      <c r="I123" s="192"/>
      <c r="J123" s="193">
        <f>ROUND(I123*H123,2)</f>
        <v>0</v>
      </c>
      <c r="K123" s="189" t="s">
        <v>148</v>
      </c>
      <c r="L123" s="68"/>
      <c r="M123" s="194" t="s">
        <v>21</v>
      </c>
      <c r="N123" s="195" t="s">
        <v>44</v>
      </c>
      <c r="O123" s="43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20" t="s">
        <v>121</v>
      </c>
      <c r="AT123" s="20" t="s">
        <v>117</v>
      </c>
      <c r="AU123" s="20" t="s">
        <v>73</v>
      </c>
      <c r="AY123" s="20" t="s">
        <v>122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0" t="s">
        <v>80</v>
      </c>
      <c r="BK123" s="198">
        <f>ROUND(I123*H123,2)</f>
        <v>0</v>
      </c>
      <c r="BL123" s="20" t="s">
        <v>121</v>
      </c>
      <c r="BM123" s="20" t="s">
        <v>248</v>
      </c>
    </row>
    <row r="124" s="8" customFormat="1">
      <c r="B124" s="199"/>
      <c r="C124" s="200"/>
      <c r="D124" s="201" t="s">
        <v>150</v>
      </c>
      <c r="E124" s="202" t="s">
        <v>21</v>
      </c>
      <c r="F124" s="203" t="s">
        <v>249</v>
      </c>
      <c r="G124" s="200"/>
      <c r="H124" s="204">
        <v>614.40800000000002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150</v>
      </c>
      <c r="AU124" s="210" t="s">
        <v>73</v>
      </c>
      <c r="AV124" s="8" t="s">
        <v>82</v>
      </c>
      <c r="AW124" s="8" t="s">
        <v>37</v>
      </c>
      <c r="AX124" s="8" t="s">
        <v>80</v>
      </c>
      <c r="AY124" s="210" t="s">
        <v>122</v>
      </c>
    </row>
    <row r="125" s="1" customFormat="1" ht="51" customHeight="1">
      <c r="B125" s="42"/>
      <c r="C125" s="187" t="s">
        <v>250</v>
      </c>
      <c r="D125" s="187" t="s">
        <v>117</v>
      </c>
      <c r="E125" s="188" t="s">
        <v>251</v>
      </c>
      <c r="F125" s="189" t="s">
        <v>252</v>
      </c>
      <c r="G125" s="190" t="s">
        <v>179</v>
      </c>
      <c r="H125" s="191">
        <v>4.7999999999999998</v>
      </c>
      <c r="I125" s="192"/>
      <c r="J125" s="193">
        <f>ROUND(I125*H125,2)</f>
        <v>0</v>
      </c>
      <c r="K125" s="189" t="s">
        <v>148</v>
      </c>
      <c r="L125" s="68"/>
      <c r="M125" s="194" t="s">
        <v>21</v>
      </c>
      <c r="N125" s="195" t="s">
        <v>44</v>
      </c>
      <c r="O125" s="43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AR125" s="20" t="s">
        <v>121</v>
      </c>
      <c r="AT125" s="20" t="s">
        <v>117</v>
      </c>
      <c r="AU125" s="20" t="s">
        <v>73</v>
      </c>
      <c r="AY125" s="20" t="s">
        <v>122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0" t="s">
        <v>80</v>
      </c>
      <c r="BK125" s="198">
        <f>ROUND(I125*H125,2)</f>
        <v>0</v>
      </c>
      <c r="BL125" s="20" t="s">
        <v>121</v>
      </c>
      <c r="BM125" s="20" t="s">
        <v>253</v>
      </c>
    </row>
    <row r="126" s="8" customFormat="1">
      <c r="B126" s="199"/>
      <c r="C126" s="200"/>
      <c r="D126" s="201" t="s">
        <v>150</v>
      </c>
      <c r="E126" s="202" t="s">
        <v>21</v>
      </c>
      <c r="F126" s="203" t="s">
        <v>254</v>
      </c>
      <c r="G126" s="200"/>
      <c r="H126" s="204">
        <v>4.7999999999999998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150</v>
      </c>
      <c r="AU126" s="210" t="s">
        <v>73</v>
      </c>
      <c r="AV126" s="8" t="s">
        <v>82</v>
      </c>
      <c r="AW126" s="8" t="s">
        <v>37</v>
      </c>
      <c r="AX126" s="8" t="s">
        <v>80</v>
      </c>
      <c r="AY126" s="210" t="s">
        <v>122</v>
      </c>
    </row>
    <row r="127" s="1" customFormat="1" ht="16.5" customHeight="1">
      <c r="B127" s="42"/>
      <c r="C127" s="211" t="s">
        <v>255</v>
      </c>
      <c r="D127" s="211" t="s">
        <v>161</v>
      </c>
      <c r="E127" s="212" t="s">
        <v>256</v>
      </c>
      <c r="F127" s="213" t="s">
        <v>257</v>
      </c>
      <c r="G127" s="214" t="s">
        <v>164</v>
      </c>
      <c r="H127" s="215">
        <v>19.199999999999999</v>
      </c>
      <c r="I127" s="216"/>
      <c r="J127" s="217">
        <f>ROUND(I127*H127,2)</f>
        <v>0</v>
      </c>
      <c r="K127" s="213" t="s">
        <v>148</v>
      </c>
      <c r="L127" s="218"/>
      <c r="M127" s="219" t="s">
        <v>21</v>
      </c>
      <c r="N127" s="220" t="s">
        <v>44</v>
      </c>
      <c r="O127" s="43"/>
      <c r="P127" s="196">
        <f>O127*H127</f>
        <v>0</v>
      </c>
      <c r="Q127" s="196">
        <v>1</v>
      </c>
      <c r="R127" s="196">
        <f>Q127*H127</f>
        <v>19.199999999999999</v>
      </c>
      <c r="S127" s="196">
        <v>0</v>
      </c>
      <c r="T127" s="197">
        <f>S127*H127</f>
        <v>0</v>
      </c>
      <c r="AR127" s="20" t="s">
        <v>165</v>
      </c>
      <c r="AT127" s="20" t="s">
        <v>161</v>
      </c>
      <c r="AU127" s="20" t="s">
        <v>73</v>
      </c>
      <c r="AY127" s="20" t="s">
        <v>122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0" t="s">
        <v>80</v>
      </c>
      <c r="BK127" s="198">
        <f>ROUND(I127*H127,2)</f>
        <v>0</v>
      </c>
      <c r="BL127" s="20" t="s">
        <v>121</v>
      </c>
      <c r="BM127" s="20" t="s">
        <v>258</v>
      </c>
    </row>
    <row r="128" s="8" customFormat="1">
      <c r="B128" s="199"/>
      <c r="C128" s="200"/>
      <c r="D128" s="201" t="s">
        <v>150</v>
      </c>
      <c r="E128" s="202" t="s">
        <v>21</v>
      </c>
      <c r="F128" s="203" t="s">
        <v>259</v>
      </c>
      <c r="G128" s="200"/>
      <c r="H128" s="204">
        <v>9.5999999999999996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150</v>
      </c>
      <c r="AU128" s="210" t="s">
        <v>73</v>
      </c>
      <c r="AV128" s="8" t="s">
        <v>82</v>
      </c>
      <c r="AW128" s="8" t="s">
        <v>37</v>
      </c>
      <c r="AX128" s="8" t="s">
        <v>80</v>
      </c>
      <c r="AY128" s="210" t="s">
        <v>122</v>
      </c>
    </row>
    <row r="129" s="8" customFormat="1">
      <c r="B129" s="199"/>
      <c r="C129" s="200"/>
      <c r="D129" s="201" t="s">
        <v>150</v>
      </c>
      <c r="E129" s="200"/>
      <c r="F129" s="203" t="s">
        <v>260</v>
      </c>
      <c r="G129" s="200"/>
      <c r="H129" s="204">
        <v>19.199999999999999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150</v>
      </c>
      <c r="AU129" s="210" t="s">
        <v>73</v>
      </c>
      <c r="AV129" s="8" t="s">
        <v>82</v>
      </c>
      <c r="AW129" s="8" t="s">
        <v>6</v>
      </c>
      <c r="AX129" s="8" t="s">
        <v>80</v>
      </c>
      <c r="AY129" s="210" t="s">
        <v>122</v>
      </c>
    </row>
    <row r="130" s="1" customFormat="1" ht="25.5" customHeight="1">
      <c r="B130" s="42"/>
      <c r="C130" s="187" t="s">
        <v>261</v>
      </c>
      <c r="D130" s="187" t="s">
        <v>117</v>
      </c>
      <c r="E130" s="188" t="s">
        <v>262</v>
      </c>
      <c r="F130" s="189" t="s">
        <v>263</v>
      </c>
      <c r="G130" s="190" t="s">
        <v>147</v>
      </c>
      <c r="H130" s="191">
        <v>457.69999999999999</v>
      </c>
      <c r="I130" s="192"/>
      <c r="J130" s="193">
        <f>ROUND(I130*H130,2)</f>
        <v>0</v>
      </c>
      <c r="K130" s="189" t="s">
        <v>148</v>
      </c>
      <c r="L130" s="68"/>
      <c r="M130" s="194" t="s">
        <v>21</v>
      </c>
      <c r="N130" s="195" t="s">
        <v>44</v>
      </c>
      <c r="O130" s="43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AR130" s="20" t="s">
        <v>121</v>
      </c>
      <c r="AT130" s="20" t="s">
        <v>117</v>
      </c>
      <c r="AU130" s="20" t="s">
        <v>73</v>
      </c>
      <c r="AY130" s="20" t="s">
        <v>122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20" t="s">
        <v>80</v>
      </c>
      <c r="BK130" s="198">
        <f>ROUND(I130*H130,2)</f>
        <v>0</v>
      </c>
      <c r="BL130" s="20" t="s">
        <v>121</v>
      </c>
      <c r="BM130" s="20" t="s">
        <v>264</v>
      </c>
    </row>
    <row r="131" s="1" customFormat="1" ht="16.5" customHeight="1">
      <c r="B131" s="42"/>
      <c r="C131" s="211" t="s">
        <v>265</v>
      </c>
      <c r="D131" s="211" t="s">
        <v>161</v>
      </c>
      <c r="E131" s="212" t="s">
        <v>266</v>
      </c>
      <c r="F131" s="213" t="s">
        <v>267</v>
      </c>
      <c r="G131" s="214" t="s">
        <v>164</v>
      </c>
      <c r="H131" s="215">
        <v>82.385999999999996</v>
      </c>
      <c r="I131" s="216"/>
      <c r="J131" s="217">
        <f>ROUND(I131*H131,2)</f>
        <v>0</v>
      </c>
      <c r="K131" s="213" t="s">
        <v>148</v>
      </c>
      <c r="L131" s="218"/>
      <c r="M131" s="219" t="s">
        <v>21</v>
      </c>
      <c r="N131" s="220" t="s">
        <v>44</v>
      </c>
      <c r="O131" s="43"/>
      <c r="P131" s="196">
        <f>O131*H131</f>
        <v>0</v>
      </c>
      <c r="Q131" s="196">
        <v>1</v>
      </c>
      <c r="R131" s="196">
        <f>Q131*H131</f>
        <v>82.385999999999996</v>
      </c>
      <c r="S131" s="196">
        <v>0</v>
      </c>
      <c r="T131" s="197">
        <f>S131*H131</f>
        <v>0</v>
      </c>
      <c r="AR131" s="20" t="s">
        <v>165</v>
      </c>
      <c r="AT131" s="20" t="s">
        <v>161</v>
      </c>
      <c r="AU131" s="20" t="s">
        <v>73</v>
      </c>
      <c r="AY131" s="20" t="s">
        <v>122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20" t="s">
        <v>80</v>
      </c>
      <c r="BK131" s="198">
        <f>ROUND(I131*H131,2)</f>
        <v>0</v>
      </c>
      <c r="BL131" s="20" t="s">
        <v>121</v>
      </c>
      <c r="BM131" s="20" t="s">
        <v>268</v>
      </c>
    </row>
    <row r="132" s="8" customFormat="1">
      <c r="B132" s="199"/>
      <c r="C132" s="200"/>
      <c r="D132" s="201" t="s">
        <v>150</v>
      </c>
      <c r="E132" s="202" t="s">
        <v>21</v>
      </c>
      <c r="F132" s="203" t="s">
        <v>269</v>
      </c>
      <c r="G132" s="200"/>
      <c r="H132" s="204">
        <v>82.385999999999996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150</v>
      </c>
      <c r="AU132" s="210" t="s">
        <v>73</v>
      </c>
      <c r="AV132" s="8" t="s">
        <v>82</v>
      </c>
      <c r="AW132" s="8" t="s">
        <v>37</v>
      </c>
      <c r="AX132" s="8" t="s">
        <v>80</v>
      </c>
      <c r="AY132" s="210" t="s">
        <v>122</v>
      </c>
    </row>
    <row r="133" s="1" customFormat="1" ht="25.5" customHeight="1">
      <c r="B133" s="42"/>
      <c r="C133" s="187" t="s">
        <v>270</v>
      </c>
      <c r="D133" s="187" t="s">
        <v>117</v>
      </c>
      <c r="E133" s="188" t="s">
        <v>271</v>
      </c>
      <c r="F133" s="189" t="s">
        <v>272</v>
      </c>
      <c r="G133" s="190" t="s">
        <v>147</v>
      </c>
      <c r="H133" s="191">
        <v>457.69999999999999</v>
      </c>
      <c r="I133" s="192"/>
      <c r="J133" s="193">
        <f>ROUND(I133*H133,2)</f>
        <v>0</v>
      </c>
      <c r="K133" s="189" t="s">
        <v>21</v>
      </c>
      <c r="L133" s="68"/>
      <c r="M133" s="194" t="s">
        <v>21</v>
      </c>
      <c r="N133" s="195" t="s">
        <v>44</v>
      </c>
      <c r="O133" s="43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AR133" s="20" t="s">
        <v>121</v>
      </c>
      <c r="AT133" s="20" t="s">
        <v>117</v>
      </c>
      <c r="AU133" s="20" t="s">
        <v>73</v>
      </c>
      <c r="AY133" s="20" t="s">
        <v>122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20" t="s">
        <v>80</v>
      </c>
      <c r="BK133" s="198">
        <f>ROUND(I133*H133,2)</f>
        <v>0</v>
      </c>
      <c r="BL133" s="20" t="s">
        <v>121</v>
      </c>
      <c r="BM133" s="20" t="s">
        <v>273</v>
      </c>
    </row>
    <row r="134" s="1" customFormat="1" ht="16.5" customHeight="1">
      <c r="B134" s="42"/>
      <c r="C134" s="211" t="s">
        <v>274</v>
      </c>
      <c r="D134" s="211" t="s">
        <v>161</v>
      </c>
      <c r="E134" s="212" t="s">
        <v>275</v>
      </c>
      <c r="F134" s="213" t="s">
        <v>276</v>
      </c>
      <c r="G134" s="214" t="s">
        <v>277</v>
      </c>
      <c r="H134" s="215">
        <v>16.02</v>
      </c>
      <c r="I134" s="216"/>
      <c r="J134" s="217">
        <f>ROUND(I134*H134,2)</f>
        <v>0</v>
      </c>
      <c r="K134" s="213" t="s">
        <v>148</v>
      </c>
      <c r="L134" s="218"/>
      <c r="M134" s="219" t="s">
        <v>21</v>
      </c>
      <c r="N134" s="220" t="s">
        <v>44</v>
      </c>
      <c r="O134" s="43"/>
      <c r="P134" s="196">
        <f>O134*H134</f>
        <v>0</v>
      </c>
      <c r="Q134" s="196">
        <v>0.001</v>
      </c>
      <c r="R134" s="196">
        <f>Q134*H134</f>
        <v>0.01602</v>
      </c>
      <c r="S134" s="196">
        <v>0</v>
      </c>
      <c r="T134" s="197">
        <f>S134*H134</f>
        <v>0</v>
      </c>
      <c r="AR134" s="20" t="s">
        <v>165</v>
      </c>
      <c r="AT134" s="20" t="s">
        <v>161</v>
      </c>
      <c r="AU134" s="20" t="s">
        <v>73</v>
      </c>
      <c r="AY134" s="20" t="s">
        <v>122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0" t="s">
        <v>80</v>
      </c>
      <c r="BK134" s="198">
        <f>ROUND(I134*H134,2)</f>
        <v>0</v>
      </c>
      <c r="BL134" s="20" t="s">
        <v>121</v>
      </c>
      <c r="BM134" s="20" t="s">
        <v>278</v>
      </c>
    </row>
    <row r="135" s="8" customFormat="1">
      <c r="B135" s="199"/>
      <c r="C135" s="200"/>
      <c r="D135" s="201" t="s">
        <v>150</v>
      </c>
      <c r="E135" s="202" t="s">
        <v>21</v>
      </c>
      <c r="F135" s="203" t="s">
        <v>279</v>
      </c>
      <c r="G135" s="200"/>
      <c r="H135" s="204">
        <v>16.02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150</v>
      </c>
      <c r="AU135" s="210" t="s">
        <v>73</v>
      </c>
      <c r="AV135" s="8" t="s">
        <v>82</v>
      </c>
      <c r="AW135" s="8" t="s">
        <v>37</v>
      </c>
      <c r="AX135" s="8" t="s">
        <v>80</v>
      </c>
      <c r="AY135" s="210" t="s">
        <v>122</v>
      </c>
    </row>
    <row r="136" s="1" customFormat="1" ht="25.5" customHeight="1">
      <c r="B136" s="42"/>
      <c r="C136" s="187" t="s">
        <v>280</v>
      </c>
      <c r="D136" s="187" t="s">
        <v>117</v>
      </c>
      <c r="E136" s="188" t="s">
        <v>281</v>
      </c>
      <c r="F136" s="189" t="s">
        <v>282</v>
      </c>
      <c r="G136" s="190" t="s">
        <v>147</v>
      </c>
      <c r="H136" s="191">
        <v>457.69999999999999</v>
      </c>
      <c r="I136" s="192"/>
      <c r="J136" s="193">
        <f>ROUND(I136*H136,2)</f>
        <v>0</v>
      </c>
      <c r="K136" s="189" t="s">
        <v>148</v>
      </c>
      <c r="L136" s="68"/>
      <c r="M136" s="194" t="s">
        <v>21</v>
      </c>
      <c r="N136" s="195" t="s">
        <v>44</v>
      </c>
      <c r="O136" s="43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AR136" s="20" t="s">
        <v>121</v>
      </c>
      <c r="AT136" s="20" t="s">
        <v>117</v>
      </c>
      <c r="AU136" s="20" t="s">
        <v>73</v>
      </c>
      <c r="AY136" s="20" t="s">
        <v>122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20" t="s">
        <v>80</v>
      </c>
      <c r="BK136" s="198">
        <f>ROUND(I136*H136,2)</f>
        <v>0</v>
      </c>
      <c r="BL136" s="20" t="s">
        <v>121</v>
      </c>
      <c r="BM136" s="20" t="s">
        <v>283</v>
      </c>
    </row>
    <row r="137" s="1" customFormat="1" ht="25.5" customHeight="1">
      <c r="B137" s="42"/>
      <c r="C137" s="187" t="s">
        <v>284</v>
      </c>
      <c r="D137" s="187" t="s">
        <v>117</v>
      </c>
      <c r="E137" s="188" t="s">
        <v>285</v>
      </c>
      <c r="F137" s="189" t="s">
        <v>286</v>
      </c>
      <c r="G137" s="190" t="s">
        <v>147</v>
      </c>
      <c r="H137" s="191">
        <v>1453.8299999999999</v>
      </c>
      <c r="I137" s="192"/>
      <c r="J137" s="193">
        <f>ROUND(I137*H137,2)</f>
        <v>0</v>
      </c>
      <c r="K137" s="189" t="s">
        <v>148</v>
      </c>
      <c r="L137" s="68"/>
      <c r="M137" s="194" t="s">
        <v>21</v>
      </c>
      <c r="N137" s="195" t="s">
        <v>44</v>
      </c>
      <c r="O137" s="43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AR137" s="20" t="s">
        <v>121</v>
      </c>
      <c r="AT137" s="20" t="s">
        <v>117</v>
      </c>
      <c r="AU137" s="20" t="s">
        <v>73</v>
      </c>
      <c r="AY137" s="20" t="s">
        <v>122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0" t="s">
        <v>80</v>
      </c>
      <c r="BK137" s="198">
        <f>ROUND(I137*H137,2)</f>
        <v>0</v>
      </c>
      <c r="BL137" s="20" t="s">
        <v>121</v>
      </c>
      <c r="BM137" s="20" t="s">
        <v>287</v>
      </c>
    </row>
    <row r="138" s="8" customFormat="1">
      <c r="B138" s="199"/>
      <c r="C138" s="200"/>
      <c r="D138" s="201" t="s">
        <v>150</v>
      </c>
      <c r="E138" s="202" t="s">
        <v>21</v>
      </c>
      <c r="F138" s="203" t="s">
        <v>288</v>
      </c>
      <c r="G138" s="200"/>
      <c r="H138" s="204">
        <v>1244.3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150</v>
      </c>
      <c r="AU138" s="210" t="s">
        <v>73</v>
      </c>
      <c r="AV138" s="8" t="s">
        <v>82</v>
      </c>
      <c r="AW138" s="8" t="s">
        <v>37</v>
      </c>
      <c r="AX138" s="8" t="s">
        <v>73</v>
      </c>
      <c r="AY138" s="210" t="s">
        <v>122</v>
      </c>
    </row>
    <row r="139" s="8" customFormat="1">
      <c r="B139" s="199"/>
      <c r="C139" s="200"/>
      <c r="D139" s="201" t="s">
        <v>150</v>
      </c>
      <c r="E139" s="202" t="s">
        <v>21</v>
      </c>
      <c r="F139" s="203" t="s">
        <v>289</v>
      </c>
      <c r="G139" s="200"/>
      <c r="H139" s="204">
        <v>104.65000000000001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150</v>
      </c>
      <c r="AU139" s="210" t="s">
        <v>73</v>
      </c>
      <c r="AV139" s="8" t="s">
        <v>82</v>
      </c>
      <c r="AW139" s="8" t="s">
        <v>37</v>
      </c>
      <c r="AX139" s="8" t="s">
        <v>73</v>
      </c>
      <c r="AY139" s="210" t="s">
        <v>122</v>
      </c>
    </row>
    <row r="140" s="8" customFormat="1">
      <c r="B140" s="199"/>
      <c r="C140" s="200"/>
      <c r="D140" s="201" t="s">
        <v>150</v>
      </c>
      <c r="E140" s="202" t="s">
        <v>21</v>
      </c>
      <c r="F140" s="203" t="s">
        <v>290</v>
      </c>
      <c r="G140" s="200"/>
      <c r="H140" s="204">
        <v>89.239999999999995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150</v>
      </c>
      <c r="AU140" s="210" t="s">
        <v>73</v>
      </c>
      <c r="AV140" s="8" t="s">
        <v>82</v>
      </c>
      <c r="AW140" s="8" t="s">
        <v>37</v>
      </c>
      <c r="AX140" s="8" t="s">
        <v>73</v>
      </c>
      <c r="AY140" s="210" t="s">
        <v>122</v>
      </c>
    </row>
    <row r="141" s="8" customFormat="1">
      <c r="B141" s="199"/>
      <c r="C141" s="200"/>
      <c r="D141" s="201" t="s">
        <v>150</v>
      </c>
      <c r="E141" s="202" t="s">
        <v>21</v>
      </c>
      <c r="F141" s="203" t="s">
        <v>291</v>
      </c>
      <c r="G141" s="200"/>
      <c r="H141" s="204">
        <v>15.640000000000001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150</v>
      </c>
      <c r="AU141" s="210" t="s">
        <v>73</v>
      </c>
      <c r="AV141" s="8" t="s">
        <v>82</v>
      </c>
      <c r="AW141" s="8" t="s">
        <v>37</v>
      </c>
      <c r="AX141" s="8" t="s">
        <v>73</v>
      </c>
      <c r="AY141" s="210" t="s">
        <v>122</v>
      </c>
    </row>
    <row r="142" s="9" customFormat="1">
      <c r="B142" s="221"/>
      <c r="C142" s="222"/>
      <c r="D142" s="201" t="s">
        <v>150</v>
      </c>
      <c r="E142" s="223" t="s">
        <v>21</v>
      </c>
      <c r="F142" s="224" t="s">
        <v>183</v>
      </c>
      <c r="G142" s="222"/>
      <c r="H142" s="225">
        <v>1453.8299999999999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150</v>
      </c>
      <c r="AU142" s="231" t="s">
        <v>73</v>
      </c>
      <c r="AV142" s="9" t="s">
        <v>121</v>
      </c>
      <c r="AW142" s="9" t="s">
        <v>37</v>
      </c>
      <c r="AX142" s="9" t="s">
        <v>80</v>
      </c>
      <c r="AY142" s="231" t="s">
        <v>122</v>
      </c>
    </row>
    <row r="143" s="1" customFormat="1" ht="16.5" customHeight="1">
      <c r="B143" s="42"/>
      <c r="C143" s="187" t="s">
        <v>292</v>
      </c>
      <c r="D143" s="187" t="s">
        <v>117</v>
      </c>
      <c r="E143" s="188" t="s">
        <v>293</v>
      </c>
      <c r="F143" s="189" t="s">
        <v>294</v>
      </c>
      <c r="G143" s="190" t="s">
        <v>174</v>
      </c>
      <c r="H143" s="191">
        <v>29.899999999999999</v>
      </c>
      <c r="I143" s="192"/>
      <c r="J143" s="193">
        <f>ROUND(I143*H143,2)</f>
        <v>0</v>
      </c>
      <c r="K143" s="189" t="s">
        <v>21</v>
      </c>
      <c r="L143" s="68"/>
      <c r="M143" s="194" t="s">
        <v>21</v>
      </c>
      <c r="N143" s="195" t="s">
        <v>44</v>
      </c>
      <c r="O143" s="43"/>
      <c r="P143" s="196">
        <f>O143*H143</f>
        <v>0</v>
      </c>
      <c r="Q143" s="196">
        <v>0.50573999999999997</v>
      </c>
      <c r="R143" s="196">
        <f>Q143*H143</f>
        <v>15.121625999999999</v>
      </c>
      <c r="S143" s="196">
        <v>0</v>
      </c>
      <c r="T143" s="197">
        <f>S143*H143</f>
        <v>0</v>
      </c>
      <c r="AR143" s="20" t="s">
        <v>121</v>
      </c>
      <c r="AT143" s="20" t="s">
        <v>117</v>
      </c>
      <c r="AU143" s="20" t="s">
        <v>73</v>
      </c>
      <c r="AY143" s="20" t="s">
        <v>122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20" t="s">
        <v>80</v>
      </c>
      <c r="BK143" s="198">
        <f>ROUND(I143*H143,2)</f>
        <v>0</v>
      </c>
      <c r="BL143" s="20" t="s">
        <v>121</v>
      </c>
      <c r="BM143" s="20" t="s">
        <v>295</v>
      </c>
    </row>
    <row r="144" s="1" customFormat="1" ht="16.5" customHeight="1">
      <c r="B144" s="42"/>
      <c r="C144" s="187" t="s">
        <v>296</v>
      </c>
      <c r="D144" s="187" t="s">
        <v>117</v>
      </c>
      <c r="E144" s="188" t="s">
        <v>297</v>
      </c>
      <c r="F144" s="189" t="s">
        <v>298</v>
      </c>
      <c r="G144" s="190" t="s">
        <v>174</v>
      </c>
      <c r="H144" s="191">
        <v>12.65</v>
      </c>
      <c r="I144" s="192"/>
      <c r="J144" s="193">
        <f>ROUND(I144*H144,2)</f>
        <v>0</v>
      </c>
      <c r="K144" s="189" t="s">
        <v>21</v>
      </c>
      <c r="L144" s="68"/>
      <c r="M144" s="194" t="s">
        <v>21</v>
      </c>
      <c r="N144" s="195" t="s">
        <v>44</v>
      </c>
      <c r="O144" s="43"/>
      <c r="P144" s="196">
        <f>O144*H144</f>
        <v>0</v>
      </c>
      <c r="Q144" s="196">
        <v>1.288</v>
      </c>
      <c r="R144" s="196">
        <f>Q144*H144</f>
        <v>16.293200000000002</v>
      </c>
      <c r="S144" s="196">
        <v>0</v>
      </c>
      <c r="T144" s="197">
        <f>S144*H144</f>
        <v>0</v>
      </c>
      <c r="AR144" s="20" t="s">
        <v>121</v>
      </c>
      <c r="AT144" s="20" t="s">
        <v>117</v>
      </c>
      <c r="AU144" s="20" t="s">
        <v>73</v>
      </c>
      <c r="AY144" s="20" t="s">
        <v>122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20" t="s">
        <v>80</v>
      </c>
      <c r="BK144" s="198">
        <f>ROUND(I144*H144,2)</f>
        <v>0</v>
      </c>
      <c r="BL144" s="20" t="s">
        <v>121</v>
      </c>
      <c r="BM144" s="20" t="s">
        <v>299</v>
      </c>
    </row>
    <row r="145" s="1" customFormat="1" ht="16.5" customHeight="1">
      <c r="B145" s="42"/>
      <c r="C145" s="187" t="s">
        <v>300</v>
      </c>
      <c r="D145" s="187" t="s">
        <v>117</v>
      </c>
      <c r="E145" s="188" t="s">
        <v>301</v>
      </c>
      <c r="F145" s="189" t="s">
        <v>298</v>
      </c>
      <c r="G145" s="190" t="s">
        <v>174</v>
      </c>
      <c r="H145" s="191">
        <v>37</v>
      </c>
      <c r="I145" s="192"/>
      <c r="J145" s="193">
        <f>ROUND(I145*H145,2)</f>
        <v>0</v>
      </c>
      <c r="K145" s="189" t="s">
        <v>21</v>
      </c>
      <c r="L145" s="68"/>
      <c r="M145" s="194" t="s">
        <v>21</v>
      </c>
      <c r="N145" s="195" t="s">
        <v>44</v>
      </c>
      <c r="O145" s="43"/>
      <c r="P145" s="196">
        <f>O145*H145</f>
        <v>0</v>
      </c>
      <c r="Q145" s="196">
        <v>0.014999999999999999</v>
      </c>
      <c r="R145" s="196">
        <f>Q145*H145</f>
        <v>0.55499999999999994</v>
      </c>
      <c r="S145" s="196">
        <v>0</v>
      </c>
      <c r="T145" s="197">
        <f>S145*H145</f>
        <v>0</v>
      </c>
      <c r="AR145" s="20" t="s">
        <v>121</v>
      </c>
      <c r="AT145" s="20" t="s">
        <v>117</v>
      </c>
      <c r="AU145" s="20" t="s">
        <v>73</v>
      </c>
      <c r="AY145" s="20" t="s">
        <v>122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20" t="s">
        <v>80</v>
      </c>
      <c r="BK145" s="198">
        <f>ROUND(I145*H145,2)</f>
        <v>0</v>
      </c>
      <c r="BL145" s="20" t="s">
        <v>121</v>
      </c>
      <c r="BM145" s="20" t="s">
        <v>302</v>
      </c>
    </row>
    <row r="146" s="1" customFormat="1" ht="25.5" customHeight="1">
      <c r="B146" s="42"/>
      <c r="C146" s="187" t="s">
        <v>303</v>
      </c>
      <c r="D146" s="187" t="s">
        <v>117</v>
      </c>
      <c r="E146" s="188" t="s">
        <v>304</v>
      </c>
      <c r="F146" s="189" t="s">
        <v>305</v>
      </c>
      <c r="G146" s="190" t="s">
        <v>179</v>
      </c>
      <c r="H146" s="191">
        <v>0.67500000000000004</v>
      </c>
      <c r="I146" s="192"/>
      <c r="J146" s="193">
        <f>ROUND(I146*H146,2)</f>
        <v>0</v>
      </c>
      <c r="K146" s="189" t="s">
        <v>148</v>
      </c>
      <c r="L146" s="68"/>
      <c r="M146" s="194" t="s">
        <v>21</v>
      </c>
      <c r="N146" s="195" t="s">
        <v>44</v>
      </c>
      <c r="O146" s="43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AR146" s="20" t="s">
        <v>121</v>
      </c>
      <c r="AT146" s="20" t="s">
        <v>117</v>
      </c>
      <c r="AU146" s="20" t="s">
        <v>73</v>
      </c>
      <c r="AY146" s="20" t="s">
        <v>122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20" t="s">
        <v>80</v>
      </c>
      <c r="BK146" s="198">
        <f>ROUND(I146*H146,2)</f>
        <v>0</v>
      </c>
      <c r="BL146" s="20" t="s">
        <v>121</v>
      </c>
      <c r="BM146" s="20" t="s">
        <v>306</v>
      </c>
    </row>
    <row r="147" s="8" customFormat="1">
      <c r="B147" s="199"/>
      <c r="C147" s="200"/>
      <c r="D147" s="201" t="s">
        <v>150</v>
      </c>
      <c r="E147" s="202" t="s">
        <v>21</v>
      </c>
      <c r="F147" s="203" t="s">
        <v>307</v>
      </c>
      <c r="G147" s="200"/>
      <c r="H147" s="204">
        <v>0.67500000000000004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150</v>
      </c>
      <c r="AU147" s="210" t="s">
        <v>73</v>
      </c>
      <c r="AV147" s="8" t="s">
        <v>82</v>
      </c>
      <c r="AW147" s="8" t="s">
        <v>37</v>
      </c>
      <c r="AX147" s="8" t="s">
        <v>80</v>
      </c>
      <c r="AY147" s="210" t="s">
        <v>122</v>
      </c>
    </row>
    <row r="148" s="1" customFormat="1" ht="16.5" customHeight="1">
      <c r="B148" s="42"/>
      <c r="C148" s="187" t="s">
        <v>308</v>
      </c>
      <c r="D148" s="187" t="s">
        <v>117</v>
      </c>
      <c r="E148" s="188" t="s">
        <v>309</v>
      </c>
      <c r="F148" s="189" t="s">
        <v>310</v>
      </c>
      <c r="G148" s="190" t="s">
        <v>147</v>
      </c>
      <c r="H148" s="191">
        <v>104.65000000000001</v>
      </c>
      <c r="I148" s="192"/>
      <c r="J148" s="193">
        <f>ROUND(I148*H148,2)</f>
        <v>0</v>
      </c>
      <c r="K148" s="189" t="s">
        <v>21</v>
      </c>
      <c r="L148" s="68"/>
      <c r="M148" s="194" t="s">
        <v>21</v>
      </c>
      <c r="N148" s="195" t="s">
        <v>44</v>
      </c>
      <c r="O148" s="43"/>
      <c r="P148" s="196">
        <f>O148*H148</f>
        <v>0</v>
      </c>
      <c r="Q148" s="196">
        <v>0.20266000000000001</v>
      </c>
      <c r="R148" s="196">
        <f>Q148*H148</f>
        <v>21.208369000000001</v>
      </c>
      <c r="S148" s="196">
        <v>0</v>
      </c>
      <c r="T148" s="197">
        <f>S148*H148</f>
        <v>0</v>
      </c>
      <c r="AR148" s="20" t="s">
        <v>121</v>
      </c>
      <c r="AT148" s="20" t="s">
        <v>117</v>
      </c>
      <c r="AU148" s="20" t="s">
        <v>73</v>
      </c>
      <c r="AY148" s="20" t="s">
        <v>122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20" t="s">
        <v>80</v>
      </c>
      <c r="BK148" s="198">
        <f>ROUND(I148*H148,2)</f>
        <v>0</v>
      </c>
      <c r="BL148" s="20" t="s">
        <v>121</v>
      </c>
      <c r="BM148" s="20" t="s">
        <v>311</v>
      </c>
    </row>
    <row r="149" s="8" customFormat="1">
      <c r="B149" s="199"/>
      <c r="C149" s="200"/>
      <c r="D149" s="201" t="s">
        <v>150</v>
      </c>
      <c r="E149" s="202" t="s">
        <v>21</v>
      </c>
      <c r="F149" s="203" t="s">
        <v>289</v>
      </c>
      <c r="G149" s="200"/>
      <c r="H149" s="204">
        <v>104.65000000000001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150</v>
      </c>
      <c r="AU149" s="210" t="s">
        <v>73</v>
      </c>
      <c r="AV149" s="8" t="s">
        <v>82</v>
      </c>
      <c r="AW149" s="8" t="s">
        <v>37</v>
      </c>
      <c r="AX149" s="8" t="s">
        <v>80</v>
      </c>
      <c r="AY149" s="210" t="s">
        <v>122</v>
      </c>
    </row>
    <row r="150" s="1" customFormat="1" ht="25.5" customHeight="1">
      <c r="B150" s="42"/>
      <c r="C150" s="187" t="s">
        <v>312</v>
      </c>
      <c r="D150" s="187" t="s">
        <v>117</v>
      </c>
      <c r="E150" s="188" t="s">
        <v>313</v>
      </c>
      <c r="F150" s="189" t="s">
        <v>314</v>
      </c>
      <c r="G150" s="190" t="s">
        <v>147</v>
      </c>
      <c r="H150" s="191">
        <v>48.875</v>
      </c>
      <c r="I150" s="192"/>
      <c r="J150" s="193">
        <f>ROUND(I150*H150,2)</f>
        <v>0</v>
      </c>
      <c r="K150" s="189" t="s">
        <v>148</v>
      </c>
      <c r="L150" s="68"/>
      <c r="M150" s="194" t="s">
        <v>21</v>
      </c>
      <c r="N150" s="195" t="s">
        <v>44</v>
      </c>
      <c r="O150" s="43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AR150" s="20" t="s">
        <v>121</v>
      </c>
      <c r="AT150" s="20" t="s">
        <v>117</v>
      </c>
      <c r="AU150" s="20" t="s">
        <v>73</v>
      </c>
      <c r="AY150" s="20" t="s">
        <v>122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20" t="s">
        <v>80</v>
      </c>
      <c r="BK150" s="198">
        <f>ROUND(I150*H150,2)</f>
        <v>0</v>
      </c>
      <c r="BL150" s="20" t="s">
        <v>121</v>
      </c>
      <c r="BM150" s="20" t="s">
        <v>315</v>
      </c>
    </row>
    <row r="151" s="8" customFormat="1">
      <c r="B151" s="199"/>
      <c r="C151" s="200"/>
      <c r="D151" s="201" t="s">
        <v>150</v>
      </c>
      <c r="E151" s="202" t="s">
        <v>21</v>
      </c>
      <c r="F151" s="203" t="s">
        <v>316</v>
      </c>
      <c r="G151" s="200"/>
      <c r="H151" s="204">
        <v>48.875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150</v>
      </c>
      <c r="AU151" s="210" t="s">
        <v>73</v>
      </c>
      <c r="AV151" s="8" t="s">
        <v>82</v>
      </c>
      <c r="AW151" s="8" t="s">
        <v>37</v>
      </c>
      <c r="AX151" s="8" t="s">
        <v>80</v>
      </c>
      <c r="AY151" s="210" t="s">
        <v>122</v>
      </c>
    </row>
    <row r="152" s="1" customFormat="1" ht="25.5" customHeight="1">
      <c r="B152" s="42"/>
      <c r="C152" s="187" t="s">
        <v>317</v>
      </c>
      <c r="D152" s="187" t="s">
        <v>117</v>
      </c>
      <c r="E152" s="188" t="s">
        <v>318</v>
      </c>
      <c r="F152" s="189" t="s">
        <v>319</v>
      </c>
      <c r="G152" s="190" t="s">
        <v>147</v>
      </c>
      <c r="H152" s="191">
        <v>2193.25</v>
      </c>
      <c r="I152" s="192"/>
      <c r="J152" s="193">
        <f>ROUND(I152*H152,2)</f>
        <v>0</v>
      </c>
      <c r="K152" s="189" t="s">
        <v>148</v>
      </c>
      <c r="L152" s="68"/>
      <c r="M152" s="194" t="s">
        <v>21</v>
      </c>
      <c r="N152" s="195" t="s">
        <v>44</v>
      </c>
      <c r="O152" s="43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AR152" s="20" t="s">
        <v>121</v>
      </c>
      <c r="AT152" s="20" t="s">
        <v>117</v>
      </c>
      <c r="AU152" s="20" t="s">
        <v>73</v>
      </c>
      <c r="AY152" s="20" t="s">
        <v>122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0" t="s">
        <v>80</v>
      </c>
      <c r="BK152" s="198">
        <f>ROUND(I152*H152,2)</f>
        <v>0</v>
      </c>
      <c r="BL152" s="20" t="s">
        <v>121</v>
      </c>
      <c r="BM152" s="20" t="s">
        <v>320</v>
      </c>
    </row>
    <row r="153" s="8" customFormat="1">
      <c r="B153" s="199"/>
      <c r="C153" s="200"/>
      <c r="D153" s="201" t="s">
        <v>150</v>
      </c>
      <c r="E153" s="202" t="s">
        <v>21</v>
      </c>
      <c r="F153" s="203" t="s">
        <v>321</v>
      </c>
      <c r="G153" s="200"/>
      <c r="H153" s="204">
        <v>2488.5999999999999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150</v>
      </c>
      <c r="AU153" s="210" t="s">
        <v>73</v>
      </c>
      <c r="AV153" s="8" t="s">
        <v>82</v>
      </c>
      <c r="AW153" s="8" t="s">
        <v>37</v>
      </c>
      <c r="AX153" s="8" t="s">
        <v>73</v>
      </c>
      <c r="AY153" s="210" t="s">
        <v>122</v>
      </c>
    </row>
    <row r="154" s="8" customFormat="1">
      <c r="B154" s="199"/>
      <c r="C154" s="200"/>
      <c r="D154" s="201" t="s">
        <v>150</v>
      </c>
      <c r="E154" s="202" t="s">
        <v>21</v>
      </c>
      <c r="F154" s="203" t="s">
        <v>322</v>
      </c>
      <c r="G154" s="200"/>
      <c r="H154" s="204">
        <v>-400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150</v>
      </c>
      <c r="AU154" s="210" t="s">
        <v>73</v>
      </c>
      <c r="AV154" s="8" t="s">
        <v>82</v>
      </c>
      <c r="AW154" s="8" t="s">
        <v>37</v>
      </c>
      <c r="AX154" s="8" t="s">
        <v>73</v>
      </c>
      <c r="AY154" s="210" t="s">
        <v>122</v>
      </c>
    </row>
    <row r="155" s="8" customFormat="1">
      <c r="B155" s="199"/>
      <c r="C155" s="200"/>
      <c r="D155" s="201" t="s">
        <v>150</v>
      </c>
      <c r="E155" s="202" t="s">
        <v>21</v>
      </c>
      <c r="F155" s="203" t="s">
        <v>323</v>
      </c>
      <c r="G155" s="200"/>
      <c r="H155" s="204">
        <v>104.65000000000001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150</v>
      </c>
      <c r="AU155" s="210" t="s">
        <v>73</v>
      </c>
      <c r="AV155" s="8" t="s">
        <v>82</v>
      </c>
      <c r="AW155" s="8" t="s">
        <v>37</v>
      </c>
      <c r="AX155" s="8" t="s">
        <v>73</v>
      </c>
      <c r="AY155" s="210" t="s">
        <v>122</v>
      </c>
    </row>
    <row r="156" s="9" customFormat="1">
      <c r="B156" s="221"/>
      <c r="C156" s="222"/>
      <c r="D156" s="201" t="s">
        <v>150</v>
      </c>
      <c r="E156" s="223" t="s">
        <v>21</v>
      </c>
      <c r="F156" s="224" t="s">
        <v>183</v>
      </c>
      <c r="G156" s="222"/>
      <c r="H156" s="225">
        <v>2193.25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150</v>
      </c>
      <c r="AU156" s="231" t="s">
        <v>73</v>
      </c>
      <c r="AV156" s="9" t="s">
        <v>121</v>
      </c>
      <c r="AW156" s="9" t="s">
        <v>37</v>
      </c>
      <c r="AX156" s="9" t="s">
        <v>80</v>
      </c>
      <c r="AY156" s="231" t="s">
        <v>122</v>
      </c>
    </row>
    <row r="157" s="1" customFormat="1" ht="38.25" customHeight="1">
      <c r="B157" s="42"/>
      <c r="C157" s="187" t="s">
        <v>324</v>
      </c>
      <c r="D157" s="187" t="s">
        <v>117</v>
      </c>
      <c r="E157" s="188" t="s">
        <v>325</v>
      </c>
      <c r="F157" s="189" t="s">
        <v>326</v>
      </c>
      <c r="G157" s="190" t="s">
        <v>147</v>
      </c>
      <c r="H157" s="191">
        <v>1244.3</v>
      </c>
      <c r="I157" s="192"/>
      <c r="J157" s="193">
        <f>ROUND(I157*H157,2)</f>
        <v>0</v>
      </c>
      <c r="K157" s="189" t="s">
        <v>148</v>
      </c>
      <c r="L157" s="68"/>
      <c r="M157" s="194" t="s">
        <v>21</v>
      </c>
      <c r="N157" s="195" t="s">
        <v>44</v>
      </c>
      <c r="O157" s="43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20" t="s">
        <v>121</v>
      </c>
      <c r="AT157" s="20" t="s">
        <v>117</v>
      </c>
      <c r="AU157" s="20" t="s">
        <v>73</v>
      </c>
      <c r="AY157" s="20" t="s">
        <v>122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20" t="s">
        <v>80</v>
      </c>
      <c r="BK157" s="198">
        <f>ROUND(I157*H157,2)</f>
        <v>0</v>
      </c>
      <c r="BL157" s="20" t="s">
        <v>121</v>
      </c>
      <c r="BM157" s="20" t="s">
        <v>327</v>
      </c>
    </row>
    <row r="158" s="8" customFormat="1">
      <c r="B158" s="199"/>
      <c r="C158" s="200"/>
      <c r="D158" s="201" t="s">
        <v>150</v>
      </c>
      <c r="E158" s="202" t="s">
        <v>21</v>
      </c>
      <c r="F158" s="203" t="s">
        <v>288</v>
      </c>
      <c r="G158" s="200"/>
      <c r="H158" s="204">
        <v>1244.3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150</v>
      </c>
      <c r="AU158" s="210" t="s">
        <v>73</v>
      </c>
      <c r="AV158" s="8" t="s">
        <v>82</v>
      </c>
      <c r="AW158" s="8" t="s">
        <v>37</v>
      </c>
      <c r="AX158" s="8" t="s">
        <v>80</v>
      </c>
      <c r="AY158" s="210" t="s">
        <v>122</v>
      </c>
    </row>
    <row r="159" s="1" customFormat="1" ht="25.5" customHeight="1">
      <c r="B159" s="42"/>
      <c r="C159" s="187" t="s">
        <v>328</v>
      </c>
      <c r="D159" s="187" t="s">
        <v>117</v>
      </c>
      <c r="E159" s="188" t="s">
        <v>329</v>
      </c>
      <c r="F159" s="189" t="s">
        <v>330</v>
      </c>
      <c r="G159" s="190" t="s">
        <v>147</v>
      </c>
      <c r="H159" s="191">
        <v>1244.3</v>
      </c>
      <c r="I159" s="192"/>
      <c r="J159" s="193">
        <f>ROUND(I159*H159,2)</f>
        <v>0</v>
      </c>
      <c r="K159" s="189" t="s">
        <v>148</v>
      </c>
      <c r="L159" s="68"/>
      <c r="M159" s="194" t="s">
        <v>21</v>
      </c>
      <c r="N159" s="195" t="s">
        <v>44</v>
      </c>
      <c r="O159" s="43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0" t="s">
        <v>121</v>
      </c>
      <c r="AT159" s="20" t="s">
        <v>117</v>
      </c>
      <c r="AU159" s="20" t="s">
        <v>73</v>
      </c>
      <c r="AY159" s="20" t="s">
        <v>122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0" t="s">
        <v>80</v>
      </c>
      <c r="BK159" s="198">
        <f>ROUND(I159*H159,2)</f>
        <v>0</v>
      </c>
      <c r="BL159" s="20" t="s">
        <v>121</v>
      </c>
      <c r="BM159" s="20" t="s">
        <v>331</v>
      </c>
    </row>
    <row r="160" s="8" customFormat="1">
      <c r="B160" s="199"/>
      <c r="C160" s="200"/>
      <c r="D160" s="201" t="s">
        <v>150</v>
      </c>
      <c r="E160" s="202" t="s">
        <v>21</v>
      </c>
      <c r="F160" s="203" t="s">
        <v>288</v>
      </c>
      <c r="G160" s="200"/>
      <c r="H160" s="204">
        <v>1244.3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150</v>
      </c>
      <c r="AU160" s="210" t="s">
        <v>73</v>
      </c>
      <c r="AV160" s="8" t="s">
        <v>82</v>
      </c>
      <c r="AW160" s="8" t="s">
        <v>37</v>
      </c>
      <c r="AX160" s="8" t="s">
        <v>80</v>
      </c>
      <c r="AY160" s="210" t="s">
        <v>122</v>
      </c>
    </row>
    <row r="161" s="1" customFormat="1" ht="25.5" customHeight="1">
      <c r="B161" s="42"/>
      <c r="C161" s="187" t="s">
        <v>332</v>
      </c>
      <c r="D161" s="187" t="s">
        <v>117</v>
      </c>
      <c r="E161" s="188" t="s">
        <v>333</v>
      </c>
      <c r="F161" s="189" t="s">
        <v>334</v>
      </c>
      <c r="G161" s="190" t="s">
        <v>147</v>
      </c>
      <c r="H161" s="191">
        <v>1244.3</v>
      </c>
      <c r="I161" s="192"/>
      <c r="J161" s="193">
        <f>ROUND(I161*H161,2)</f>
        <v>0</v>
      </c>
      <c r="K161" s="189" t="s">
        <v>148</v>
      </c>
      <c r="L161" s="68"/>
      <c r="M161" s="194" t="s">
        <v>21</v>
      </c>
      <c r="N161" s="195" t="s">
        <v>44</v>
      </c>
      <c r="O161" s="43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AR161" s="20" t="s">
        <v>121</v>
      </c>
      <c r="AT161" s="20" t="s">
        <v>117</v>
      </c>
      <c r="AU161" s="20" t="s">
        <v>73</v>
      </c>
      <c r="AY161" s="20" t="s">
        <v>122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20" t="s">
        <v>80</v>
      </c>
      <c r="BK161" s="198">
        <f>ROUND(I161*H161,2)</f>
        <v>0</v>
      </c>
      <c r="BL161" s="20" t="s">
        <v>121</v>
      </c>
      <c r="BM161" s="20" t="s">
        <v>335</v>
      </c>
    </row>
    <row r="162" s="8" customFormat="1">
      <c r="B162" s="199"/>
      <c r="C162" s="200"/>
      <c r="D162" s="201" t="s">
        <v>150</v>
      </c>
      <c r="E162" s="202" t="s">
        <v>21</v>
      </c>
      <c r="F162" s="203" t="s">
        <v>288</v>
      </c>
      <c r="G162" s="200"/>
      <c r="H162" s="204">
        <v>1244.3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150</v>
      </c>
      <c r="AU162" s="210" t="s">
        <v>73</v>
      </c>
      <c r="AV162" s="8" t="s">
        <v>82</v>
      </c>
      <c r="AW162" s="8" t="s">
        <v>37</v>
      </c>
      <c r="AX162" s="8" t="s">
        <v>80</v>
      </c>
      <c r="AY162" s="210" t="s">
        <v>122</v>
      </c>
    </row>
    <row r="163" s="1" customFormat="1" ht="38.25" customHeight="1">
      <c r="B163" s="42"/>
      <c r="C163" s="187" t="s">
        <v>336</v>
      </c>
      <c r="D163" s="187" t="s">
        <v>117</v>
      </c>
      <c r="E163" s="188" t="s">
        <v>337</v>
      </c>
      <c r="F163" s="189" t="s">
        <v>338</v>
      </c>
      <c r="G163" s="190" t="s">
        <v>147</v>
      </c>
      <c r="H163" s="191">
        <v>1244.3</v>
      </c>
      <c r="I163" s="192"/>
      <c r="J163" s="193">
        <f>ROUND(I163*H163,2)</f>
        <v>0</v>
      </c>
      <c r="K163" s="189" t="s">
        <v>148</v>
      </c>
      <c r="L163" s="68"/>
      <c r="M163" s="194" t="s">
        <v>21</v>
      </c>
      <c r="N163" s="195" t="s">
        <v>44</v>
      </c>
      <c r="O163" s="43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AR163" s="20" t="s">
        <v>121</v>
      </c>
      <c r="AT163" s="20" t="s">
        <v>117</v>
      </c>
      <c r="AU163" s="20" t="s">
        <v>73</v>
      </c>
      <c r="AY163" s="20" t="s">
        <v>122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20" t="s">
        <v>80</v>
      </c>
      <c r="BK163" s="198">
        <f>ROUND(I163*H163,2)</f>
        <v>0</v>
      </c>
      <c r="BL163" s="20" t="s">
        <v>121</v>
      </c>
      <c r="BM163" s="20" t="s">
        <v>339</v>
      </c>
    </row>
    <row r="164" s="8" customFormat="1">
      <c r="B164" s="199"/>
      <c r="C164" s="200"/>
      <c r="D164" s="201" t="s">
        <v>150</v>
      </c>
      <c r="E164" s="202" t="s">
        <v>21</v>
      </c>
      <c r="F164" s="203" t="s">
        <v>288</v>
      </c>
      <c r="G164" s="200"/>
      <c r="H164" s="204">
        <v>1244.3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150</v>
      </c>
      <c r="AU164" s="210" t="s">
        <v>73</v>
      </c>
      <c r="AV164" s="8" t="s">
        <v>82</v>
      </c>
      <c r="AW164" s="8" t="s">
        <v>37</v>
      </c>
      <c r="AX164" s="8" t="s">
        <v>80</v>
      </c>
      <c r="AY164" s="210" t="s">
        <v>122</v>
      </c>
    </row>
    <row r="165" s="1" customFormat="1" ht="51" customHeight="1">
      <c r="B165" s="42"/>
      <c r="C165" s="187" t="s">
        <v>340</v>
      </c>
      <c r="D165" s="187" t="s">
        <v>117</v>
      </c>
      <c r="E165" s="188" t="s">
        <v>341</v>
      </c>
      <c r="F165" s="189" t="s">
        <v>342</v>
      </c>
      <c r="G165" s="190" t="s">
        <v>147</v>
      </c>
      <c r="H165" s="191">
        <v>104.65000000000001</v>
      </c>
      <c r="I165" s="192"/>
      <c r="J165" s="193">
        <f>ROUND(I165*H165,2)</f>
        <v>0</v>
      </c>
      <c r="K165" s="189" t="s">
        <v>148</v>
      </c>
      <c r="L165" s="68"/>
      <c r="M165" s="194" t="s">
        <v>21</v>
      </c>
      <c r="N165" s="195" t="s">
        <v>44</v>
      </c>
      <c r="O165" s="43"/>
      <c r="P165" s="196">
        <f>O165*H165</f>
        <v>0</v>
      </c>
      <c r="Q165" s="196">
        <v>0.084250000000000005</v>
      </c>
      <c r="R165" s="196">
        <f>Q165*H165</f>
        <v>8.8167625000000012</v>
      </c>
      <c r="S165" s="196">
        <v>0</v>
      </c>
      <c r="T165" s="197">
        <f>S165*H165</f>
        <v>0</v>
      </c>
      <c r="AR165" s="20" t="s">
        <v>121</v>
      </c>
      <c r="AT165" s="20" t="s">
        <v>117</v>
      </c>
      <c r="AU165" s="20" t="s">
        <v>73</v>
      </c>
      <c r="AY165" s="20" t="s">
        <v>122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0" t="s">
        <v>80</v>
      </c>
      <c r="BK165" s="198">
        <f>ROUND(I165*H165,2)</f>
        <v>0</v>
      </c>
      <c r="BL165" s="20" t="s">
        <v>121</v>
      </c>
      <c r="BM165" s="20" t="s">
        <v>343</v>
      </c>
    </row>
    <row r="166" s="8" customFormat="1">
      <c r="B166" s="199"/>
      <c r="C166" s="200"/>
      <c r="D166" s="201" t="s">
        <v>150</v>
      </c>
      <c r="E166" s="202" t="s">
        <v>21</v>
      </c>
      <c r="F166" s="203" t="s">
        <v>289</v>
      </c>
      <c r="G166" s="200"/>
      <c r="H166" s="204">
        <v>104.65000000000001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150</v>
      </c>
      <c r="AU166" s="210" t="s">
        <v>73</v>
      </c>
      <c r="AV166" s="8" t="s">
        <v>82</v>
      </c>
      <c r="AW166" s="8" t="s">
        <v>37</v>
      </c>
      <c r="AX166" s="8" t="s">
        <v>80</v>
      </c>
      <c r="AY166" s="210" t="s">
        <v>122</v>
      </c>
    </row>
    <row r="167" s="1" customFormat="1" ht="16.5" customHeight="1">
      <c r="B167" s="42"/>
      <c r="C167" s="211" t="s">
        <v>344</v>
      </c>
      <c r="D167" s="211" t="s">
        <v>161</v>
      </c>
      <c r="E167" s="212" t="s">
        <v>345</v>
      </c>
      <c r="F167" s="213" t="s">
        <v>346</v>
      </c>
      <c r="G167" s="214" t="s">
        <v>147</v>
      </c>
      <c r="H167" s="215">
        <v>99.498000000000005</v>
      </c>
      <c r="I167" s="216"/>
      <c r="J167" s="217">
        <f>ROUND(I167*H167,2)</f>
        <v>0</v>
      </c>
      <c r="K167" s="213" t="s">
        <v>21</v>
      </c>
      <c r="L167" s="218"/>
      <c r="M167" s="219" t="s">
        <v>21</v>
      </c>
      <c r="N167" s="220" t="s">
        <v>44</v>
      </c>
      <c r="O167" s="43"/>
      <c r="P167" s="196">
        <f>O167*H167</f>
        <v>0</v>
      </c>
      <c r="Q167" s="196">
        <v>0.113</v>
      </c>
      <c r="R167" s="196">
        <f>Q167*H167</f>
        <v>11.243274000000001</v>
      </c>
      <c r="S167" s="196">
        <v>0</v>
      </c>
      <c r="T167" s="197">
        <f>S167*H167</f>
        <v>0</v>
      </c>
      <c r="AR167" s="20" t="s">
        <v>165</v>
      </c>
      <c r="AT167" s="20" t="s">
        <v>161</v>
      </c>
      <c r="AU167" s="20" t="s">
        <v>73</v>
      </c>
      <c r="AY167" s="20" t="s">
        <v>122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20" t="s">
        <v>80</v>
      </c>
      <c r="BK167" s="198">
        <f>ROUND(I167*H167,2)</f>
        <v>0</v>
      </c>
      <c r="BL167" s="20" t="s">
        <v>121</v>
      </c>
      <c r="BM167" s="20" t="s">
        <v>347</v>
      </c>
    </row>
    <row r="168" s="10" customFormat="1">
      <c r="B168" s="232"/>
      <c r="C168" s="233"/>
      <c r="D168" s="201" t="s">
        <v>150</v>
      </c>
      <c r="E168" s="234" t="s">
        <v>21</v>
      </c>
      <c r="F168" s="235" t="s">
        <v>348</v>
      </c>
      <c r="G168" s="233"/>
      <c r="H168" s="234" t="s">
        <v>21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150</v>
      </c>
      <c r="AU168" s="241" t="s">
        <v>73</v>
      </c>
      <c r="AV168" s="10" t="s">
        <v>80</v>
      </c>
      <c r="AW168" s="10" t="s">
        <v>37</v>
      </c>
      <c r="AX168" s="10" t="s">
        <v>73</v>
      </c>
      <c r="AY168" s="241" t="s">
        <v>122</v>
      </c>
    </row>
    <row r="169" s="8" customFormat="1">
      <c r="B169" s="199"/>
      <c r="C169" s="200"/>
      <c r="D169" s="201" t="s">
        <v>150</v>
      </c>
      <c r="E169" s="202" t="s">
        <v>21</v>
      </c>
      <c r="F169" s="203" t="s">
        <v>349</v>
      </c>
      <c r="G169" s="200"/>
      <c r="H169" s="204">
        <v>99.498000000000005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150</v>
      </c>
      <c r="AU169" s="210" t="s">
        <v>73</v>
      </c>
      <c r="AV169" s="8" t="s">
        <v>82</v>
      </c>
      <c r="AW169" s="8" t="s">
        <v>37</v>
      </c>
      <c r="AX169" s="8" t="s">
        <v>80</v>
      </c>
      <c r="AY169" s="210" t="s">
        <v>122</v>
      </c>
    </row>
    <row r="170" s="1" customFormat="1" ht="16.5" customHeight="1">
      <c r="B170" s="42"/>
      <c r="C170" s="211" t="s">
        <v>350</v>
      </c>
      <c r="D170" s="211" t="s">
        <v>161</v>
      </c>
      <c r="E170" s="212" t="s">
        <v>351</v>
      </c>
      <c r="F170" s="213" t="s">
        <v>352</v>
      </c>
      <c r="G170" s="214" t="s">
        <v>147</v>
      </c>
      <c r="H170" s="215">
        <v>8.2919999999999998</v>
      </c>
      <c r="I170" s="216"/>
      <c r="J170" s="217">
        <f>ROUND(I170*H170,2)</f>
        <v>0</v>
      </c>
      <c r="K170" s="213" t="s">
        <v>148</v>
      </c>
      <c r="L170" s="218"/>
      <c r="M170" s="219" t="s">
        <v>21</v>
      </c>
      <c r="N170" s="220" t="s">
        <v>44</v>
      </c>
      <c r="O170" s="43"/>
      <c r="P170" s="196">
        <f>O170*H170</f>
        <v>0</v>
      </c>
      <c r="Q170" s="196">
        <v>0.13100000000000001</v>
      </c>
      <c r="R170" s="196">
        <f>Q170*H170</f>
        <v>1.086252</v>
      </c>
      <c r="S170" s="196">
        <v>0</v>
      </c>
      <c r="T170" s="197">
        <f>S170*H170</f>
        <v>0</v>
      </c>
      <c r="AR170" s="20" t="s">
        <v>165</v>
      </c>
      <c r="AT170" s="20" t="s">
        <v>161</v>
      </c>
      <c r="AU170" s="20" t="s">
        <v>73</v>
      </c>
      <c r="AY170" s="20" t="s">
        <v>122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20" t="s">
        <v>80</v>
      </c>
      <c r="BK170" s="198">
        <f>ROUND(I170*H170,2)</f>
        <v>0</v>
      </c>
      <c r="BL170" s="20" t="s">
        <v>121</v>
      </c>
      <c r="BM170" s="20" t="s">
        <v>353</v>
      </c>
    </row>
    <row r="171" s="8" customFormat="1">
      <c r="B171" s="199"/>
      <c r="C171" s="200"/>
      <c r="D171" s="201" t="s">
        <v>150</v>
      </c>
      <c r="E171" s="202" t="s">
        <v>21</v>
      </c>
      <c r="F171" s="203" t="s">
        <v>354</v>
      </c>
      <c r="G171" s="200"/>
      <c r="H171" s="204">
        <v>8.2919999999999998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150</v>
      </c>
      <c r="AU171" s="210" t="s">
        <v>73</v>
      </c>
      <c r="AV171" s="8" t="s">
        <v>82</v>
      </c>
      <c r="AW171" s="8" t="s">
        <v>37</v>
      </c>
      <c r="AX171" s="8" t="s">
        <v>80</v>
      </c>
      <c r="AY171" s="210" t="s">
        <v>122</v>
      </c>
    </row>
    <row r="172" s="1" customFormat="1" ht="16.5" customHeight="1">
      <c r="B172" s="42"/>
      <c r="C172" s="187" t="s">
        <v>355</v>
      </c>
      <c r="D172" s="187" t="s">
        <v>117</v>
      </c>
      <c r="E172" s="188" t="s">
        <v>356</v>
      </c>
      <c r="F172" s="189" t="s">
        <v>357</v>
      </c>
      <c r="G172" s="190" t="s">
        <v>358</v>
      </c>
      <c r="H172" s="191">
        <v>3</v>
      </c>
      <c r="I172" s="192"/>
      <c r="J172" s="193">
        <f>ROUND(I172*H172,2)</f>
        <v>0</v>
      </c>
      <c r="K172" s="189" t="s">
        <v>148</v>
      </c>
      <c r="L172" s="68"/>
      <c r="M172" s="194" t="s">
        <v>21</v>
      </c>
      <c r="N172" s="195" t="s">
        <v>44</v>
      </c>
      <c r="O172" s="43"/>
      <c r="P172" s="196">
        <f>O172*H172</f>
        <v>0</v>
      </c>
      <c r="Q172" s="196">
        <v>0.14494000000000001</v>
      </c>
      <c r="R172" s="196">
        <f>Q172*H172</f>
        <v>0.43482000000000004</v>
      </c>
      <c r="S172" s="196">
        <v>0</v>
      </c>
      <c r="T172" s="197">
        <f>S172*H172</f>
        <v>0</v>
      </c>
      <c r="AR172" s="20" t="s">
        <v>121</v>
      </c>
      <c r="AT172" s="20" t="s">
        <v>117</v>
      </c>
      <c r="AU172" s="20" t="s">
        <v>73</v>
      </c>
      <c r="AY172" s="20" t="s">
        <v>122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0" t="s">
        <v>80</v>
      </c>
      <c r="BK172" s="198">
        <f>ROUND(I172*H172,2)</f>
        <v>0</v>
      </c>
      <c r="BL172" s="20" t="s">
        <v>121</v>
      </c>
      <c r="BM172" s="20" t="s">
        <v>359</v>
      </c>
    </row>
    <row r="173" s="1" customFormat="1" ht="16.5" customHeight="1">
      <c r="B173" s="42"/>
      <c r="C173" s="211" t="s">
        <v>360</v>
      </c>
      <c r="D173" s="211" t="s">
        <v>161</v>
      </c>
      <c r="E173" s="212" t="s">
        <v>361</v>
      </c>
      <c r="F173" s="213" t="s">
        <v>362</v>
      </c>
      <c r="G173" s="214" t="s">
        <v>358</v>
      </c>
      <c r="H173" s="215">
        <v>3</v>
      </c>
      <c r="I173" s="216"/>
      <c r="J173" s="217">
        <f>ROUND(I173*H173,2)</f>
        <v>0</v>
      </c>
      <c r="K173" s="213" t="s">
        <v>148</v>
      </c>
      <c r="L173" s="218"/>
      <c r="M173" s="219" t="s">
        <v>21</v>
      </c>
      <c r="N173" s="220" t="s">
        <v>44</v>
      </c>
      <c r="O173" s="43"/>
      <c r="P173" s="196">
        <f>O173*H173</f>
        <v>0</v>
      </c>
      <c r="Q173" s="196">
        <v>0.071999999999999995</v>
      </c>
      <c r="R173" s="196">
        <f>Q173*H173</f>
        <v>0.21599999999999997</v>
      </c>
      <c r="S173" s="196">
        <v>0</v>
      </c>
      <c r="T173" s="197">
        <f>S173*H173</f>
        <v>0</v>
      </c>
      <c r="AR173" s="20" t="s">
        <v>165</v>
      </c>
      <c r="AT173" s="20" t="s">
        <v>161</v>
      </c>
      <c r="AU173" s="20" t="s">
        <v>73</v>
      </c>
      <c r="AY173" s="20" t="s">
        <v>122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20" t="s">
        <v>80</v>
      </c>
      <c r="BK173" s="198">
        <f>ROUND(I173*H173,2)</f>
        <v>0</v>
      </c>
      <c r="BL173" s="20" t="s">
        <v>121</v>
      </c>
      <c r="BM173" s="20" t="s">
        <v>363</v>
      </c>
    </row>
    <row r="174" s="1" customFormat="1" ht="16.5" customHeight="1">
      <c r="B174" s="42"/>
      <c r="C174" s="211" t="s">
        <v>364</v>
      </c>
      <c r="D174" s="211" t="s">
        <v>161</v>
      </c>
      <c r="E174" s="212" t="s">
        <v>365</v>
      </c>
      <c r="F174" s="213" t="s">
        <v>366</v>
      </c>
      <c r="G174" s="214" t="s">
        <v>358</v>
      </c>
      <c r="H174" s="215">
        <v>3</v>
      </c>
      <c r="I174" s="216"/>
      <c r="J174" s="217">
        <f>ROUND(I174*H174,2)</f>
        <v>0</v>
      </c>
      <c r="K174" s="213" t="s">
        <v>148</v>
      </c>
      <c r="L174" s="218"/>
      <c r="M174" s="219" t="s">
        <v>21</v>
      </c>
      <c r="N174" s="220" t="s">
        <v>44</v>
      </c>
      <c r="O174" s="43"/>
      <c r="P174" s="196">
        <f>O174*H174</f>
        <v>0</v>
      </c>
      <c r="Q174" s="196">
        <v>0.027</v>
      </c>
      <c r="R174" s="196">
        <f>Q174*H174</f>
        <v>0.081000000000000003</v>
      </c>
      <c r="S174" s="196">
        <v>0</v>
      </c>
      <c r="T174" s="197">
        <f>S174*H174</f>
        <v>0</v>
      </c>
      <c r="AR174" s="20" t="s">
        <v>165</v>
      </c>
      <c r="AT174" s="20" t="s">
        <v>161</v>
      </c>
      <c r="AU174" s="20" t="s">
        <v>73</v>
      </c>
      <c r="AY174" s="20" t="s">
        <v>122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20" t="s">
        <v>80</v>
      </c>
      <c r="BK174" s="198">
        <f>ROUND(I174*H174,2)</f>
        <v>0</v>
      </c>
      <c r="BL174" s="20" t="s">
        <v>121</v>
      </c>
      <c r="BM174" s="20" t="s">
        <v>367</v>
      </c>
    </row>
    <row r="175" s="1" customFormat="1" ht="16.5" customHeight="1">
      <c r="B175" s="42"/>
      <c r="C175" s="211" t="s">
        <v>368</v>
      </c>
      <c r="D175" s="211" t="s">
        <v>161</v>
      </c>
      <c r="E175" s="212" t="s">
        <v>369</v>
      </c>
      <c r="F175" s="213" t="s">
        <v>370</v>
      </c>
      <c r="G175" s="214" t="s">
        <v>358</v>
      </c>
      <c r="H175" s="215">
        <v>3</v>
      </c>
      <c r="I175" s="216"/>
      <c r="J175" s="217">
        <f>ROUND(I175*H175,2)</f>
        <v>0</v>
      </c>
      <c r="K175" s="213" t="s">
        <v>148</v>
      </c>
      <c r="L175" s="218"/>
      <c r="M175" s="219" t="s">
        <v>21</v>
      </c>
      <c r="N175" s="220" t="s">
        <v>44</v>
      </c>
      <c r="O175" s="43"/>
      <c r="P175" s="196">
        <f>O175*H175</f>
        <v>0</v>
      </c>
      <c r="Q175" s="196">
        <v>0.111</v>
      </c>
      <c r="R175" s="196">
        <f>Q175*H175</f>
        <v>0.33300000000000002</v>
      </c>
      <c r="S175" s="196">
        <v>0</v>
      </c>
      <c r="T175" s="197">
        <f>S175*H175</f>
        <v>0</v>
      </c>
      <c r="AR175" s="20" t="s">
        <v>165</v>
      </c>
      <c r="AT175" s="20" t="s">
        <v>161</v>
      </c>
      <c r="AU175" s="20" t="s">
        <v>73</v>
      </c>
      <c r="AY175" s="20" t="s">
        <v>122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20" t="s">
        <v>80</v>
      </c>
      <c r="BK175" s="198">
        <f>ROUND(I175*H175,2)</f>
        <v>0</v>
      </c>
      <c r="BL175" s="20" t="s">
        <v>121</v>
      </c>
      <c r="BM175" s="20" t="s">
        <v>371</v>
      </c>
    </row>
    <row r="176" s="1" customFormat="1" ht="25.5" customHeight="1">
      <c r="B176" s="42"/>
      <c r="C176" s="211" t="s">
        <v>372</v>
      </c>
      <c r="D176" s="211" t="s">
        <v>161</v>
      </c>
      <c r="E176" s="212" t="s">
        <v>373</v>
      </c>
      <c r="F176" s="213" t="s">
        <v>374</v>
      </c>
      <c r="G176" s="214" t="s">
        <v>358</v>
      </c>
      <c r="H176" s="215">
        <v>3</v>
      </c>
      <c r="I176" s="216"/>
      <c r="J176" s="217">
        <f>ROUND(I176*H176,2)</f>
        <v>0</v>
      </c>
      <c r="K176" s="213" t="s">
        <v>21</v>
      </c>
      <c r="L176" s="218"/>
      <c r="M176" s="219" t="s">
        <v>21</v>
      </c>
      <c r="N176" s="220" t="s">
        <v>44</v>
      </c>
      <c r="O176" s="43"/>
      <c r="P176" s="196">
        <f>O176*H176</f>
        <v>0</v>
      </c>
      <c r="Q176" s="196">
        <v>0.080000000000000002</v>
      </c>
      <c r="R176" s="196">
        <f>Q176*H176</f>
        <v>0.23999999999999999</v>
      </c>
      <c r="S176" s="196">
        <v>0</v>
      </c>
      <c r="T176" s="197">
        <f>S176*H176</f>
        <v>0</v>
      </c>
      <c r="AR176" s="20" t="s">
        <v>165</v>
      </c>
      <c r="AT176" s="20" t="s">
        <v>161</v>
      </c>
      <c r="AU176" s="20" t="s">
        <v>73</v>
      </c>
      <c r="AY176" s="20" t="s">
        <v>122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20" t="s">
        <v>80</v>
      </c>
      <c r="BK176" s="198">
        <f>ROUND(I176*H176,2)</f>
        <v>0</v>
      </c>
      <c r="BL176" s="20" t="s">
        <v>121</v>
      </c>
      <c r="BM176" s="20" t="s">
        <v>375</v>
      </c>
    </row>
    <row r="177" s="1" customFormat="1" ht="16.5" customHeight="1">
      <c r="B177" s="42"/>
      <c r="C177" s="211" t="s">
        <v>376</v>
      </c>
      <c r="D177" s="211" t="s">
        <v>161</v>
      </c>
      <c r="E177" s="212" t="s">
        <v>377</v>
      </c>
      <c r="F177" s="213" t="s">
        <v>378</v>
      </c>
      <c r="G177" s="214" t="s">
        <v>358</v>
      </c>
      <c r="H177" s="215">
        <v>6</v>
      </c>
      <c r="I177" s="216"/>
      <c r="J177" s="217">
        <f>ROUND(I177*H177,2)</f>
        <v>0</v>
      </c>
      <c r="K177" s="213" t="s">
        <v>148</v>
      </c>
      <c r="L177" s="218"/>
      <c r="M177" s="219" t="s">
        <v>21</v>
      </c>
      <c r="N177" s="220" t="s">
        <v>44</v>
      </c>
      <c r="O177" s="43"/>
      <c r="P177" s="196">
        <f>O177*H177</f>
        <v>0</v>
      </c>
      <c r="Q177" s="196">
        <v>0.057000000000000002</v>
      </c>
      <c r="R177" s="196">
        <f>Q177*H177</f>
        <v>0.34200000000000003</v>
      </c>
      <c r="S177" s="196">
        <v>0</v>
      </c>
      <c r="T177" s="197">
        <f>S177*H177</f>
        <v>0</v>
      </c>
      <c r="AR177" s="20" t="s">
        <v>165</v>
      </c>
      <c r="AT177" s="20" t="s">
        <v>161</v>
      </c>
      <c r="AU177" s="20" t="s">
        <v>73</v>
      </c>
      <c r="AY177" s="20" t="s">
        <v>122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0" t="s">
        <v>80</v>
      </c>
      <c r="BK177" s="198">
        <f>ROUND(I177*H177,2)</f>
        <v>0</v>
      </c>
      <c r="BL177" s="20" t="s">
        <v>121</v>
      </c>
      <c r="BM177" s="20" t="s">
        <v>379</v>
      </c>
    </row>
    <row r="178" s="1" customFormat="1" ht="25.5" customHeight="1">
      <c r="B178" s="42"/>
      <c r="C178" s="187" t="s">
        <v>380</v>
      </c>
      <c r="D178" s="187" t="s">
        <v>117</v>
      </c>
      <c r="E178" s="188" t="s">
        <v>381</v>
      </c>
      <c r="F178" s="189" t="s">
        <v>382</v>
      </c>
      <c r="G178" s="190" t="s">
        <v>358</v>
      </c>
      <c r="H178" s="191">
        <v>3</v>
      </c>
      <c r="I178" s="192"/>
      <c r="J178" s="193">
        <f>ROUND(I178*H178,2)</f>
        <v>0</v>
      </c>
      <c r="K178" s="189" t="s">
        <v>148</v>
      </c>
      <c r="L178" s="68"/>
      <c r="M178" s="194" t="s">
        <v>21</v>
      </c>
      <c r="N178" s="195" t="s">
        <v>44</v>
      </c>
      <c r="O178" s="43"/>
      <c r="P178" s="196">
        <f>O178*H178</f>
        <v>0</v>
      </c>
      <c r="Q178" s="196">
        <v>0.21734000000000001</v>
      </c>
      <c r="R178" s="196">
        <f>Q178*H178</f>
        <v>0.65202000000000004</v>
      </c>
      <c r="S178" s="196">
        <v>0</v>
      </c>
      <c r="T178" s="197">
        <f>S178*H178</f>
        <v>0</v>
      </c>
      <c r="AR178" s="20" t="s">
        <v>121</v>
      </c>
      <c r="AT178" s="20" t="s">
        <v>117</v>
      </c>
      <c r="AU178" s="20" t="s">
        <v>73</v>
      </c>
      <c r="AY178" s="20" t="s">
        <v>122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20" t="s">
        <v>80</v>
      </c>
      <c r="BK178" s="198">
        <f>ROUND(I178*H178,2)</f>
        <v>0</v>
      </c>
      <c r="BL178" s="20" t="s">
        <v>121</v>
      </c>
      <c r="BM178" s="20" t="s">
        <v>383</v>
      </c>
    </row>
    <row r="179" s="1" customFormat="1" ht="16.5" customHeight="1">
      <c r="B179" s="42"/>
      <c r="C179" s="211" t="s">
        <v>384</v>
      </c>
      <c r="D179" s="211" t="s">
        <v>161</v>
      </c>
      <c r="E179" s="212" t="s">
        <v>385</v>
      </c>
      <c r="F179" s="213" t="s">
        <v>386</v>
      </c>
      <c r="G179" s="214" t="s">
        <v>358</v>
      </c>
      <c r="H179" s="215">
        <v>3</v>
      </c>
      <c r="I179" s="216"/>
      <c r="J179" s="217">
        <f>ROUND(I179*H179,2)</f>
        <v>0</v>
      </c>
      <c r="K179" s="213" t="s">
        <v>148</v>
      </c>
      <c r="L179" s="218"/>
      <c r="M179" s="219" t="s">
        <v>21</v>
      </c>
      <c r="N179" s="220" t="s">
        <v>44</v>
      </c>
      <c r="O179" s="43"/>
      <c r="P179" s="196">
        <f>O179*H179</f>
        <v>0</v>
      </c>
      <c r="Q179" s="196">
        <v>0.038600000000000002</v>
      </c>
      <c r="R179" s="196">
        <f>Q179*H179</f>
        <v>0.11580000000000001</v>
      </c>
      <c r="S179" s="196">
        <v>0</v>
      </c>
      <c r="T179" s="197">
        <f>S179*H179</f>
        <v>0</v>
      </c>
      <c r="AR179" s="20" t="s">
        <v>165</v>
      </c>
      <c r="AT179" s="20" t="s">
        <v>161</v>
      </c>
      <c r="AU179" s="20" t="s">
        <v>73</v>
      </c>
      <c r="AY179" s="20" t="s">
        <v>122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20" t="s">
        <v>80</v>
      </c>
      <c r="BK179" s="198">
        <f>ROUND(I179*H179,2)</f>
        <v>0</v>
      </c>
      <c r="BL179" s="20" t="s">
        <v>121</v>
      </c>
      <c r="BM179" s="20" t="s">
        <v>387</v>
      </c>
    </row>
    <row r="180" s="1" customFormat="1" ht="25.5" customHeight="1">
      <c r="B180" s="42"/>
      <c r="C180" s="187" t="s">
        <v>388</v>
      </c>
      <c r="D180" s="187" t="s">
        <v>117</v>
      </c>
      <c r="E180" s="188" t="s">
        <v>389</v>
      </c>
      <c r="F180" s="189" t="s">
        <v>390</v>
      </c>
      <c r="G180" s="190" t="s">
        <v>358</v>
      </c>
      <c r="H180" s="191">
        <v>3</v>
      </c>
      <c r="I180" s="192"/>
      <c r="J180" s="193">
        <f>ROUND(I180*H180,2)</f>
        <v>0</v>
      </c>
      <c r="K180" s="189" t="s">
        <v>148</v>
      </c>
      <c r="L180" s="68"/>
      <c r="M180" s="194" t="s">
        <v>21</v>
      </c>
      <c r="N180" s="195" t="s">
        <v>44</v>
      </c>
      <c r="O180" s="43"/>
      <c r="P180" s="196">
        <f>O180*H180</f>
        <v>0</v>
      </c>
      <c r="Q180" s="196">
        <v>0.00069999999999999999</v>
      </c>
      <c r="R180" s="196">
        <f>Q180*H180</f>
        <v>0.0020999999999999999</v>
      </c>
      <c r="S180" s="196">
        <v>0</v>
      </c>
      <c r="T180" s="197">
        <f>S180*H180</f>
        <v>0</v>
      </c>
      <c r="AR180" s="20" t="s">
        <v>121</v>
      </c>
      <c r="AT180" s="20" t="s">
        <v>117</v>
      </c>
      <c r="AU180" s="20" t="s">
        <v>73</v>
      </c>
      <c r="AY180" s="20" t="s">
        <v>122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20" t="s">
        <v>80</v>
      </c>
      <c r="BK180" s="198">
        <f>ROUND(I180*H180,2)</f>
        <v>0</v>
      </c>
      <c r="BL180" s="20" t="s">
        <v>121</v>
      </c>
      <c r="BM180" s="20" t="s">
        <v>391</v>
      </c>
    </row>
    <row r="181" s="1" customFormat="1" ht="16.5" customHeight="1">
      <c r="B181" s="42"/>
      <c r="C181" s="211" t="s">
        <v>392</v>
      </c>
      <c r="D181" s="211" t="s">
        <v>161</v>
      </c>
      <c r="E181" s="212" t="s">
        <v>393</v>
      </c>
      <c r="F181" s="213" t="s">
        <v>394</v>
      </c>
      <c r="G181" s="214" t="s">
        <v>358</v>
      </c>
      <c r="H181" s="215">
        <v>3</v>
      </c>
      <c r="I181" s="216"/>
      <c r="J181" s="217">
        <f>ROUND(I181*H181,2)</f>
        <v>0</v>
      </c>
      <c r="K181" s="213" t="s">
        <v>21</v>
      </c>
      <c r="L181" s="218"/>
      <c r="M181" s="219" t="s">
        <v>21</v>
      </c>
      <c r="N181" s="220" t="s">
        <v>44</v>
      </c>
      <c r="O181" s="43"/>
      <c r="P181" s="196">
        <f>O181*H181</f>
        <v>0</v>
      </c>
      <c r="Q181" s="196">
        <v>0.0040000000000000001</v>
      </c>
      <c r="R181" s="196">
        <f>Q181*H181</f>
        <v>0.012</v>
      </c>
      <c r="S181" s="196">
        <v>0</v>
      </c>
      <c r="T181" s="197">
        <f>S181*H181</f>
        <v>0</v>
      </c>
      <c r="AR181" s="20" t="s">
        <v>165</v>
      </c>
      <c r="AT181" s="20" t="s">
        <v>161</v>
      </c>
      <c r="AU181" s="20" t="s">
        <v>73</v>
      </c>
      <c r="AY181" s="20" t="s">
        <v>122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20" t="s">
        <v>80</v>
      </c>
      <c r="BK181" s="198">
        <f>ROUND(I181*H181,2)</f>
        <v>0</v>
      </c>
      <c r="BL181" s="20" t="s">
        <v>121</v>
      </c>
      <c r="BM181" s="20" t="s">
        <v>395</v>
      </c>
    </row>
    <row r="182" s="1" customFormat="1" ht="16.5" customHeight="1">
      <c r="B182" s="42"/>
      <c r="C182" s="187" t="s">
        <v>396</v>
      </c>
      <c r="D182" s="187" t="s">
        <v>117</v>
      </c>
      <c r="E182" s="188" t="s">
        <v>397</v>
      </c>
      <c r="F182" s="189" t="s">
        <v>398</v>
      </c>
      <c r="G182" s="190" t="s">
        <v>358</v>
      </c>
      <c r="H182" s="191">
        <v>3</v>
      </c>
      <c r="I182" s="192"/>
      <c r="J182" s="193">
        <f>ROUND(I182*H182,2)</f>
        <v>0</v>
      </c>
      <c r="K182" s="189" t="s">
        <v>148</v>
      </c>
      <c r="L182" s="68"/>
      <c r="M182" s="194" t="s">
        <v>21</v>
      </c>
      <c r="N182" s="195" t="s">
        <v>44</v>
      </c>
      <c r="O182" s="43"/>
      <c r="P182" s="196">
        <f>O182*H182</f>
        <v>0</v>
      </c>
      <c r="Q182" s="196">
        <v>0.11241</v>
      </c>
      <c r="R182" s="196">
        <f>Q182*H182</f>
        <v>0.33722999999999997</v>
      </c>
      <c r="S182" s="196">
        <v>0</v>
      </c>
      <c r="T182" s="197">
        <f>S182*H182</f>
        <v>0</v>
      </c>
      <c r="AR182" s="20" t="s">
        <v>121</v>
      </c>
      <c r="AT182" s="20" t="s">
        <v>117</v>
      </c>
      <c r="AU182" s="20" t="s">
        <v>73</v>
      </c>
      <c r="AY182" s="20" t="s">
        <v>122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20" t="s">
        <v>80</v>
      </c>
      <c r="BK182" s="198">
        <f>ROUND(I182*H182,2)</f>
        <v>0</v>
      </c>
      <c r="BL182" s="20" t="s">
        <v>121</v>
      </c>
      <c r="BM182" s="20" t="s">
        <v>399</v>
      </c>
    </row>
    <row r="183" s="1" customFormat="1" ht="16.5" customHeight="1">
      <c r="B183" s="42"/>
      <c r="C183" s="211" t="s">
        <v>400</v>
      </c>
      <c r="D183" s="211" t="s">
        <v>161</v>
      </c>
      <c r="E183" s="212" t="s">
        <v>401</v>
      </c>
      <c r="F183" s="213" t="s">
        <v>402</v>
      </c>
      <c r="G183" s="214" t="s">
        <v>358</v>
      </c>
      <c r="H183" s="215">
        <v>3</v>
      </c>
      <c r="I183" s="216"/>
      <c r="J183" s="217">
        <f>ROUND(I183*H183,2)</f>
        <v>0</v>
      </c>
      <c r="K183" s="213" t="s">
        <v>148</v>
      </c>
      <c r="L183" s="218"/>
      <c r="M183" s="219" t="s">
        <v>21</v>
      </c>
      <c r="N183" s="220" t="s">
        <v>44</v>
      </c>
      <c r="O183" s="43"/>
      <c r="P183" s="196">
        <f>O183*H183</f>
        <v>0</v>
      </c>
      <c r="Q183" s="196">
        <v>0.0061000000000000004</v>
      </c>
      <c r="R183" s="196">
        <f>Q183*H183</f>
        <v>0.0183</v>
      </c>
      <c r="S183" s="196">
        <v>0</v>
      </c>
      <c r="T183" s="197">
        <f>S183*H183</f>
        <v>0</v>
      </c>
      <c r="AR183" s="20" t="s">
        <v>165</v>
      </c>
      <c r="AT183" s="20" t="s">
        <v>161</v>
      </c>
      <c r="AU183" s="20" t="s">
        <v>73</v>
      </c>
      <c r="AY183" s="20" t="s">
        <v>122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0" t="s">
        <v>80</v>
      </c>
      <c r="BK183" s="198">
        <f>ROUND(I183*H183,2)</f>
        <v>0</v>
      </c>
      <c r="BL183" s="20" t="s">
        <v>121</v>
      </c>
      <c r="BM183" s="20" t="s">
        <v>403</v>
      </c>
    </row>
    <row r="184" s="1" customFormat="1" ht="16.5" customHeight="1">
      <c r="B184" s="42"/>
      <c r="C184" s="211" t="s">
        <v>404</v>
      </c>
      <c r="D184" s="211" t="s">
        <v>161</v>
      </c>
      <c r="E184" s="212" t="s">
        <v>405</v>
      </c>
      <c r="F184" s="213" t="s">
        <v>406</v>
      </c>
      <c r="G184" s="214" t="s">
        <v>358</v>
      </c>
      <c r="H184" s="215">
        <v>3</v>
      </c>
      <c r="I184" s="216"/>
      <c r="J184" s="217">
        <f>ROUND(I184*H184,2)</f>
        <v>0</v>
      </c>
      <c r="K184" s="213" t="s">
        <v>148</v>
      </c>
      <c r="L184" s="218"/>
      <c r="M184" s="219" t="s">
        <v>21</v>
      </c>
      <c r="N184" s="220" t="s">
        <v>44</v>
      </c>
      <c r="O184" s="43"/>
      <c r="P184" s="196">
        <f>O184*H184</f>
        <v>0</v>
      </c>
      <c r="Q184" s="196">
        <v>0.0030000000000000001</v>
      </c>
      <c r="R184" s="196">
        <f>Q184*H184</f>
        <v>0.0090000000000000011</v>
      </c>
      <c r="S184" s="196">
        <v>0</v>
      </c>
      <c r="T184" s="197">
        <f>S184*H184</f>
        <v>0</v>
      </c>
      <c r="AR184" s="20" t="s">
        <v>165</v>
      </c>
      <c r="AT184" s="20" t="s">
        <v>161</v>
      </c>
      <c r="AU184" s="20" t="s">
        <v>73</v>
      </c>
      <c r="AY184" s="20" t="s">
        <v>122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20" t="s">
        <v>80</v>
      </c>
      <c r="BK184" s="198">
        <f>ROUND(I184*H184,2)</f>
        <v>0</v>
      </c>
      <c r="BL184" s="20" t="s">
        <v>121</v>
      </c>
      <c r="BM184" s="20" t="s">
        <v>407</v>
      </c>
    </row>
    <row r="185" s="1" customFormat="1" ht="16.5" customHeight="1">
      <c r="B185" s="42"/>
      <c r="C185" s="211" t="s">
        <v>408</v>
      </c>
      <c r="D185" s="211" t="s">
        <v>161</v>
      </c>
      <c r="E185" s="212" t="s">
        <v>409</v>
      </c>
      <c r="F185" s="213" t="s">
        <v>410</v>
      </c>
      <c r="G185" s="214" t="s">
        <v>358</v>
      </c>
      <c r="H185" s="215">
        <v>3</v>
      </c>
      <c r="I185" s="216"/>
      <c r="J185" s="217">
        <f>ROUND(I185*H185,2)</f>
        <v>0</v>
      </c>
      <c r="K185" s="213" t="s">
        <v>148</v>
      </c>
      <c r="L185" s="218"/>
      <c r="M185" s="219" t="s">
        <v>21</v>
      </c>
      <c r="N185" s="220" t="s">
        <v>44</v>
      </c>
      <c r="O185" s="43"/>
      <c r="P185" s="196">
        <f>O185*H185</f>
        <v>0</v>
      </c>
      <c r="Q185" s="196">
        <v>0.00010000000000000001</v>
      </c>
      <c r="R185" s="196">
        <f>Q185*H185</f>
        <v>0.00030000000000000003</v>
      </c>
      <c r="S185" s="196">
        <v>0</v>
      </c>
      <c r="T185" s="197">
        <f>S185*H185</f>
        <v>0</v>
      </c>
      <c r="AR185" s="20" t="s">
        <v>165</v>
      </c>
      <c r="AT185" s="20" t="s">
        <v>161</v>
      </c>
      <c r="AU185" s="20" t="s">
        <v>73</v>
      </c>
      <c r="AY185" s="20" t="s">
        <v>122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20" t="s">
        <v>80</v>
      </c>
      <c r="BK185" s="198">
        <f>ROUND(I185*H185,2)</f>
        <v>0</v>
      </c>
      <c r="BL185" s="20" t="s">
        <v>121</v>
      </c>
      <c r="BM185" s="20" t="s">
        <v>411</v>
      </c>
    </row>
    <row r="186" s="1" customFormat="1" ht="16.5" customHeight="1">
      <c r="B186" s="42"/>
      <c r="C186" s="211" t="s">
        <v>412</v>
      </c>
      <c r="D186" s="211" t="s">
        <v>161</v>
      </c>
      <c r="E186" s="212" t="s">
        <v>413</v>
      </c>
      <c r="F186" s="213" t="s">
        <v>414</v>
      </c>
      <c r="G186" s="214" t="s">
        <v>358</v>
      </c>
      <c r="H186" s="215">
        <v>6</v>
      </c>
      <c r="I186" s="216"/>
      <c r="J186" s="217">
        <f>ROUND(I186*H186,2)</f>
        <v>0</v>
      </c>
      <c r="K186" s="213" t="s">
        <v>148</v>
      </c>
      <c r="L186" s="218"/>
      <c r="M186" s="219" t="s">
        <v>21</v>
      </c>
      <c r="N186" s="220" t="s">
        <v>44</v>
      </c>
      <c r="O186" s="43"/>
      <c r="P186" s="196">
        <f>O186*H186</f>
        <v>0</v>
      </c>
      <c r="Q186" s="196">
        <v>0.00035</v>
      </c>
      <c r="R186" s="196">
        <f>Q186*H186</f>
        <v>0.0020999999999999999</v>
      </c>
      <c r="S186" s="196">
        <v>0</v>
      </c>
      <c r="T186" s="197">
        <f>S186*H186</f>
        <v>0</v>
      </c>
      <c r="AR186" s="20" t="s">
        <v>165</v>
      </c>
      <c r="AT186" s="20" t="s">
        <v>161</v>
      </c>
      <c r="AU186" s="20" t="s">
        <v>73</v>
      </c>
      <c r="AY186" s="20" t="s">
        <v>122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20" t="s">
        <v>80</v>
      </c>
      <c r="BK186" s="198">
        <f>ROUND(I186*H186,2)</f>
        <v>0</v>
      </c>
      <c r="BL186" s="20" t="s">
        <v>121</v>
      </c>
      <c r="BM186" s="20" t="s">
        <v>415</v>
      </c>
    </row>
    <row r="187" s="1" customFormat="1" ht="25.5" customHeight="1">
      <c r="B187" s="42"/>
      <c r="C187" s="187" t="s">
        <v>416</v>
      </c>
      <c r="D187" s="187" t="s">
        <v>117</v>
      </c>
      <c r="E187" s="188" t="s">
        <v>417</v>
      </c>
      <c r="F187" s="189" t="s">
        <v>418</v>
      </c>
      <c r="G187" s="190" t="s">
        <v>147</v>
      </c>
      <c r="H187" s="191">
        <v>7.7629999999999999</v>
      </c>
      <c r="I187" s="192"/>
      <c r="J187" s="193">
        <f>ROUND(I187*H187,2)</f>
        <v>0</v>
      </c>
      <c r="K187" s="189" t="s">
        <v>148</v>
      </c>
      <c r="L187" s="68"/>
      <c r="M187" s="194" t="s">
        <v>21</v>
      </c>
      <c r="N187" s="195" t="s">
        <v>44</v>
      </c>
      <c r="O187" s="43"/>
      <c r="P187" s="196">
        <f>O187*H187</f>
        <v>0</v>
      </c>
      <c r="Q187" s="196">
        <v>0.00059999999999999995</v>
      </c>
      <c r="R187" s="196">
        <f>Q187*H187</f>
        <v>0.0046577999999999993</v>
      </c>
      <c r="S187" s="196">
        <v>0</v>
      </c>
      <c r="T187" s="197">
        <f>S187*H187</f>
        <v>0</v>
      </c>
      <c r="AR187" s="20" t="s">
        <v>121</v>
      </c>
      <c r="AT187" s="20" t="s">
        <v>117</v>
      </c>
      <c r="AU187" s="20" t="s">
        <v>73</v>
      </c>
      <c r="AY187" s="20" t="s">
        <v>122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20" t="s">
        <v>80</v>
      </c>
      <c r="BK187" s="198">
        <f>ROUND(I187*H187,2)</f>
        <v>0</v>
      </c>
      <c r="BL187" s="20" t="s">
        <v>121</v>
      </c>
      <c r="BM187" s="20" t="s">
        <v>419</v>
      </c>
    </row>
    <row r="188" s="1" customFormat="1" ht="25.5" customHeight="1">
      <c r="B188" s="42"/>
      <c r="C188" s="187" t="s">
        <v>420</v>
      </c>
      <c r="D188" s="187" t="s">
        <v>117</v>
      </c>
      <c r="E188" s="188" t="s">
        <v>421</v>
      </c>
      <c r="F188" s="189" t="s">
        <v>422</v>
      </c>
      <c r="G188" s="190" t="s">
        <v>147</v>
      </c>
      <c r="H188" s="191">
        <v>7.7629999999999999</v>
      </c>
      <c r="I188" s="192"/>
      <c r="J188" s="193">
        <f>ROUND(I188*H188,2)</f>
        <v>0</v>
      </c>
      <c r="K188" s="189" t="s">
        <v>148</v>
      </c>
      <c r="L188" s="68"/>
      <c r="M188" s="194" t="s">
        <v>21</v>
      </c>
      <c r="N188" s="195" t="s">
        <v>44</v>
      </c>
      <c r="O188" s="43"/>
      <c r="P188" s="196">
        <f>O188*H188</f>
        <v>0</v>
      </c>
      <c r="Q188" s="196">
        <v>1.0000000000000001E-05</v>
      </c>
      <c r="R188" s="196">
        <f>Q188*H188</f>
        <v>7.763E-05</v>
      </c>
      <c r="S188" s="196">
        <v>0</v>
      </c>
      <c r="T188" s="197">
        <f>S188*H188</f>
        <v>0</v>
      </c>
      <c r="AR188" s="20" t="s">
        <v>121</v>
      </c>
      <c r="AT188" s="20" t="s">
        <v>117</v>
      </c>
      <c r="AU188" s="20" t="s">
        <v>73</v>
      </c>
      <c r="AY188" s="20" t="s">
        <v>122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0" t="s">
        <v>80</v>
      </c>
      <c r="BK188" s="198">
        <f>ROUND(I188*H188,2)</f>
        <v>0</v>
      </c>
      <c r="BL188" s="20" t="s">
        <v>121</v>
      </c>
      <c r="BM188" s="20" t="s">
        <v>423</v>
      </c>
    </row>
    <row r="189" s="1" customFormat="1" ht="38.25" customHeight="1">
      <c r="B189" s="42"/>
      <c r="C189" s="187" t="s">
        <v>424</v>
      </c>
      <c r="D189" s="187" t="s">
        <v>117</v>
      </c>
      <c r="E189" s="188" t="s">
        <v>425</v>
      </c>
      <c r="F189" s="189" t="s">
        <v>426</v>
      </c>
      <c r="G189" s="190" t="s">
        <v>174</v>
      </c>
      <c r="H189" s="191">
        <v>78.200000000000003</v>
      </c>
      <c r="I189" s="192"/>
      <c r="J189" s="193">
        <f>ROUND(I189*H189,2)</f>
        <v>0</v>
      </c>
      <c r="K189" s="189" t="s">
        <v>148</v>
      </c>
      <c r="L189" s="68"/>
      <c r="M189" s="194" t="s">
        <v>21</v>
      </c>
      <c r="N189" s="195" t="s">
        <v>44</v>
      </c>
      <c r="O189" s="43"/>
      <c r="P189" s="196">
        <f>O189*H189</f>
        <v>0</v>
      </c>
      <c r="Q189" s="196">
        <v>0.053310000000000003</v>
      </c>
      <c r="R189" s="196">
        <f>Q189*H189</f>
        <v>4.1688420000000006</v>
      </c>
      <c r="S189" s="196">
        <v>0</v>
      </c>
      <c r="T189" s="197">
        <f>S189*H189</f>
        <v>0</v>
      </c>
      <c r="AR189" s="20" t="s">
        <v>121</v>
      </c>
      <c r="AT189" s="20" t="s">
        <v>117</v>
      </c>
      <c r="AU189" s="20" t="s">
        <v>73</v>
      </c>
      <c r="AY189" s="20" t="s">
        <v>122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20" t="s">
        <v>80</v>
      </c>
      <c r="BK189" s="198">
        <f>ROUND(I189*H189,2)</f>
        <v>0</v>
      </c>
      <c r="BL189" s="20" t="s">
        <v>121</v>
      </c>
      <c r="BM189" s="20" t="s">
        <v>427</v>
      </c>
    </row>
    <row r="190" s="1" customFormat="1" ht="16.5" customHeight="1">
      <c r="B190" s="42"/>
      <c r="C190" s="211" t="s">
        <v>428</v>
      </c>
      <c r="D190" s="211" t="s">
        <v>161</v>
      </c>
      <c r="E190" s="212" t="s">
        <v>429</v>
      </c>
      <c r="F190" s="213" t="s">
        <v>430</v>
      </c>
      <c r="G190" s="214" t="s">
        <v>358</v>
      </c>
      <c r="H190" s="215">
        <v>78.200000000000003</v>
      </c>
      <c r="I190" s="216"/>
      <c r="J190" s="217">
        <f>ROUND(I190*H190,2)</f>
        <v>0</v>
      </c>
      <c r="K190" s="213" t="s">
        <v>21</v>
      </c>
      <c r="L190" s="218"/>
      <c r="M190" s="219" t="s">
        <v>21</v>
      </c>
      <c r="N190" s="220" t="s">
        <v>44</v>
      </c>
      <c r="O190" s="43"/>
      <c r="P190" s="196">
        <f>O190*H190</f>
        <v>0</v>
      </c>
      <c r="Q190" s="196">
        <v>0.024</v>
      </c>
      <c r="R190" s="196">
        <f>Q190*H190</f>
        <v>1.8768</v>
      </c>
      <c r="S190" s="196">
        <v>0</v>
      </c>
      <c r="T190" s="197">
        <f>S190*H190</f>
        <v>0</v>
      </c>
      <c r="AR190" s="20" t="s">
        <v>165</v>
      </c>
      <c r="AT190" s="20" t="s">
        <v>161</v>
      </c>
      <c r="AU190" s="20" t="s">
        <v>73</v>
      </c>
      <c r="AY190" s="20" t="s">
        <v>122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20" t="s">
        <v>80</v>
      </c>
      <c r="BK190" s="198">
        <f>ROUND(I190*H190,2)</f>
        <v>0</v>
      </c>
      <c r="BL190" s="20" t="s">
        <v>121</v>
      </c>
      <c r="BM190" s="20" t="s">
        <v>431</v>
      </c>
    </row>
    <row r="191" s="1" customFormat="1" ht="38.25" customHeight="1">
      <c r="B191" s="42"/>
      <c r="C191" s="187" t="s">
        <v>432</v>
      </c>
      <c r="D191" s="187" t="s">
        <v>117</v>
      </c>
      <c r="E191" s="188" t="s">
        <v>433</v>
      </c>
      <c r="F191" s="189" t="s">
        <v>434</v>
      </c>
      <c r="G191" s="190" t="s">
        <v>174</v>
      </c>
      <c r="H191" s="191">
        <v>223.09999999999999</v>
      </c>
      <c r="I191" s="192"/>
      <c r="J191" s="193">
        <f>ROUND(I191*H191,2)</f>
        <v>0</v>
      </c>
      <c r="K191" s="189" t="s">
        <v>148</v>
      </c>
      <c r="L191" s="68"/>
      <c r="M191" s="194" t="s">
        <v>21</v>
      </c>
      <c r="N191" s="195" t="s">
        <v>44</v>
      </c>
      <c r="O191" s="43"/>
      <c r="P191" s="196">
        <f>O191*H191</f>
        <v>0</v>
      </c>
      <c r="Q191" s="196">
        <v>0.15540000000000001</v>
      </c>
      <c r="R191" s="196">
        <f>Q191*H191</f>
        <v>34.669740000000004</v>
      </c>
      <c r="S191" s="196">
        <v>0</v>
      </c>
      <c r="T191" s="197">
        <f>S191*H191</f>
        <v>0</v>
      </c>
      <c r="AR191" s="20" t="s">
        <v>121</v>
      </c>
      <c r="AT191" s="20" t="s">
        <v>117</v>
      </c>
      <c r="AU191" s="20" t="s">
        <v>73</v>
      </c>
      <c r="AY191" s="20" t="s">
        <v>122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20" t="s">
        <v>80</v>
      </c>
      <c r="BK191" s="198">
        <f>ROUND(I191*H191,2)</f>
        <v>0</v>
      </c>
      <c r="BL191" s="20" t="s">
        <v>121</v>
      </c>
      <c r="BM191" s="20" t="s">
        <v>435</v>
      </c>
    </row>
    <row r="192" s="8" customFormat="1">
      <c r="B192" s="199"/>
      <c r="C192" s="200"/>
      <c r="D192" s="201" t="s">
        <v>150</v>
      </c>
      <c r="E192" s="202" t="s">
        <v>21</v>
      </c>
      <c r="F192" s="203" t="s">
        <v>436</v>
      </c>
      <c r="G192" s="200"/>
      <c r="H192" s="204">
        <v>223.09999999999999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150</v>
      </c>
      <c r="AU192" s="210" t="s">
        <v>73</v>
      </c>
      <c r="AV192" s="8" t="s">
        <v>82</v>
      </c>
      <c r="AW192" s="8" t="s">
        <v>37</v>
      </c>
      <c r="AX192" s="8" t="s">
        <v>80</v>
      </c>
      <c r="AY192" s="210" t="s">
        <v>122</v>
      </c>
    </row>
    <row r="193" s="1" customFormat="1" ht="16.5" customHeight="1">
      <c r="B193" s="42"/>
      <c r="C193" s="211" t="s">
        <v>437</v>
      </c>
      <c r="D193" s="211" t="s">
        <v>161</v>
      </c>
      <c r="E193" s="212" t="s">
        <v>438</v>
      </c>
      <c r="F193" s="213" t="s">
        <v>439</v>
      </c>
      <c r="G193" s="214" t="s">
        <v>358</v>
      </c>
      <c r="H193" s="215">
        <v>195.59999999999999</v>
      </c>
      <c r="I193" s="216"/>
      <c r="J193" s="217">
        <f>ROUND(I193*H193,2)</f>
        <v>0</v>
      </c>
      <c r="K193" s="213" t="s">
        <v>21</v>
      </c>
      <c r="L193" s="218"/>
      <c r="M193" s="219" t="s">
        <v>21</v>
      </c>
      <c r="N193" s="220" t="s">
        <v>44</v>
      </c>
      <c r="O193" s="43"/>
      <c r="P193" s="196">
        <f>O193*H193</f>
        <v>0</v>
      </c>
      <c r="Q193" s="196">
        <v>0.085999999999999993</v>
      </c>
      <c r="R193" s="196">
        <f>Q193*H193</f>
        <v>16.821599999999997</v>
      </c>
      <c r="S193" s="196">
        <v>0</v>
      </c>
      <c r="T193" s="197">
        <f>S193*H193</f>
        <v>0</v>
      </c>
      <c r="AR193" s="20" t="s">
        <v>165</v>
      </c>
      <c r="AT193" s="20" t="s">
        <v>161</v>
      </c>
      <c r="AU193" s="20" t="s">
        <v>73</v>
      </c>
      <c r="AY193" s="20" t="s">
        <v>122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0" t="s">
        <v>80</v>
      </c>
      <c r="BK193" s="198">
        <f>ROUND(I193*H193,2)</f>
        <v>0</v>
      </c>
      <c r="BL193" s="20" t="s">
        <v>121</v>
      </c>
      <c r="BM193" s="20" t="s">
        <v>440</v>
      </c>
    </row>
    <row r="194" s="1" customFormat="1" ht="16.5" customHeight="1">
      <c r="B194" s="42"/>
      <c r="C194" s="211" t="s">
        <v>441</v>
      </c>
      <c r="D194" s="211" t="s">
        <v>161</v>
      </c>
      <c r="E194" s="212" t="s">
        <v>442</v>
      </c>
      <c r="F194" s="213" t="s">
        <v>443</v>
      </c>
      <c r="G194" s="214" t="s">
        <v>358</v>
      </c>
      <c r="H194" s="215">
        <v>19.5</v>
      </c>
      <c r="I194" s="216"/>
      <c r="J194" s="217">
        <f>ROUND(I194*H194,2)</f>
        <v>0</v>
      </c>
      <c r="K194" s="213" t="s">
        <v>21</v>
      </c>
      <c r="L194" s="218"/>
      <c r="M194" s="219" t="s">
        <v>21</v>
      </c>
      <c r="N194" s="220" t="s">
        <v>44</v>
      </c>
      <c r="O194" s="43"/>
      <c r="P194" s="196">
        <f>O194*H194</f>
        <v>0</v>
      </c>
      <c r="Q194" s="196">
        <v>0.048300000000000003</v>
      </c>
      <c r="R194" s="196">
        <f>Q194*H194</f>
        <v>0.94185000000000008</v>
      </c>
      <c r="S194" s="196">
        <v>0</v>
      </c>
      <c r="T194" s="197">
        <f>S194*H194</f>
        <v>0</v>
      </c>
      <c r="AR194" s="20" t="s">
        <v>165</v>
      </c>
      <c r="AT194" s="20" t="s">
        <v>161</v>
      </c>
      <c r="AU194" s="20" t="s">
        <v>73</v>
      </c>
      <c r="AY194" s="20" t="s">
        <v>122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20" t="s">
        <v>80</v>
      </c>
      <c r="BK194" s="198">
        <f>ROUND(I194*H194,2)</f>
        <v>0</v>
      </c>
      <c r="BL194" s="20" t="s">
        <v>121</v>
      </c>
      <c r="BM194" s="20" t="s">
        <v>444</v>
      </c>
    </row>
    <row r="195" s="1" customFormat="1" ht="16.5" customHeight="1">
      <c r="B195" s="42"/>
      <c r="C195" s="211" t="s">
        <v>445</v>
      </c>
      <c r="D195" s="211" t="s">
        <v>161</v>
      </c>
      <c r="E195" s="212" t="s">
        <v>446</v>
      </c>
      <c r="F195" s="213" t="s">
        <v>447</v>
      </c>
      <c r="G195" s="214" t="s">
        <v>174</v>
      </c>
      <c r="H195" s="215">
        <v>8</v>
      </c>
      <c r="I195" s="216"/>
      <c r="J195" s="217">
        <f>ROUND(I195*H195,2)</f>
        <v>0</v>
      </c>
      <c r="K195" s="213" t="s">
        <v>21</v>
      </c>
      <c r="L195" s="218"/>
      <c r="M195" s="219" t="s">
        <v>21</v>
      </c>
      <c r="N195" s="220" t="s">
        <v>44</v>
      </c>
      <c r="O195" s="43"/>
      <c r="P195" s="196">
        <f>O195*H195</f>
        <v>0</v>
      </c>
      <c r="Q195" s="196">
        <v>0.064000000000000001</v>
      </c>
      <c r="R195" s="196">
        <f>Q195*H195</f>
        <v>0.51200000000000001</v>
      </c>
      <c r="S195" s="196">
        <v>0</v>
      </c>
      <c r="T195" s="197">
        <f>S195*H195</f>
        <v>0</v>
      </c>
      <c r="AR195" s="20" t="s">
        <v>165</v>
      </c>
      <c r="AT195" s="20" t="s">
        <v>161</v>
      </c>
      <c r="AU195" s="20" t="s">
        <v>73</v>
      </c>
      <c r="AY195" s="20" t="s">
        <v>122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20" t="s">
        <v>80</v>
      </c>
      <c r="BK195" s="198">
        <f>ROUND(I195*H195,2)</f>
        <v>0</v>
      </c>
      <c r="BL195" s="20" t="s">
        <v>121</v>
      </c>
      <c r="BM195" s="20" t="s">
        <v>448</v>
      </c>
    </row>
    <row r="196" s="1" customFormat="1" ht="25.5" customHeight="1">
      <c r="B196" s="42"/>
      <c r="C196" s="187" t="s">
        <v>449</v>
      </c>
      <c r="D196" s="187" t="s">
        <v>117</v>
      </c>
      <c r="E196" s="188" t="s">
        <v>450</v>
      </c>
      <c r="F196" s="189" t="s">
        <v>451</v>
      </c>
      <c r="G196" s="190" t="s">
        <v>179</v>
      </c>
      <c r="H196" s="191">
        <v>5.2439999999999998</v>
      </c>
      <c r="I196" s="192"/>
      <c r="J196" s="193">
        <f>ROUND(I196*H196,2)</f>
        <v>0</v>
      </c>
      <c r="K196" s="189" t="s">
        <v>148</v>
      </c>
      <c r="L196" s="68"/>
      <c r="M196" s="194" t="s">
        <v>21</v>
      </c>
      <c r="N196" s="195" t="s">
        <v>44</v>
      </c>
      <c r="O196" s="43"/>
      <c r="P196" s="196">
        <f>O196*H196</f>
        <v>0</v>
      </c>
      <c r="Q196" s="196">
        <v>2.2563399999999998</v>
      </c>
      <c r="R196" s="196">
        <f>Q196*H196</f>
        <v>11.832246959999999</v>
      </c>
      <c r="S196" s="196">
        <v>0</v>
      </c>
      <c r="T196" s="197">
        <f>S196*H196</f>
        <v>0</v>
      </c>
      <c r="AR196" s="20" t="s">
        <v>121</v>
      </c>
      <c r="AT196" s="20" t="s">
        <v>117</v>
      </c>
      <c r="AU196" s="20" t="s">
        <v>73</v>
      </c>
      <c r="AY196" s="20" t="s">
        <v>122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0" t="s">
        <v>80</v>
      </c>
      <c r="BK196" s="198">
        <f>ROUND(I196*H196,2)</f>
        <v>0</v>
      </c>
      <c r="BL196" s="20" t="s">
        <v>121</v>
      </c>
      <c r="BM196" s="20" t="s">
        <v>452</v>
      </c>
    </row>
    <row r="197" s="8" customFormat="1">
      <c r="B197" s="199"/>
      <c r="C197" s="200"/>
      <c r="D197" s="201" t="s">
        <v>150</v>
      </c>
      <c r="E197" s="202" t="s">
        <v>21</v>
      </c>
      <c r="F197" s="203" t="s">
        <v>453</v>
      </c>
      <c r="G197" s="200"/>
      <c r="H197" s="204">
        <v>4.4619999999999997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150</v>
      </c>
      <c r="AU197" s="210" t="s">
        <v>73</v>
      </c>
      <c r="AV197" s="8" t="s">
        <v>82</v>
      </c>
      <c r="AW197" s="8" t="s">
        <v>37</v>
      </c>
      <c r="AX197" s="8" t="s">
        <v>73</v>
      </c>
      <c r="AY197" s="210" t="s">
        <v>122</v>
      </c>
    </row>
    <row r="198" s="8" customFormat="1">
      <c r="B198" s="199"/>
      <c r="C198" s="200"/>
      <c r="D198" s="201" t="s">
        <v>150</v>
      </c>
      <c r="E198" s="202" t="s">
        <v>21</v>
      </c>
      <c r="F198" s="203" t="s">
        <v>454</v>
      </c>
      <c r="G198" s="200"/>
      <c r="H198" s="204">
        <v>0.78200000000000003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150</v>
      </c>
      <c r="AU198" s="210" t="s">
        <v>73</v>
      </c>
      <c r="AV198" s="8" t="s">
        <v>82</v>
      </c>
      <c r="AW198" s="8" t="s">
        <v>37</v>
      </c>
      <c r="AX198" s="8" t="s">
        <v>73</v>
      </c>
      <c r="AY198" s="210" t="s">
        <v>122</v>
      </c>
    </row>
    <row r="199" s="9" customFormat="1">
      <c r="B199" s="221"/>
      <c r="C199" s="222"/>
      <c r="D199" s="201" t="s">
        <v>150</v>
      </c>
      <c r="E199" s="223" t="s">
        <v>21</v>
      </c>
      <c r="F199" s="224" t="s">
        <v>183</v>
      </c>
      <c r="G199" s="222"/>
      <c r="H199" s="225">
        <v>5.2439999999999998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150</v>
      </c>
      <c r="AU199" s="231" t="s">
        <v>73</v>
      </c>
      <c r="AV199" s="9" t="s">
        <v>121</v>
      </c>
      <c r="AW199" s="9" t="s">
        <v>37</v>
      </c>
      <c r="AX199" s="9" t="s">
        <v>80</v>
      </c>
      <c r="AY199" s="231" t="s">
        <v>122</v>
      </c>
    </row>
    <row r="200" s="1" customFormat="1" ht="25.5" customHeight="1">
      <c r="B200" s="42"/>
      <c r="C200" s="187" t="s">
        <v>455</v>
      </c>
      <c r="D200" s="187" t="s">
        <v>117</v>
      </c>
      <c r="E200" s="188" t="s">
        <v>456</v>
      </c>
      <c r="F200" s="189" t="s">
        <v>457</v>
      </c>
      <c r="G200" s="190" t="s">
        <v>174</v>
      </c>
      <c r="H200" s="191">
        <v>103.5</v>
      </c>
      <c r="I200" s="192"/>
      <c r="J200" s="193">
        <f>ROUND(I200*H200,2)</f>
        <v>0</v>
      </c>
      <c r="K200" s="189" t="s">
        <v>148</v>
      </c>
      <c r="L200" s="68"/>
      <c r="M200" s="194" t="s">
        <v>21</v>
      </c>
      <c r="N200" s="195" t="s">
        <v>44</v>
      </c>
      <c r="O200" s="43"/>
      <c r="P200" s="196">
        <f>O200*H200</f>
        <v>0</v>
      </c>
      <c r="Q200" s="196">
        <v>1.0000000000000001E-05</v>
      </c>
      <c r="R200" s="196">
        <f>Q200*H200</f>
        <v>0.0010350000000000001</v>
      </c>
      <c r="S200" s="196">
        <v>0</v>
      </c>
      <c r="T200" s="197">
        <f>S200*H200</f>
        <v>0</v>
      </c>
      <c r="AR200" s="20" t="s">
        <v>121</v>
      </c>
      <c r="AT200" s="20" t="s">
        <v>117</v>
      </c>
      <c r="AU200" s="20" t="s">
        <v>73</v>
      </c>
      <c r="AY200" s="20" t="s">
        <v>122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20" t="s">
        <v>80</v>
      </c>
      <c r="BK200" s="198">
        <f>ROUND(I200*H200,2)</f>
        <v>0</v>
      </c>
      <c r="BL200" s="20" t="s">
        <v>121</v>
      </c>
      <c r="BM200" s="20" t="s">
        <v>458</v>
      </c>
    </row>
    <row r="201" s="1" customFormat="1" ht="38.25" customHeight="1">
      <c r="B201" s="42"/>
      <c r="C201" s="187" t="s">
        <v>459</v>
      </c>
      <c r="D201" s="187" t="s">
        <v>117</v>
      </c>
      <c r="E201" s="188" t="s">
        <v>460</v>
      </c>
      <c r="F201" s="189" t="s">
        <v>461</v>
      </c>
      <c r="G201" s="190" t="s">
        <v>174</v>
      </c>
      <c r="H201" s="191">
        <v>103.5</v>
      </c>
      <c r="I201" s="192"/>
      <c r="J201" s="193">
        <f>ROUND(I201*H201,2)</f>
        <v>0</v>
      </c>
      <c r="K201" s="189" t="s">
        <v>148</v>
      </c>
      <c r="L201" s="68"/>
      <c r="M201" s="194" t="s">
        <v>21</v>
      </c>
      <c r="N201" s="195" t="s">
        <v>44</v>
      </c>
      <c r="O201" s="43"/>
      <c r="P201" s="196">
        <f>O201*H201</f>
        <v>0</v>
      </c>
      <c r="Q201" s="196">
        <v>0.00034000000000000002</v>
      </c>
      <c r="R201" s="196">
        <f>Q201*H201</f>
        <v>0.035189999999999999</v>
      </c>
      <c r="S201" s="196">
        <v>0</v>
      </c>
      <c r="T201" s="197">
        <f>S201*H201</f>
        <v>0</v>
      </c>
      <c r="AR201" s="20" t="s">
        <v>121</v>
      </c>
      <c r="AT201" s="20" t="s">
        <v>117</v>
      </c>
      <c r="AU201" s="20" t="s">
        <v>73</v>
      </c>
      <c r="AY201" s="20" t="s">
        <v>122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20" t="s">
        <v>80</v>
      </c>
      <c r="BK201" s="198">
        <f>ROUND(I201*H201,2)</f>
        <v>0</v>
      </c>
      <c r="BL201" s="20" t="s">
        <v>121</v>
      </c>
      <c r="BM201" s="20" t="s">
        <v>462</v>
      </c>
    </row>
    <row r="202" s="1" customFormat="1" ht="25.5" customHeight="1">
      <c r="B202" s="42"/>
      <c r="C202" s="187" t="s">
        <v>463</v>
      </c>
      <c r="D202" s="187" t="s">
        <v>117</v>
      </c>
      <c r="E202" s="188" t="s">
        <v>464</v>
      </c>
      <c r="F202" s="189" t="s">
        <v>465</v>
      </c>
      <c r="G202" s="190" t="s">
        <v>174</v>
      </c>
      <c r="H202" s="191">
        <v>103.5</v>
      </c>
      <c r="I202" s="192"/>
      <c r="J202" s="193">
        <f>ROUND(I202*H202,2)</f>
        <v>0</v>
      </c>
      <c r="K202" s="189" t="s">
        <v>148</v>
      </c>
      <c r="L202" s="68"/>
      <c r="M202" s="194" t="s">
        <v>21</v>
      </c>
      <c r="N202" s="195" t="s">
        <v>44</v>
      </c>
      <c r="O202" s="43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AR202" s="20" t="s">
        <v>121</v>
      </c>
      <c r="AT202" s="20" t="s">
        <v>117</v>
      </c>
      <c r="AU202" s="20" t="s">
        <v>73</v>
      </c>
      <c r="AY202" s="20" t="s">
        <v>122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0" t="s">
        <v>80</v>
      </c>
      <c r="BK202" s="198">
        <f>ROUND(I202*H202,2)</f>
        <v>0</v>
      </c>
      <c r="BL202" s="20" t="s">
        <v>121</v>
      </c>
      <c r="BM202" s="20" t="s">
        <v>466</v>
      </c>
    </row>
    <row r="203" s="1" customFormat="1" ht="16.5" customHeight="1">
      <c r="B203" s="42"/>
      <c r="C203" s="187" t="s">
        <v>467</v>
      </c>
      <c r="D203" s="187" t="s">
        <v>117</v>
      </c>
      <c r="E203" s="188" t="s">
        <v>468</v>
      </c>
      <c r="F203" s="189" t="s">
        <v>469</v>
      </c>
      <c r="G203" s="190" t="s">
        <v>358</v>
      </c>
      <c r="H203" s="191">
        <v>3</v>
      </c>
      <c r="I203" s="192"/>
      <c r="J203" s="193">
        <f>ROUND(I203*H203,2)</f>
        <v>0</v>
      </c>
      <c r="K203" s="189" t="s">
        <v>21</v>
      </c>
      <c r="L203" s="68"/>
      <c r="M203" s="194" t="s">
        <v>21</v>
      </c>
      <c r="N203" s="195" t="s">
        <v>44</v>
      </c>
      <c r="O203" s="43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AR203" s="20" t="s">
        <v>121</v>
      </c>
      <c r="AT203" s="20" t="s">
        <v>117</v>
      </c>
      <c r="AU203" s="20" t="s">
        <v>73</v>
      </c>
      <c r="AY203" s="20" t="s">
        <v>122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20" t="s">
        <v>80</v>
      </c>
      <c r="BK203" s="198">
        <f>ROUND(I203*H203,2)</f>
        <v>0</v>
      </c>
      <c r="BL203" s="20" t="s">
        <v>121</v>
      </c>
      <c r="BM203" s="20" t="s">
        <v>470</v>
      </c>
    </row>
    <row r="204" s="8" customFormat="1">
      <c r="B204" s="199"/>
      <c r="C204" s="200"/>
      <c r="D204" s="201" t="s">
        <v>150</v>
      </c>
      <c r="E204" s="202" t="s">
        <v>21</v>
      </c>
      <c r="F204" s="203" t="s">
        <v>471</v>
      </c>
      <c r="G204" s="200"/>
      <c r="H204" s="204">
        <v>3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150</v>
      </c>
      <c r="AU204" s="210" t="s">
        <v>73</v>
      </c>
      <c r="AV204" s="8" t="s">
        <v>82</v>
      </c>
      <c r="AW204" s="8" t="s">
        <v>37</v>
      </c>
      <c r="AX204" s="8" t="s">
        <v>80</v>
      </c>
      <c r="AY204" s="210" t="s">
        <v>122</v>
      </c>
    </row>
    <row r="205" s="1" customFormat="1" ht="25.5" customHeight="1">
      <c r="B205" s="42"/>
      <c r="C205" s="187" t="s">
        <v>472</v>
      </c>
      <c r="D205" s="187" t="s">
        <v>117</v>
      </c>
      <c r="E205" s="188" t="s">
        <v>473</v>
      </c>
      <c r="F205" s="189" t="s">
        <v>474</v>
      </c>
      <c r="G205" s="190" t="s">
        <v>164</v>
      </c>
      <c r="H205" s="191">
        <v>347.834</v>
      </c>
      <c r="I205" s="192"/>
      <c r="J205" s="193">
        <f>ROUND(I205*H205,2)</f>
        <v>0</v>
      </c>
      <c r="K205" s="189" t="s">
        <v>148</v>
      </c>
      <c r="L205" s="68"/>
      <c r="M205" s="194" t="s">
        <v>21</v>
      </c>
      <c r="N205" s="195" t="s">
        <v>44</v>
      </c>
      <c r="O205" s="43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AR205" s="20" t="s">
        <v>121</v>
      </c>
      <c r="AT205" s="20" t="s">
        <v>117</v>
      </c>
      <c r="AU205" s="20" t="s">
        <v>73</v>
      </c>
      <c r="AY205" s="20" t="s">
        <v>122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0" t="s">
        <v>80</v>
      </c>
      <c r="BK205" s="198">
        <f>ROUND(I205*H205,2)</f>
        <v>0</v>
      </c>
      <c r="BL205" s="20" t="s">
        <v>121</v>
      </c>
      <c r="BM205" s="20" t="s">
        <v>475</v>
      </c>
    </row>
    <row r="206" s="8" customFormat="1">
      <c r="B206" s="199"/>
      <c r="C206" s="200"/>
      <c r="D206" s="201" t="s">
        <v>150</v>
      </c>
      <c r="E206" s="202" t="s">
        <v>21</v>
      </c>
      <c r="F206" s="203" t="s">
        <v>476</v>
      </c>
      <c r="G206" s="200"/>
      <c r="H206" s="204">
        <v>28.704000000000001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150</v>
      </c>
      <c r="AU206" s="210" t="s">
        <v>73</v>
      </c>
      <c r="AV206" s="8" t="s">
        <v>82</v>
      </c>
      <c r="AW206" s="8" t="s">
        <v>37</v>
      </c>
      <c r="AX206" s="8" t="s">
        <v>73</v>
      </c>
      <c r="AY206" s="210" t="s">
        <v>122</v>
      </c>
    </row>
    <row r="207" s="8" customFormat="1">
      <c r="B207" s="199"/>
      <c r="C207" s="200"/>
      <c r="D207" s="201" t="s">
        <v>150</v>
      </c>
      <c r="E207" s="202" t="s">
        <v>21</v>
      </c>
      <c r="F207" s="203" t="s">
        <v>477</v>
      </c>
      <c r="G207" s="200"/>
      <c r="H207" s="204">
        <v>319.13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150</v>
      </c>
      <c r="AU207" s="210" t="s">
        <v>73</v>
      </c>
      <c r="AV207" s="8" t="s">
        <v>82</v>
      </c>
      <c r="AW207" s="8" t="s">
        <v>37</v>
      </c>
      <c r="AX207" s="8" t="s">
        <v>73</v>
      </c>
      <c r="AY207" s="210" t="s">
        <v>122</v>
      </c>
    </row>
    <row r="208" s="9" customFormat="1">
      <c r="B208" s="221"/>
      <c r="C208" s="222"/>
      <c r="D208" s="201" t="s">
        <v>150</v>
      </c>
      <c r="E208" s="223" t="s">
        <v>21</v>
      </c>
      <c r="F208" s="224" t="s">
        <v>183</v>
      </c>
      <c r="G208" s="222"/>
      <c r="H208" s="225">
        <v>347.834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150</v>
      </c>
      <c r="AU208" s="231" t="s">
        <v>73</v>
      </c>
      <c r="AV208" s="9" t="s">
        <v>121</v>
      </c>
      <c r="AW208" s="9" t="s">
        <v>37</v>
      </c>
      <c r="AX208" s="9" t="s">
        <v>80</v>
      </c>
      <c r="AY208" s="231" t="s">
        <v>122</v>
      </c>
    </row>
    <row r="209" s="1" customFormat="1" ht="25.5" customHeight="1">
      <c r="B209" s="42"/>
      <c r="C209" s="187" t="s">
        <v>478</v>
      </c>
      <c r="D209" s="187" t="s">
        <v>117</v>
      </c>
      <c r="E209" s="188" t="s">
        <v>479</v>
      </c>
      <c r="F209" s="189" t="s">
        <v>480</v>
      </c>
      <c r="G209" s="190" t="s">
        <v>164</v>
      </c>
      <c r="H209" s="191">
        <v>3478.3400000000001</v>
      </c>
      <c r="I209" s="192"/>
      <c r="J209" s="193">
        <f>ROUND(I209*H209,2)</f>
        <v>0</v>
      </c>
      <c r="K209" s="189" t="s">
        <v>148</v>
      </c>
      <c r="L209" s="68"/>
      <c r="M209" s="194" t="s">
        <v>21</v>
      </c>
      <c r="N209" s="195" t="s">
        <v>44</v>
      </c>
      <c r="O209" s="43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AR209" s="20" t="s">
        <v>121</v>
      </c>
      <c r="AT209" s="20" t="s">
        <v>117</v>
      </c>
      <c r="AU209" s="20" t="s">
        <v>73</v>
      </c>
      <c r="AY209" s="20" t="s">
        <v>122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20" t="s">
        <v>80</v>
      </c>
      <c r="BK209" s="198">
        <f>ROUND(I209*H209,2)</f>
        <v>0</v>
      </c>
      <c r="BL209" s="20" t="s">
        <v>121</v>
      </c>
      <c r="BM209" s="20" t="s">
        <v>481</v>
      </c>
    </row>
    <row r="210" s="8" customFormat="1">
      <c r="B210" s="199"/>
      <c r="C210" s="200"/>
      <c r="D210" s="201" t="s">
        <v>150</v>
      </c>
      <c r="E210" s="202" t="s">
        <v>21</v>
      </c>
      <c r="F210" s="203" t="s">
        <v>482</v>
      </c>
      <c r="G210" s="200"/>
      <c r="H210" s="204">
        <v>3478.3400000000001</v>
      </c>
      <c r="I210" s="205"/>
      <c r="J210" s="200"/>
      <c r="K210" s="200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150</v>
      </c>
      <c r="AU210" s="210" t="s">
        <v>73</v>
      </c>
      <c r="AV210" s="8" t="s">
        <v>82</v>
      </c>
      <c r="AW210" s="8" t="s">
        <v>37</v>
      </c>
      <c r="AX210" s="8" t="s">
        <v>80</v>
      </c>
      <c r="AY210" s="210" t="s">
        <v>122</v>
      </c>
    </row>
    <row r="211" s="1" customFormat="1" ht="25.5" customHeight="1">
      <c r="B211" s="42"/>
      <c r="C211" s="187" t="s">
        <v>483</v>
      </c>
      <c r="D211" s="187" t="s">
        <v>117</v>
      </c>
      <c r="E211" s="188" t="s">
        <v>484</v>
      </c>
      <c r="F211" s="189" t="s">
        <v>485</v>
      </c>
      <c r="G211" s="190" t="s">
        <v>164</v>
      </c>
      <c r="H211" s="191">
        <v>444.363</v>
      </c>
      <c r="I211" s="192"/>
      <c r="J211" s="193">
        <f>ROUND(I211*H211,2)</f>
        <v>0</v>
      </c>
      <c r="K211" s="189" t="s">
        <v>148</v>
      </c>
      <c r="L211" s="68"/>
      <c r="M211" s="194" t="s">
        <v>21</v>
      </c>
      <c r="N211" s="195" t="s">
        <v>44</v>
      </c>
      <c r="O211" s="43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AR211" s="20" t="s">
        <v>121</v>
      </c>
      <c r="AT211" s="20" t="s">
        <v>117</v>
      </c>
      <c r="AU211" s="20" t="s">
        <v>73</v>
      </c>
      <c r="AY211" s="20" t="s">
        <v>122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20" t="s">
        <v>80</v>
      </c>
      <c r="BK211" s="198">
        <f>ROUND(I211*H211,2)</f>
        <v>0</v>
      </c>
      <c r="BL211" s="20" t="s">
        <v>121</v>
      </c>
      <c r="BM211" s="20" t="s">
        <v>486</v>
      </c>
    </row>
    <row r="212" s="8" customFormat="1">
      <c r="B212" s="199"/>
      <c r="C212" s="200"/>
      <c r="D212" s="201" t="s">
        <v>150</v>
      </c>
      <c r="E212" s="202" t="s">
        <v>21</v>
      </c>
      <c r="F212" s="203" t="s">
        <v>487</v>
      </c>
      <c r="G212" s="200"/>
      <c r="H212" s="204">
        <v>409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150</v>
      </c>
      <c r="AU212" s="210" t="s">
        <v>73</v>
      </c>
      <c r="AV212" s="8" t="s">
        <v>82</v>
      </c>
      <c r="AW212" s="8" t="s">
        <v>37</v>
      </c>
      <c r="AX212" s="8" t="s">
        <v>73</v>
      </c>
      <c r="AY212" s="210" t="s">
        <v>122</v>
      </c>
    </row>
    <row r="213" s="8" customFormat="1">
      <c r="B213" s="199"/>
      <c r="C213" s="200"/>
      <c r="D213" s="201" t="s">
        <v>150</v>
      </c>
      <c r="E213" s="202" t="s">
        <v>21</v>
      </c>
      <c r="F213" s="203" t="s">
        <v>488</v>
      </c>
      <c r="G213" s="200"/>
      <c r="H213" s="204">
        <v>35.363</v>
      </c>
      <c r="I213" s="205"/>
      <c r="J213" s="200"/>
      <c r="K213" s="200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150</v>
      </c>
      <c r="AU213" s="210" t="s">
        <v>73</v>
      </c>
      <c r="AV213" s="8" t="s">
        <v>82</v>
      </c>
      <c r="AW213" s="8" t="s">
        <v>37</v>
      </c>
      <c r="AX213" s="8" t="s">
        <v>73</v>
      </c>
      <c r="AY213" s="210" t="s">
        <v>122</v>
      </c>
    </row>
    <row r="214" s="9" customFormat="1">
      <c r="B214" s="221"/>
      <c r="C214" s="222"/>
      <c r="D214" s="201" t="s">
        <v>150</v>
      </c>
      <c r="E214" s="223" t="s">
        <v>21</v>
      </c>
      <c r="F214" s="224" t="s">
        <v>183</v>
      </c>
      <c r="G214" s="222"/>
      <c r="H214" s="225">
        <v>444.363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150</v>
      </c>
      <c r="AU214" s="231" t="s">
        <v>73</v>
      </c>
      <c r="AV214" s="9" t="s">
        <v>121</v>
      </c>
      <c r="AW214" s="9" t="s">
        <v>37</v>
      </c>
      <c r="AX214" s="9" t="s">
        <v>80</v>
      </c>
      <c r="AY214" s="231" t="s">
        <v>122</v>
      </c>
    </row>
    <row r="215" s="1" customFormat="1" ht="38.25" customHeight="1">
      <c r="B215" s="42"/>
      <c r="C215" s="187" t="s">
        <v>489</v>
      </c>
      <c r="D215" s="187" t="s">
        <v>117</v>
      </c>
      <c r="E215" s="188" t="s">
        <v>490</v>
      </c>
      <c r="F215" s="189" t="s">
        <v>491</v>
      </c>
      <c r="G215" s="190" t="s">
        <v>164</v>
      </c>
      <c r="H215" s="191">
        <v>4443.6300000000001</v>
      </c>
      <c r="I215" s="192"/>
      <c r="J215" s="193">
        <f>ROUND(I215*H215,2)</f>
        <v>0</v>
      </c>
      <c r="K215" s="189" t="s">
        <v>148</v>
      </c>
      <c r="L215" s="68"/>
      <c r="M215" s="194" t="s">
        <v>21</v>
      </c>
      <c r="N215" s="195" t="s">
        <v>44</v>
      </c>
      <c r="O215" s="43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AR215" s="20" t="s">
        <v>121</v>
      </c>
      <c r="AT215" s="20" t="s">
        <v>117</v>
      </c>
      <c r="AU215" s="20" t="s">
        <v>73</v>
      </c>
      <c r="AY215" s="20" t="s">
        <v>122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20" t="s">
        <v>80</v>
      </c>
      <c r="BK215" s="198">
        <f>ROUND(I215*H215,2)</f>
        <v>0</v>
      </c>
      <c r="BL215" s="20" t="s">
        <v>121</v>
      </c>
      <c r="BM215" s="20" t="s">
        <v>492</v>
      </c>
    </row>
    <row r="216" s="8" customFormat="1">
      <c r="B216" s="199"/>
      <c r="C216" s="200"/>
      <c r="D216" s="201" t="s">
        <v>150</v>
      </c>
      <c r="E216" s="202" t="s">
        <v>21</v>
      </c>
      <c r="F216" s="203" t="s">
        <v>493</v>
      </c>
      <c r="G216" s="200"/>
      <c r="H216" s="204">
        <v>4443.6300000000001</v>
      </c>
      <c r="I216" s="205"/>
      <c r="J216" s="200"/>
      <c r="K216" s="200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150</v>
      </c>
      <c r="AU216" s="210" t="s">
        <v>73</v>
      </c>
      <c r="AV216" s="8" t="s">
        <v>82</v>
      </c>
      <c r="AW216" s="8" t="s">
        <v>37</v>
      </c>
      <c r="AX216" s="8" t="s">
        <v>80</v>
      </c>
      <c r="AY216" s="210" t="s">
        <v>122</v>
      </c>
    </row>
    <row r="217" s="1" customFormat="1" ht="16.5" customHeight="1">
      <c r="B217" s="42"/>
      <c r="C217" s="187" t="s">
        <v>494</v>
      </c>
      <c r="D217" s="187" t="s">
        <v>117</v>
      </c>
      <c r="E217" s="188" t="s">
        <v>495</v>
      </c>
      <c r="F217" s="189" t="s">
        <v>496</v>
      </c>
      <c r="G217" s="190" t="s">
        <v>164</v>
      </c>
      <c r="H217" s="191">
        <v>609.22400000000005</v>
      </c>
      <c r="I217" s="192"/>
      <c r="J217" s="193">
        <f>ROUND(I217*H217,2)</f>
        <v>0</v>
      </c>
      <c r="K217" s="189" t="s">
        <v>148</v>
      </c>
      <c r="L217" s="68"/>
      <c r="M217" s="194" t="s">
        <v>21</v>
      </c>
      <c r="N217" s="195" t="s">
        <v>44</v>
      </c>
      <c r="O217" s="43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AR217" s="20" t="s">
        <v>121</v>
      </c>
      <c r="AT217" s="20" t="s">
        <v>117</v>
      </c>
      <c r="AU217" s="20" t="s">
        <v>73</v>
      </c>
      <c r="AY217" s="20" t="s">
        <v>122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20" t="s">
        <v>80</v>
      </c>
      <c r="BK217" s="198">
        <f>ROUND(I217*H217,2)</f>
        <v>0</v>
      </c>
      <c r="BL217" s="20" t="s">
        <v>121</v>
      </c>
      <c r="BM217" s="20" t="s">
        <v>497</v>
      </c>
    </row>
    <row r="218" s="8" customFormat="1">
      <c r="B218" s="199"/>
      <c r="C218" s="200"/>
      <c r="D218" s="201" t="s">
        <v>150</v>
      </c>
      <c r="E218" s="202" t="s">
        <v>21</v>
      </c>
      <c r="F218" s="203" t="s">
        <v>476</v>
      </c>
      <c r="G218" s="200"/>
      <c r="H218" s="204">
        <v>28.704000000000001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150</v>
      </c>
      <c r="AU218" s="210" t="s">
        <v>73</v>
      </c>
      <c r="AV218" s="8" t="s">
        <v>82</v>
      </c>
      <c r="AW218" s="8" t="s">
        <v>37</v>
      </c>
      <c r="AX218" s="8" t="s">
        <v>73</v>
      </c>
      <c r="AY218" s="210" t="s">
        <v>122</v>
      </c>
    </row>
    <row r="219" s="8" customFormat="1">
      <c r="B219" s="199"/>
      <c r="C219" s="200"/>
      <c r="D219" s="201" t="s">
        <v>150</v>
      </c>
      <c r="E219" s="202" t="s">
        <v>21</v>
      </c>
      <c r="F219" s="203" t="s">
        <v>498</v>
      </c>
      <c r="G219" s="200"/>
      <c r="H219" s="204">
        <v>580.51999999999998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150</v>
      </c>
      <c r="AU219" s="210" t="s">
        <v>73</v>
      </c>
      <c r="AV219" s="8" t="s">
        <v>82</v>
      </c>
      <c r="AW219" s="8" t="s">
        <v>37</v>
      </c>
      <c r="AX219" s="8" t="s">
        <v>73</v>
      </c>
      <c r="AY219" s="210" t="s">
        <v>122</v>
      </c>
    </row>
    <row r="220" s="9" customFormat="1">
      <c r="B220" s="221"/>
      <c r="C220" s="222"/>
      <c r="D220" s="201" t="s">
        <v>150</v>
      </c>
      <c r="E220" s="223" t="s">
        <v>21</v>
      </c>
      <c r="F220" s="224" t="s">
        <v>183</v>
      </c>
      <c r="G220" s="222"/>
      <c r="H220" s="225">
        <v>609.22400000000005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150</v>
      </c>
      <c r="AU220" s="231" t="s">
        <v>73</v>
      </c>
      <c r="AV220" s="9" t="s">
        <v>121</v>
      </c>
      <c r="AW220" s="9" t="s">
        <v>37</v>
      </c>
      <c r="AX220" s="9" t="s">
        <v>80</v>
      </c>
      <c r="AY220" s="231" t="s">
        <v>122</v>
      </c>
    </row>
    <row r="221" s="1" customFormat="1" ht="25.5" customHeight="1">
      <c r="B221" s="42"/>
      <c r="C221" s="187" t="s">
        <v>499</v>
      </c>
      <c r="D221" s="187" t="s">
        <v>117</v>
      </c>
      <c r="E221" s="188" t="s">
        <v>500</v>
      </c>
      <c r="F221" s="189" t="s">
        <v>501</v>
      </c>
      <c r="G221" s="190" t="s">
        <v>164</v>
      </c>
      <c r="H221" s="191">
        <v>35.363</v>
      </c>
      <c r="I221" s="192"/>
      <c r="J221" s="193">
        <f>ROUND(I221*H221,2)</f>
        <v>0</v>
      </c>
      <c r="K221" s="189" t="s">
        <v>148</v>
      </c>
      <c r="L221" s="68"/>
      <c r="M221" s="194" t="s">
        <v>21</v>
      </c>
      <c r="N221" s="195" t="s">
        <v>44</v>
      </c>
      <c r="O221" s="43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AR221" s="20" t="s">
        <v>121</v>
      </c>
      <c r="AT221" s="20" t="s">
        <v>117</v>
      </c>
      <c r="AU221" s="20" t="s">
        <v>73</v>
      </c>
      <c r="AY221" s="20" t="s">
        <v>122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20" t="s">
        <v>80</v>
      </c>
      <c r="BK221" s="198">
        <f>ROUND(I221*H221,2)</f>
        <v>0</v>
      </c>
      <c r="BL221" s="20" t="s">
        <v>121</v>
      </c>
      <c r="BM221" s="20" t="s">
        <v>502</v>
      </c>
    </row>
    <row r="222" s="1" customFormat="1" ht="25.5" customHeight="1">
      <c r="B222" s="42"/>
      <c r="C222" s="187" t="s">
        <v>503</v>
      </c>
      <c r="D222" s="187" t="s">
        <v>117</v>
      </c>
      <c r="E222" s="188" t="s">
        <v>504</v>
      </c>
      <c r="F222" s="189" t="s">
        <v>505</v>
      </c>
      <c r="G222" s="190" t="s">
        <v>164</v>
      </c>
      <c r="H222" s="191">
        <v>1671.3630000000001</v>
      </c>
      <c r="I222" s="192"/>
      <c r="J222" s="193">
        <f>ROUND(I222*H222,2)</f>
        <v>0</v>
      </c>
      <c r="K222" s="189" t="s">
        <v>148</v>
      </c>
      <c r="L222" s="68"/>
      <c r="M222" s="194" t="s">
        <v>21</v>
      </c>
      <c r="N222" s="195" t="s">
        <v>44</v>
      </c>
      <c r="O222" s="43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AR222" s="20" t="s">
        <v>121</v>
      </c>
      <c r="AT222" s="20" t="s">
        <v>117</v>
      </c>
      <c r="AU222" s="20" t="s">
        <v>73</v>
      </c>
      <c r="AY222" s="20" t="s">
        <v>122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20" t="s">
        <v>80</v>
      </c>
      <c r="BK222" s="198">
        <f>ROUND(I222*H222,2)</f>
        <v>0</v>
      </c>
      <c r="BL222" s="20" t="s">
        <v>121</v>
      </c>
      <c r="BM222" s="20" t="s">
        <v>506</v>
      </c>
    </row>
    <row r="223" s="1" customFormat="1" ht="25.5" customHeight="1">
      <c r="B223" s="42"/>
      <c r="C223" s="187" t="s">
        <v>507</v>
      </c>
      <c r="D223" s="187" t="s">
        <v>117</v>
      </c>
      <c r="E223" s="188" t="s">
        <v>508</v>
      </c>
      <c r="F223" s="189" t="s">
        <v>509</v>
      </c>
      <c r="G223" s="190" t="s">
        <v>164</v>
      </c>
      <c r="H223" s="191">
        <v>319.13</v>
      </c>
      <c r="I223" s="192"/>
      <c r="J223" s="193">
        <f>ROUND(I223*H223,2)</f>
        <v>0</v>
      </c>
      <c r="K223" s="189" t="s">
        <v>148</v>
      </c>
      <c r="L223" s="68"/>
      <c r="M223" s="194" t="s">
        <v>21</v>
      </c>
      <c r="N223" s="195" t="s">
        <v>44</v>
      </c>
      <c r="O223" s="43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AR223" s="20" t="s">
        <v>121</v>
      </c>
      <c r="AT223" s="20" t="s">
        <v>117</v>
      </c>
      <c r="AU223" s="20" t="s">
        <v>73</v>
      </c>
      <c r="AY223" s="20" t="s">
        <v>122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20" t="s">
        <v>80</v>
      </c>
      <c r="BK223" s="198">
        <f>ROUND(I223*H223,2)</f>
        <v>0</v>
      </c>
      <c r="BL223" s="20" t="s">
        <v>121</v>
      </c>
      <c r="BM223" s="20" t="s">
        <v>510</v>
      </c>
    </row>
    <row r="224" s="8" customFormat="1">
      <c r="B224" s="199"/>
      <c r="C224" s="200"/>
      <c r="D224" s="201" t="s">
        <v>150</v>
      </c>
      <c r="E224" s="202" t="s">
        <v>21</v>
      </c>
      <c r="F224" s="203" t="s">
        <v>477</v>
      </c>
      <c r="G224" s="200"/>
      <c r="H224" s="204">
        <v>319.13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150</v>
      </c>
      <c r="AU224" s="210" t="s">
        <v>73</v>
      </c>
      <c r="AV224" s="8" t="s">
        <v>82</v>
      </c>
      <c r="AW224" s="8" t="s">
        <v>37</v>
      </c>
      <c r="AX224" s="8" t="s">
        <v>80</v>
      </c>
      <c r="AY224" s="210" t="s">
        <v>122</v>
      </c>
    </row>
    <row r="225" s="1" customFormat="1" ht="25.5" customHeight="1">
      <c r="B225" s="42"/>
      <c r="C225" s="187" t="s">
        <v>511</v>
      </c>
      <c r="D225" s="187" t="s">
        <v>117</v>
      </c>
      <c r="E225" s="188" t="s">
        <v>512</v>
      </c>
      <c r="F225" s="189" t="s">
        <v>247</v>
      </c>
      <c r="G225" s="190" t="s">
        <v>164</v>
      </c>
      <c r="H225" s="191">
        <v>473.06700000000001</v>
      </c>
      <c r="I225" s="192"/>
      <c r="J225" s="193">
        <f>ROUND(I225*H225,2)</f>
        <v>0</v>
      </c>
      <c r="K225" s="189" t="s">
        <v>148</v>
      </c>
      <c r="L225" s="68"/>
      <c r="M225" s="194" t="s">
        <v>21</v>
      </c>
      <c r="N225" s="195" t="s">
        <v>44</v>
      </c>
      <c r="O225" s="43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AR225" s="20" t="s">
        <v>121</v>
      </c>
      <c r="AT225" s="20" t="s">
        <v>117</v>
      </c>
      <c r="AU225" s="20" t="s">
        <v>73</v>
      </c>
      <c r="AY225" s="20" t="s">
        <v>122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20" t="s">
        <v>80</v>
      </c>
      <c r="BK225" s="198">
        <f>ROUND(I225*H225,2)</f>
        <v>0</v>
      </c>
      <c r="BL225" s="20" t="s">
        <v>121</v>
      </c>
      <c r="BM225" s="20" t="s">
        <v>513</v>
      </c>
    </row>
    <row r="226" s="8" customFormat="1">
      <c r="B226" s="199"/>
      <c r="C226" s="200"/>
      <c r="D226" s="201" t="s">
        <v>150</v>
      </c>
      <c r="E226" s="202" t="s">
        <v>21</v>
      </c>
      <c r="F226" s="203" t="s">
        <v>514</v>
      </c>
      <c r="G226" s="200"/>
      <c r="H226" s="204">
        <v>473.06700000000001</v>
      </c>
      <c r="I226" s="205"/>
      <c r="J226" s="200"/>
      <c r="K226" s="200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150</v>
      </c>
      <c r="AU226" s="210" t="s">
        <v>73</v>
      </c>
      <c r="AV226" s="8" t="s">
        <v>82</v>
      </c>
      <c r="AW226" s="8" t="s">
        <v>37</v>
      </c>
      <c r="AX226" s="8" t="s">
        <v>80</v>
      </c>
      <c r="AY226" s="210" t="s">
        <v>122</v>
      </c>
    </row>
    <row r="227" s="1" customFormat="1" ht="25.5" customHeight="1">
      <c r="B227" s="42"/>
      <c r="C227" s="187" t="s">
        <v>515</v>
      </c>
      <c r="D227" s="187" t="s">
        <v>117</v>
      </c>
      <c r="E227" s="188" t="s">
        <v>516</v>
      </c>
      <c r="F227" s="189" t="s">
        <v>517</v>
      </c>
      <c r="G227" s="190" t="s">
        <v>164</v>
      </c>
      <c r="H227" s="191">
        <v>271.339</v>
      </c>
      <c r="I227" s="192"/>
      <c r="J227" s="193">
        <f>ROUND(I227*H227,2)</f>
        <v>0</v>
      </c>
      <c r="K227" s="189" t="s">
        <v>148</v>
      </c>
      <c r="L227" s="68"/>
      <c r="M227" s="194" t="s">
        <v>21</v>
      </c>
      <c r="N227" s="242" t="s">
        <v>44</v>
      </c>
      <c r="O227" s="243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0" t="s">
        <v>121</v>
      </c>
      <c r="AT227" s="20" t="s">
        <v>117</v>
      </c>
      <c r="AU227" s="20" t="s">
        <v>73</v>
      </c>
      <c r="AY227" s="20" t="s">
        <v>122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20" t="s">
        <v>80</v>
      </c>
      <c r="BK227" s="198">
        <f>ROUND(I227*H227,2)</f>
        <v>0</v>
      </c>
      <c r="BL227" s="20" t="s">
        <v>121</v>
      </c>
      <c r="BM227" s="20" t="s">
        <v>518</v>
      </c>
    </row>
    <row r="228" s="1" customFormat="1" ht="6.96" customHeight="1">
      <c r="B228" s="63"/>
      <c r="C228" s="64"/>
      <c r="D228" s="64"/>
      <c r="E228" s="64"/>
      <c r="F228" s="64"/>
      <c r="G228" s="64"/>
      <c r="H228" s="64"/>
      <c r="I228" s="162"/>
      <c r="J228" s="64"/>
      <c r="K228" s="64"/>
      <c r="L228" s="68"/>
    </row>
  </sheetData>
  <sheetProtection sheet="1" autoFilter="0" formatColumns="0" formatRows="0" objects="1" scenarios="1" spinCount="100000" saltValue="RqeVStwn0Me0eknQMt00ku3PxQaPCRfULRJpipme7M1m3KZTFMfuq+xGYczPuLAGdL+jE/Vf8UTn9V/w2G8xIQ==" hashValue="rFkdSQD9sSpdyeGZPI1Si6ekNLNmEpWPQSinBN0Hid6xCMZqgroaNINnms2HDMyA5MlYD4kGHLAanQvn1fJyyQ==" algorithmName="SHA-512" password="CC35"/>
  <autoFilter ref="C75:K227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89</v>
      </c>
      <c r="G1" s="135" t="s">
        <v>90</v>
      </c>
      <c r="H1" s="135"/>
      <c r="I1" s="136"/>
      <c r="J1" s="135" t="s">
        <v>91</v>
      </c>
      <c r="K1" s="134" t="s">
        <v>92</v>
      </c>
      <c r="L1" s="135" t="s">
        <v>93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85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82</v>
      </c>
    </row>
    <row r="4" ht="36.96" customHeight="1">
      <c r="B4" s="24"/>
      <c r="C4" s="25"/>
      <c r="D4" s="26" t="s">
        <v>94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Nové zpevněné plochy před pavilonem I., Krajská zdravotní, a.s.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95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519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2. 3. 2018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21</v>
      </c>
      <c r="K14" s="47"/>
    </row>
    <row r="15" s="1" customFormat="1" ht="18" customHeight="1">
      <c r="B15" s="42"/>
      <c r="C15" s="43"/>
      <c r="D15" s="43"/>
      <c r="E15" s="31" t="s">
        <v>29</v>
      </c>
      <c r="F15" s="43"/>
      <c r="G15" s="43"/>
      <c r="H15" s="43"/>
      <c r="I15" s="142" t="s">
        <v>30</v>
      </c>
      <c r="J15" s="31" t="s">
        <v>21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">
        <v>34</v>
      </c>
      <c r="K20" s="47"/>
    </row>
    <row r="21" s="1" customFormat="1" ht="18" customHeight="1">
      <c r="B21" s="42"/>
      <c r="C21" s="43"/>
      <c r="D21" s="43"/>
      <c r="E21" s="31" t="s">
        <v>35</v>
      </c>
      <c r="F21" s="43"/>
      <c r="G21" s="43"/>
      <c r="H21" s="43"/>
      <c r="I21" s="142" t="s">
        <v>30</v>
      </c>
      <c r="J21" s="31" t="s">
        <v>36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38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39</v>
      </c>
      <c r="E27" s="43"/>
      <c r="F27" s="43"/>
      <c r="G27" s="43"/>
      <c r="H27" s="43"/>
      <c r="I27" s="140"/>
      <c r="J27" s="151">
        <f>ROUND(J76,2)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41</v>
      </c>
      <c r="G29" s="43"/>
      <c r="H29" s="43"/>
      <c r="I29" s="152" t="s">
        <v>40</v>
      </c>
      <c r="J29" s="48" t="s">
        <v>42</v>
      </c>
      <c r="K29" s="47"/>
    </row>
    <row r="30" s="1" customFormat="1" ht="14.4" customHeight="1">
      <c r="B30" s="42"/>
      <c r="C30" s="43"/>
      <c r="D30" s="51" t="s">
        <v>43</v>
      </c>
      <c r="E30" s="51" t="s">
        <v>44</v>
      </c>
      <c r="F30" s="153">
        <f>ROUND(SUM(BE76:BE121), 2)</f>
        <v>0</v>
      </c>
      <c r="G30" s="43"/>
      <c r="H30" s="43"/>
      <c r="I30" s="154">
        <v>0.20999999999999999</v>
      </c>
      <c r="J30" s="153">
        <f>ROUND(ROUND((SUM(BE76:BE121)), 2)*I30, 2)</f>
        <v>0</v>
      </c>
      <c r="K30" s="47"/>
    </row>
    <row r="31" s="1" customFormat="1" ht="14.4" customHeight="1">
      <c r="B31" s="42"/>
      <c r="C31" s="43"/>
      <c r="D31" s="43"/>
      <c r="E31" s="51" t="s">
        <v>45</v>
      </c>
      <c r="F31" s="153">
        <f>ROUND(SUM(BF76:BF121), 2)</f>
        <v>0</v>
      </c>
      <c r="G31" s="43"/>
      <c r="H31" s="43"/>
      <c r="I31" s="154">
        <v>0.14999999999999999</v>
      </c>
      <c r="J31" s="153">
        <f>ROUND(ROUND((SUM(BF76:BF121)),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46</v>
      </c>
      <c r="F32" s="153">
        <f>ROUND(SUM(BG76:BG121),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47</v>
      </c>
      <c r="F33" s="153">
        <f>ROUND(SUM(BH76:BH121),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48</v>
      </c>
      <c r="F34" s="153">
        <f>ROUND(SUM(BI76:BI121),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49</v>
      </c>
      <c r="E36" s="94"/>
      <c r="F36" s="94"/>
      <c r="G36" s="157" t="s">
        <v>50</v>
      </c>
      <c r="H36" s="158" t="s">
        <v>51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97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Nové zpevněné plochy před pavilonem I., Krajská zdravotní, a.s.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95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1.2 - Přeložka horkovodu a výměna kanalizace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>Nemocnice Děčín, i.z.</v>
      </c>
      <c r="G49" s="43"/>
      <c r="H49" s="43"/>
      <c r="I49" s="142" t="s">
        <v>25</v>
      </c>
      <c r="J49" s="143" t="str">
        <f>IF(J12="","",J12)</f>
        <v>2. 3. 2018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>Krajská zdravotní, a.s. - Nemocnice Děčín</v>
      </c>
      <c r="G51" s="43"/>
      <c r="H51" s="43"/>
      <c r="I51" s="142" t="s">
        <v>33</v>
      </c>
      <c r="J51" s="40" t="str">
        <f>E21</f>
        <v>VECTURA Pardubice s.r.o.</v>
      </c>
      <c r="K51" s="47"/>
    </row>
    <row r="52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98</v>
      </c>
      <c r="D54" s="155"/>
      <c r="E54" s="155"/>
      <c r="F54" s="155"/>
      <c r="G54" s="155"/>
      <c r="H54" s="155"/>
      <c r="I54" s="169"/>
      <c r="J54" s="170" t="s">
        <v>99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100</v>
      </c>
      <c r="D56" s="43"/>
      <c r="E56" s="43"/>
      <c r="F56" s="43"/>
      <c r="G56" s="43"/>
      <c r="H56" s="43"/>
      <c r="I56" s="140"/>
      <c r="J56" s="151">
        <f>J76</f>
        <v>0</v>
      </c>
      <c r="K56" s="47"/>
      <c r="AU56" s="20" t="s">
        <v>101</v>
      </c>
    </row>
    <row r="57" s="1" customFormat="1" ht="21.84" customHeight="1">
      <c r="B57" s="42"/>
      <c r="C57" s="43"/>
      <c r="D57" s="43"/>
      <c r="E57" s="43"/>
      <c r="F57" s="43"/>
      <c r="G57" s="43"/>
      <c r="H57" s="43"/>
      <c r="I57" s="140"/>
      <c r="J57" s="43"/>
      <c r="K57" s="47"/>
    </row>
    <row r="58" s="1" customFormat="1" ht="6.96" customHeight="1">
      <c r="B58" s="63"/>
      <c r="C58" s="64"/>
      <c r="D58" s="64"/>
      <c r="E58" s="64"/>
      <c r="F58" s="64"/>
      <c r="G58" s="64"/>
      <c r="H58" s="64"/>
      <c r="I58" s="162"/>
      <c r="J58" s="64"/>
      <c r="K58" s="65"/>
    </row>
    <row r="62" s="1" customFormat="1" ht="6.96" customHeight="1">
      <c r="B62" s="66"/>
      <c r="C62" s="67"/>
      <c r="D62" s="67"/>
      <c r="E62" s="67"/>
      <c r="F62" s="67"/>
      <c r="G62" s="67"/>
      <c r="H62" s="67"/>
      <c r="I62" s="165"/>
      <c r="J62" s="67"/>
      <c r="K62" s="67"/>
      <c r="L62" s="68"/>
    </row>
    <row r="63" s="1" customFormat="1" ht="36.96" customHeight="1">
      <c r="B63" s="42"/>
      <c r="C63" s="69" t="s">
        <v>102</v>
      </c>
      <c r="D63" s="70"/>
      <c r="E63" s="70"/>
      <c r="F63" s="70"/>
      <c r="G63" s="70"/>
      <c r="H63" s="70"/>
      <c r="I63" s="173"/>
      <c r="J63" s="70"/>
      <c r="K63" s="70"/>
      <c r="L63" s="68"/>
    </row>
    <row r="64" s="1" customFormat="1" ht="6.96" customHeight="1">
      <c r="B64" s="42"/>
      <c r="C64" s="70"/>
      <c r="D64" s="70"/>
      <c r="E64" s="70"/>
      <c r="F64" s="70"/>
      <c r="G64" s="70"/>
      <c r="H64" s="70"/>
      <c r="I64" s="173"/>
      <c r="J64" s="70"/>
      <c r="K64" s="70"/>
      <c r="L64" s="68"/>
    </row>
    <row r="65" s="1" customFormat="1" ht="14.4" customHeight="1">
      <c r="B65" s="42"/>
      <c r="C65" s="72" t="s">
        <v>18</v>
      </c>
      <c r="D65" s="70"/>
      <c r="E65" s="70"/>
      <c r="F65" s="70"/>
      <c r="G65" s="70"/>
      <c r="H65" s="70"/>
      <c r="I65" s="173"/>
      <c r="J65" s="70"/>
      <c r="K65" s="70"/>
      <c r="L65" s="68"/>
    </row>
    <row r="66" s="1" customFormat="1" ht="16.5" customHeight="1">
      <c r="B66" s="42"/>
      <c r="C66" s="70"/>
      <c r="D66" s="70"/>
      <c r="E66" s="174" t="str">
        <f>E7</f>
        <v>Nové zpevněné plochy před pavilonem I., Krajská zdravotní, a.s.</v>
      </c>
      <c r="F66" s="72"/>
      <c r="G66" s="72"/>
      <c r="H66" s="72"/>
      <c r="I66" s="173"/>
      <c r="J66" s="70"/>
      <c r="K66" s="70"/>
      <c r="L66" s="68"/>
    </row>
    <row r="67" s="1" customFormat="1" ht="14.4" customHeight="1">
      <c r="B67" s="42"/>
      <c r="C67" s="72" t="s">
        <v>95</v>
      </c>
      <c r="D67" s="70"/>
      <c r="E67" s="70"/>
      <c r="F67" s="70"/>
      <c r="G67" s="70"/>
      <c r="H67" s="70"/>
      <c r="I67" s="173"/>
      <c r="J67" s="70"/>
      <c r="K67" s="70"/>
      <c r="L67" s="68"/>
    </row>
    <row r="68" s="1" customFormat="1" ht="17.25" customHeight="1">
      <c r="B68" s="42"/>
      <c r="C68" s="70"/>
      <c r="D68" s="70"/>
      <c r="E68" s="78" t="str">
        <f>E9</f>
        <v>1.2 - Přeložka horkovodu a výměna kanalizace</v>
      </c>
      <c r="F68" s="70"/>
      <c r="G68" s="70"/>
      <c r="H68" s="70"/>
      <c r="I68" s="173"/>
      <c r="J68" s="70"/>
      <c r="K68" s="70"/>
      <c r="L68" s="68"/>
    </row>
    <row r="69" s="1" customFormat="1" ht="6.96" customHeight="1">
      <c r="B69" s="42"/>
      <c r="C69" s="70"/>
      <c r="D69" s="70"/>
      <c r="E69" s="70"/>
      <c r="F69" s="70"/>
      <c r="G69" s="70"/>
      <c r="H69" s="70"/>
      <c r="I69" s="173"/>
      <c r="J69" s="70"/>
      <c r="K69" s="70"/>
      <c r="L69" s="68"/>
    </row>
    <row r="70" s="1" customFormat="1" ht="18" customHeight="1">
      <c r="B70" s="42"/>
      <c r="C70" s="72" t="s">
        <v>23</v>
      </c>
      <c r="D70" s="70"/>
      <c r="E70" s="70"/>
      <c r="F70" s="175" t="str">
        <f>F12</f>
        <v>Nemocnice Děčín, i.z.</v>
      </c>
      <c r="G70" s="70"/>
      <c r="H70" s="70"/>
      <c r="I70" s="176" t="s">
        <v>25</v>
      </c>
      <c r="J70" s="81" t="str">
        <f>IF(J12="","",J12)</f>
        <v>2. 3. 2018</v>
      </c>
      <c r="K70" s="70"/>
      <c r="L70" s="68"/>
    </row>
    <row r="71" s="1" customFormat="1" ht="6.96" customHeight="1">
      <c r="B71" s="42"/>
      <c r="C71" s="70"/>
      <c r="D71" s="70"/>
      <c r="E71" s="70"/>
      <c r="F71" s="70"/>
      <c r="G71" s="70"/>
      <c r="H71" s="70"/>
      <c r="I71" s="173"/>
      <c r="J71" s="70"/>
      <c r="K71" s="70"/>
      <c r="L71" s="68"/>
    </row>
    <row r="72" s="1" customFormat="1">
      <c r="B72" s="42"/>
      <c r="C72" s="72" t="s">
        <v>27</v>
      </c>
      <c r="D72" s="70"/>
      <c r="E72" s="70"/>
      <c r="F72" s="175" t="str">
        <f>E15</f>
        <v>Krajská zdravotní, a.s. - Nemocnice Děčín</v>
      </c>
      <c r="G72" s="70"/>
      <c r="H72" s="70"/>
      <c r="I72" s="176" t="s">
        <v>33</v>
      </c>
      <c r="J72" s="175" t="str">
        <f>E21</f>
        <v>VECTURA Pardubice s.r.o.</v>
      </c>
      <c r="K72" s="70"/>
      <c r="L72" s="68"/>
    </row>
    <row r="73" s="1" customFormat="1" ht="14.4" customHeight="1">
      <c r="B73" s="42"/>
      <c r="C73" s="72" t="s">
        <v>31</v>
      </c>
      <c r="D73" s="70"/>
      <c r="E73" s="70"/>
      <c r="F73" s="175" t="str">
        <f>IF(E18="","",E18)</f>
        <v/>
      </c>
      <c r="G73" s="70"/>
      <c r="H73" s="70"/>
      <c r="I73" s="173"/>
      <c r="J73" s="70"/>
      <c r="K73" s="70"/>
      <c r="L73" s="68"/>
    </row>
    <row r="74" s="1" customFormat="1" ht="10.32" customHeight="1">
      <c r="B74" s="42"/>
      <c r="C74" s="70"/>
      <c r="D74" s="70"/>
      <c r="E74" s="70"/>
      <c r="F74" s="70"/>
      <c r="G74" s="70"/>
      <c r="H74" s="70"/>
      <c r="I74" s="173"/>
      <c r="J74" s="70"/>
      <c r="K74" s="70"/>
      <c r="L74" s="68"/>
    </row>
    <row r="75" s="7" customFormat="1" ht="29.28" customHeight="1">
      <c r="B75" s="177"/>
      <c r="C75" s="178" t="s">
        <v>103</v>
      </c>
      <c r="D75" s="179" t="s">
        <v>58</v>
      </c>
      <c r="E75" s="179" t="s">
        <v>54</v>
      </c>
      <c r="F75" s="179" t="s">
        <v>104</v>
      </c>
      <c r="G75" s="179" t="s">
        <v>105</v>
      </c>
      <c r="H75" s="179" t="s">
        <v>106</v>
      </c>
      <c r="I75" s="180" t="s">
        <v>107</v>
      </c>
      <c r="J75" s="179" t="s">
        <v>99</v>
      </c>
      <c r="K75" s="181" t="s">
        <v>108</v>
      </c>
      <c r="L75" s="182"/>
      <c r="M75" s="98" t="s">
        <v>109</v>
      </c>
      <c r="N75" s="99" t="s">
        <v>43</v>
      </c>
      <c r="O75" s="99" t="s">
        <v>110</v>
      </c>
      <c r="P75" s="99" t="s">
        <v>111</v>
      </c>
      <c r="Q75" s="99" t="s">
        <v>112</v>
      </c>
      <c r="R75" s="99" t="s">
        <v>113</v>
      </c>
      <c r="S75" s="99" t="s">
        <v>114</v>
      </c>
      <c r="T75" s="100" t="s">
        <v>115</v>
      </c>
    </row>
    <row r="76" s="1" customFormat="1" ht="29.28" customHeight="1">
      <c r="B76" s="42"/>
      <c r="C76" s="104" t="s">
        <v>100</v>
      </c>
      <c r="D76" s="70"/>
      <c r="E76" s="70"/>
      <c r="F76" s="70"/>
      <c r="G76" s="70"/>
      <c r="H76" s="70"/>
      <c r="I76" s="173"/>
      <c r="J76" s="183">
        <f>BK76</f>
        <v>0</v>
      </c>
      <c r="K76" s="70"/>
      <c r="L76" s="68"/>
      <c r="M76" s="101"/>
      <c r="N76" s="102"/>
      <c r="O76" s="102"/>
      <c r="P76" s="184">
        <f>SUM(P77:P121)</f>
        <v>0</v>
      </c>
      <c r="Q76" s="102"/>
      <c r="R76" s="184">
        <f>SUM(R77:R121)</f>
        <v>19.348786</v>
      </c>
      <c r="S76" s="102"/>
      <c r="T76" s="185">
        <f>SUM(T77:T121)</f>
        <v>8.2210000000000001</v>
      </c>
      <c r="AT76" s="20" t="s">
        <v>72</v>
      </c>
      <c r="AU76" s="20" t="s">
        <v>101</v>
      </c>
      <c r="BK76" s="186">
        <f>SUM(BK77:BK121)</f>
        <v>0</v>
      </c>
    </row>
    <row r="77" s="1" customFormat="1" ht="16.5" customHeight="1">
      <c r="B77" s="42"/>
      <c r="C77" s="187" t="s">
        <v>270</v>
      </c>
      <c r="D77" s="187" t="s">
        <v>117</v>
      </c>
      <c r="E77" s="188" t="s">
        <v>118</v>
      </c>
      <c r="F77" s="189" t="s">
        <v>119</v>
      </c>
      <c r="G77" s="190" t="s">
        <v>120</v>
      </c>
      <c r="H77" s="191">
        <v>1</v>
      </c>
      <c r="I77" s="192"/>
      <c r="J77" s="193">
        <f>ROUND(I77*H77,2)</f>
        <v>0</v>
      </c>
      <c r="K77" s="189" t="s">
        <v>21</v>
      </c>
      <c r="L77" s="68"/>
      <c r="M77" s="194" t="s">
        <v>21</v>
      </c>
      <c r="N77" s="195" t="s">
        <v>44</v>
      </c>
      <c r="O77" s="43"/>
      <c r="P77" s="196">
        <f>O77*H77</f>
        <v>0</v>
      </c>
      <c r="Q77" s="196">
        <v>0</v>
      </c>
      <c r="R77" s="196">
        <f>Q77*H77</f>
        <v>0</v>
      </c>
      <c r="S77" s="196">
        <v>0</v>
      </c>
      <c r="T77" s="197">
        <f>S77*H77</f>
        <v>0</v>
      </c>
      <c r="AR77" s="20" t="s">
        <v>121</v>
      </c>
      <c r="AT77" s="20" t="s">
        <v>117</v>
      </c>
      <c r="AU77" s="20" t="s">
        <v>73</v>
      </c>
      <c r="AY77" s="20" t="s">
        <v>122</v>
      </c>
      <c r="BE77" s="198">
        <f>IF(N77="základní",J77,0)</f>
        <v>0</v>
      </c>
      <c r="BF77" s="198">
        <f>IF(N77="snížená",J77,0)</f>
        <v>0</v>
      </c>
      <c r="BG77" s="198">
        <f>IF(N77="zákl. přenesená",J77,0)</f>
        <v>0</v>
      </c>
      <c r="BH77" s="198">
        <f>IF(N77="sníž. přenesená",J77,0)</f>
        <v>0</v>
      </c>
      <c r="BI77" s="198">
        <f>IF(N77="nulová",J77,0)</f>
        <v>0</v>
      </c>
      <c r="BJ77" s="20" t="s">
        <v>80</v>
      </c>
      <c r="BK77" s="198">
        <f>ROUND(I77*H77,2)</f>
        <v>0</v>
      </c>
      <c r="BL77" s="20" t="s">
        <v>121</v>
      </c>
      <c r="BM77" s="20" t="s">
        <v>520</v>
      </c>
    </row>
    <row r="78" s="1" customFormat="1" ht="16.5" customHeight="1">
      <c r="B78" s="42"/>
      <c r="C78" s="187" t="s">
        <v>274</v>
      </c>
      <c r="D78" s="187" t="s">
        <v>117</v>
      </c>
      <c r="E78" s="188" t="s">
        <v>125</v>
      </c>
      <c r="F78" s="189" t="s">
        <v>126</v>
      </c>
      <c r="G78" s="190" t="s">
        <v>120</v>
      </c>
      <c r="H78" s="191">
        <v>1</v>
      </c>
      <c r="I78" s="192"/>
      <c r="J78" s="193">
        <f>ROUND(I78*H78,2)</f>
        <v>0</v>
      </c>
      <c r="K78" s="189" t="s">
        <v>21</v>
      </c>
      <c r="L78" s="68"/>
      <c r="M78" s="194" t="s">
        <v>21</v>
      </c>
      <c r="N78" s="195" t="s">
        <v>44</v>
      </c>
      <c r="O78" s="43"/>
      <c r="P78" s="196">
        <f>O78*H78</f>
        <v>0</v>
      </c>
      <c r="Q78" s="196">
        <v>0</v>
      </c>
      <c r="R78" s="196">
        <f>Q78*H78</f>
        <v>0</v>
      </c>
      <c r="S78" s="196">
        <v>0</v>
      </c>
      <c r="T78" s="197">
        <f>S78*H78</f>
        <v>0</v>
      </c>
      <c r="AR78" s="20" t="s">
        <v>121</v>
      </c>
      <c r="AT78" s="20" t="s">
        <v>117</v>
      </c>
      <c r="AU78" s="20" t="s">
        <v>73</v>
      </c>
      <c r="AY78" s="20" t="s">
        <v>122</v>
      </c>
      <c r="BE78" s="198">
        <f>IF(N78="základní",J78,0)</f>
        <v>0</v>
      </c>
      <c r="BF78" s="198">
        <f>IF(N78="snížená",J78,0)</f>
        <v>0</v>
      </c>
      <c r="BG78" s="198">
        <f>IF(N78="zákl. přenesená",J78,0)</f>
        <v>0</v>
      </c>
      <c r="BH78" s="198">
        <f>IF(N78="sníž. přenesená",J78,0)</f>
        <v>0</v>
      </c>
      <c r="BI78" s="198">
        <f>IF(N78="nulová",J78,0)</f>
        <v>0</v>
      </c>
      <c r="BJ78" s="20" t="s">
        <v>80</v>
      </c>
      <c r="BK78" s="198">
        <f>ROUND(I78*H78,2)</f>
        <v>0</v>
      </c>
      <c r="BL78" s="20" t="s">
        <v>121</v>
      </c>
      <c r="BM78" s="20" t="s">
        <v>521</v>
      </c>
    </row>
    <row r="79" s="1" customFormat="1" ht="25.5" customHeight="1">
      <c r="B79" s="42"/>
      <c r="C79" s="187" t="s">
        <v>156</v>
      </c>
      <c r="D79" s="187" t="s">
        <v>117</v>
      </c>
      <c r="E79" s="188" t="s">
        <v>197</v>
      </c>
      <c r="F79" s="189" t="s">
        <v>198</v>
      </c>
      <c r="G79" s="190" t="s">
        <v>179</v>
      </c>
      <c r="H79" s="191">
        <v>15.800000000000001</v>
      </c>
      <c r="I79" s="192"/>
      <c r="J79" s="193">
        <f>ROUND(I79*H79,2)</f>
        <v>0</v>
      </c>
      <c r="K79" s="189" t="s">
        <v>148</v>
      </c>
      <c r="L79" s="68"/>
      <c r="M79" s="194" t="s">
        <v>21</v>
      </c>
      <c r="N79" s="195" t="s">
        <v>44</v>
      </c>
      <c r="O79" s="43"/>
      <c r="P79" s="196">
        <f>O79*H79</f>
        <v>0</v>
      </c>
      <c r="Q79" s="196">
        <v>0</v>
      </c>
      <c r="R79" s="196">
        <f>Q79*H79</f>
        <v>0</v>
      </c>
      <c r="S79" s="196">
        <v>0</v>
      </c>
      <c r="T79" s="197">
        <f>S79*H79</f>
        <v>0</v>
      </c>
      <c r="AR79" s="20" t="s">
        <v>121</v>
      </c>
      <c r="AT79" s="20" t="s">
        <v>117</v>
      </c>
      <c r="AU79" s="20" t="s">
        <v>73</v>
      </c>
      <c r="AY79" s="20" t="s">
        <v>122</v>
      </c>
      <c r="BE79" s="198">
        <f>IF(N79="základní",J79,0)</f>
        <v>0</v>
      </c>
      <c r="BF79" s="198">
        <f>IF(N79="snížená",J79,0)</f>
        <v>0</v>
      </c>
      <c r="BG79" s="198">
        <f>IF(N79="zákl. přenesená",J79,0)</f>
        <v>0</v>
      </c>
      <c r="BH79" s="198">
        <f>IF(N79="sníž. přenesená",J79,0)</f>
        <v>0</v>
      </c>
      <c r="BI79" s="198">
        <f>IF(N79="nulová",J79,0)</f>
        <v>0</v>
      </c>
      <c r="BJ79" s="20" t="s">
        <v>80</v>
      </c>
      <c r="BK79" s="198">
        <f>ROUND(I79*H79,2)</f>
        <v>0</v>
      </c>
      <c r="BL79" s="20" t="s">
        <v>121</v>
      </c>
      <c r="BM79" s="20" t="s">
        <v>522</v>
      </c>
    </row>
    <row r="80" s="1" customFormat="1" ht="16.5" customHeight="1">
      <c r="B80" s="42"/>
      <c r="C80" s="211" t="s">
        <v>121</v>
      </c>
      <c r="D80" s="211" t="s">
        <v>161</v>
      </c>
      <c r="E80" s="212" t="s">
        <v>201</v>
      </c>
      <c r="F80" s="213" t="s">
        <v>202</v>
      </c>
      <c r="G80" s="214" t="s">
        <v>174</v>
      </c>
      <c r="H80" s="215">
        <v>38</v>
      </c>
      <c r="I80" s="216"/>
      <c r="J80" s="217">
        <f>ROUND(I80*H80,2)</f>
        <v>0</v>
      </c>
      <c r="K80" s="213" t="s">
        <v>148</v>
      </c>
      <c r="L80" s="218"/>
      <c r="M80" s="219" t="s">
        <v>21</v>
      </c>
      <c r="N80" s="220" t="s">
        <v>44</v>
      </c>
      <c r="O80" s="43"/>
      <c r="P80" s="196">
        <f>O80*H80</f>
        <v>0</v>
      </c>
      <c r="Q80" s="196">
        <v>0.032000000000000001</v>
      </c>
      <c r="R80" s="196">
        <f>Q80*H80</f>
        <v>1.216</v>
      </c>
      <c r="S80" s="196">
        <v>0</v>
      </c>
      <c r="T80" s="197">
        <f>S80*H80</f>
        <v>0</v>
      </c>
      <c r="AR80" s="20" t="s">
        <v>165</v>
      </c>
      <c r="AT80" s="20" t="s">
        <v>161</v>
      </c>
      <c r="AU80" s="20" t="s">
        <v>73</v>
      </c>
      <c r="AY80" s="20" t="s">
        <v>122</v>
      </c>
      <c r="BE80" s="198">
        <f>IF(N80="základní",J80,0)</f>
        <v>0</v>
      </c>
      <c r="BF80" s="198">
        <f>IF(N80="snížená",J80,0)</f>
        <v>0</v>
      </c>
      <c r="BG80" s="198">
        <f>IF(N80="zákl. přenesená",J80,0)</f>
        <v>0</v>
      </c>
      <c r="BH80" s="198">
        <f>IF(N80="sníž. přenesená",J80,0)</f>
        <v>0</v>
      </c>
      <c r="BI80" s="198">
        <f>IF(N80="nulová",J80,0)</f>
        <v>0</v>
      </c>
      <c r="BJ80" s="20" t="s">
        <v>80</v>
      </c>
      <c r="BK80" s="198">
        <f>ROUND(I80*H80,2)</f>
        <v>0</v>
      </c>
      <c r="BL80" s="20" t="s">
        <v>121</v>
      </c>
      <c r="BM80" s="20" t="s">
        <v>523</v>
      </c>
    </row>
    <row r="81" s="1" customFormat="1" ht="25.5" customHeight="1">
      <c r="B81" s="42"/>
      <c r="C81" s="187" t="s">
        <v>80</v>
      </c>
      <c r="D81" s="187" t="s">
        <v>117</v>
      </c>
      <c r="E81" s="188" t="s">
        <v>205</v>
      </c>
      <c r="F81" s="189" t="s">
        <v>206</v>
      </c>
      <c r="G81" s="190" t="s">
        <v>179</v>
      </c>
      <c r="H81" s="191">
        <v>30.079999999999998</v>
      </c>
      <c r="I81" s="192"/>
      <c r="J81" s="193">
        <f>ROUND(I81*H81,2)</f>
        <v>0</v>
      </c>
      <c r="K81" s="189" t="s">
        <v>148</v>
      </c>
      <c r="L81" s="68"/>
      <c r="M81" s="194" t="s">
        <v>21</v>
      </c>
      <c r="N81" s="195" t="s">
        <v>44</v>
      </c>
      <c r="O81" s="43"/>
      <c r="P81" s="196">
        <f>O81*H81</f>
        <v>0</v>
      </c>
      <c r="Q81" s="196">
        <v>0</v>
      </c>
      <c r="R81" s="196">
        <f>Q81*H81</f>
        <v>0</v>
      </c>
      <c r="S81" s="196">
        <v>0</v>
      </c>
      <c r="T81" s="197">
        <f>S81*H81</f>
        <v>0</v>
      </c>
      <c r="AR81" s="20" t="s">
        <v>121</v>
      </c>
      <c r="AT81" s="20" t="s">
        <v>117</v>
      </c>
      <c r="AU81" s="20" t="s">
        <v>73</v>
      </c>
      <c r="AY81" s="20" t="s">
        <v>122</v>
      </c>
      <c r="BE81" s="198">
        <f>IF(N81="základní",J81,0)</f>
        <v>0</v>
      </c>
      <c r="BF81" s="198">
        <f>IF(N81="snížená",J81,0)</f>
        <v>0</v>
      </c>
      <c r="BG81" s="198">
        <f>IF(N81="zákl. přenesená",J81,0)</f>
        <v>0</v>
      </c>
      <c r="BH81" s="198">
        <f>IF(N81="sníž. přenesená",J81,0)</f>
        <v>0</v>
      </c>
      <c r="BI81" s="198">
        <f>IF(N81="nulová",J81,0)</f>
        <v>0</v>
      </c>
      <c r="BJ81" s="20" t="s">
        <v>80</v>
      </c>
      <c r="BK81" s="198">
        <f>ROUND(I81*H81,2)</f>
        <v>0</v>
      </c>
      <c r="BL81" s="20" t="s">
        <v>121</v>
      </c>
      <c r="BM81" s="20" t="s">
        <v>524</v>
      </c>
    </row>
    <row r="82" s="8" customFormat="1">
      <c r="B82" s="199"/>
      <c r="C82" s="200"/>
      <c r="D82" s="201" t="s">
        <v>150</v>
      </c>
      <c r="E82" s="202" t="s">
        <v>21</v>
      </c>
      <c r="F82" s="203" t="s">
        <v>525</v>
      </c>
      <c r="G82" s="200"/>
      <c r="H82" s="204">
        <v>30.079999999999998</v>
      </c>
      <c r="I82" s="205"/>
      <c r="J82" s="200"/>
      <c r="K82" s="200"/>
      <c r="L82" s="206"/>
      <c r="M82" s="207"/>
      <c r="N82" s="208"/>
      <c r="O82" s="208"/>
      <c r="P82" s="208"/>
      <c r="Q82" s="208"/>
      <c r="R82" s="208"/>
      <c r="S82" s="208"/>
      <c r="T82" s="209"/>
      <c r="AT82" s="210" t="s">
        <v>150</v>
      </c>
      <c r="AU82" s="210" t="s">
        <v>73</v>
      </c>
      <c r="AV82" s="8" t="s">
        <v>82</v>
      </c>
      <c r="AW82" s="8" t="s">
        <v>37</v>
      </c>
      <c r="AX82" s="8" t="s">
        <v>80</v>
      </c>
      <c r="AY82" s="210" t="s">
        <v>122</v>
      </c>
    </row>
    <row r="83" s="1" customFormat="1" ht="38.25" customHeight="1">
      <c r="B83" s="42"/>
      <c r="C83" s="187" t="s">
        <v>82</v>
      </c>
      <c r="D83" s="187" t="s">
        <v>117</v>
      </c>
      <c r="E83" s="188" t="s">
        <v>526</v>
      </c>
      <c r="F83" s="189" t="s">
        <v>527</v>
      </c>
      <c r="G83" s="190" t="s">
        <v>179</v>
      </c>
      <c r="H83" s="191">
        <v>30.079999999999998</v>
      </c>
      <c r="I83" s="192"/>
      <c r="J83" s="193">
        <f>ROUND(I83*H83,2)</f>
        <v>0</v>
      </c>
      <c r="K83" s="189" t="s">
        <v>148</v>
      </c>
      <c r="L83" s="68"/>
      <c r="M83" s="194" t="s">
        <v>21</v>
      </c>
      <c r="N83" s="195" t="s">
        <v>44</v>
      </c>
      <c r="O83" s="43"/>
      <c r="P83" s="196">
        <f>O83*H83</f>
        <v>0</v>
      </c>
      <c r="Q83" s="196">
        <v>0</v>
      </c>
      <c r="R83" s="196">
        <f>Q83*H83</f>
        <v>0</v>
      </c>
      <c r="S83" s="196">
        <v>0</v>
      </c>
      <c r="T83" s="197">
        <f>S83*H83</f>
        <v>0</v>
      </c>
      <c r="AR83" s="20" t="s">
        <v>121</v>
      </c>
      <c r="AT83" s="20" t="s">
        <v>117</v>
      </c>
      <c r="AU83" s="20" t="s">
        <v>73</v>
      </c>
      <c r="AY83" s="20" t="s">
        <v>122</v>
      </c>
      <c r="BE83" s="198">
        <f>IF(N83="základní",J83,0)</f>
        <v>0</v>
      </c>
      <c r="BF83" s="198">
        <f>IF(N83="snížená",J83,0)</f>
        <v>0</v>
      </c>
      <c r="BG83" s="198">
        <f>IF(N83="zákl. přenesená",J83,0)</f>
        <v>0</v>
      </c>
      <c r="BH83" s="198">
        <f>IF(N83="sníž. přenesená",J83,0)</f>
        <v>0</v>
      </c>
      <c r="BI83" s="198">
        <f>IF(N83="nulová",J83,0)</f>
        <v>0</v>
      </c>
      <c r="BJ83" s="20" t="s">
        <v>80</v>
      </c>
      <c r="BK83" s="198">
        <f>ROUND(I83*H83,2)</f>
        <v>0</v>
      </c>
      <c r="BL83" s="20" t="s">
        <v>121</v>
      </c>
      <c r="BM83" s="20" t="s">
        <v>528</v>
      </c>
    </row>
    <row r="84" s="1" customFormat="1" ht="25.5" customHeight="1">
      <c r="B84" s="42"/>
      <c r="C84" s="187" t="s">
        <v>171</v>
      </c>
      <c r="D84" s="187" t="s">
        <v>117</v>
      </c>
      <c r="E84" s="188" t="s">
        <v>209</v>
      </c>
      <c r="F84" s="189" t="s">
        <v>210</v>
      </c>
      <c r="G84" s="190" t="s">
        <v>179</v>
      </c>
      <c r="H84" s="191">
        <v>3.2000000000000002</v>
      </c>
      <c r="I84" s="192"/>
      <c r="J84" s="193">
        <f>ROUND(I84*H84,2)</f>
        <v>0</v>
      </c>
      <c r="K84" s="189" t="s">
        <v>148</v>
      </c>
      <c r="L84" s="68"/>
      <c r="M84" s="194" t="s">
        <v>21</v>
      </c>
      <c r="N84" s="195" t="s">
        <v>44</v>
      </c>
      <c r="O84" s="43"/>
      <c r="P84" s="196">
        <f>O84*H84</f>
        <v>0</v>
      </c>
      <c r="Q84" s="196">
        <v>0</v>
      </c>
      <c r="R84" s="196">
        <f>Q84*H84</f>
        <v>0</v>
      </c>
      <c r="S84" s="196">
        <v>0</v>
      </c>
      <c r="T84" s="197">
        <f>S84*H84</f>
        <v>0</v>
      </c>
      <c r="AR84" s="20" t="s">
        <v>121</v>
      </c>
      <c r="AT84" s="20" t="s">
        <v>117</v>
      </c>
      <c r="AU84" s="20" t="s">
        <v>73</v>
      </c>
      <c r="AY84" s="20" t="s">
        <v>122</v>
      </c>
      <c r="BE84" s="198">
        <f>IF(N84="základní",J84,0)</f>
        <v>0</v>
      </c>
      <c r="BF84" s="198">
        <f>IF(N84="snížená",J84,0)</f>
        <v>0</v>
      </c>
      <c r="BG84" s="198">
        <f>IF(N84="zákl. přenesená",J84,0)</f>
        <v>0</v>
      </c>
      <c r="BH84" s="198">
        <f>IF(N84="sníž. přenesená",J84,0)</f>
        <v>0</v>
      </c>
      <c r="BI84" s="198">
        <f>IF(N84="nulová",J84,0)</f>
        <v>0</v>
      </c>
      <c r="BJ84" s="20" t="s">
        <v>80</v>
      </c>
      <c r="BK84" s="198">
        <f>ROUND(I84*H84,2)</f>
        <v>0</v>
      </c>
      <c r="BL84" s="20" t="s">
        <v>121</v>
      </c>
      <c r="BM84" s="20" t="s">
        <v>529</v>
      </c>
    </row>
    <row r="85" s="1" customFormat="1" ht="38.25" customHeight="1">
      <c r="B85" s="42"/>
      <c r="C85" s="187" t="s">
        <v>176</v>
      </c>
      <c r="D85" s="187" t="s">
        <v>117</v>
      </c>
      <c r="E85" s="188" t="s">
        <v>213</v>
      </c>
      <c r="F85" s="189" t="s">
        <v>214</v>
      </c>
      <c r="G85" s="190" t="s">
        <v>179</v>
      </c>
      <c r="H85" s="191">
        <v>3.2000000000000002</v>
      </c>
      <c r="I85" s="192"/>
      <c r="J85" s="193">
        <f>ROUND(I85*H85,2)</f>
        <v>0</v>
      </c>
      <c r="K85" s="189" t="s">
        <v>148</v>
      </c>
      <c r="L85" s="68"/>
      <c r="M85" s="194" t="s">
        <v>21</v>
      </c>
      <c r="N85" s="195" t="s">
        <v>44</v>
      </c>
      <c r="O85" s="43"/>
      <c r="P85" s="196">
        <f>O85*H85</f>
        <v>0</v>
      </c>
      <c r="Q85" s="196">
        <v>0</v>
      </c>
      <c r="R85" s="196">
        <f>Q85*H85</f>
        <v>0</v>
      </c>
      <c r="S85" s="196">
        <v>0</v>
      </c>
      <c r="T85" s="197">
        <f>S85*H85</f>
        <v>0</v>
      </c>
      <c r="AR85" s="20" t="s">
        <v>121</v>
      </c>
      <c r="AT85" s="20" t="s">
        <v>117</v>
      </c>
      <c r="AU85" s="20" t="s">
        <v>73</v>
      </c>
      <c r="AY85" s="20" t="s">
        <v>122</v>
      </c>
      <c r="BE85" s="198">
        <f>IF(N85="základní",J85,0)</f>
        <v>0</v>
      </c>
      <c r="BF85" s="198">
        <f>IF(N85="snížená",J85,0)</f>
        <v>0</v>
      </c>
      <c r="BG85" s="198">
        <f>IF(N85="zákl. přenesená",J85,0)</f>
        <v>0</v>
      </c>
      <c r="BH85" s="198">
        <f>IF(N85="sníž. přenesená",J85,0)</f>
        <v>0</v>
      </c>
      <c r="BI85" s="198">
        <f>IF(N85="nulová",J85,0)</f>
        <v>0</v>
      </c>
      <c r="BJ85" s="20" t="s">
        <v>80</v>
      </c>
      <c r="BK85" s="198">
        <f>ROUND(I85*H85,2)</f>
        <v>0</v>
      </c>
      <c r="BL85" s="20" t="s">
        <v>121</v>
      </c>
      <c r="BM85" s="20" t="s">
        <v>530</v>
      </c>
    </row>
    <row r="86" s="1" customFormat="1" ht="38.25" customHeight="1">
      <c r="B86" s="42"/>
      <c r="C86" s="187" t="s">
        <v>160</v>
      </c>
      <c r="D86" s="187" t="s">
        <v>117</v>
      </c>
      <c r="E86" s="188" t="s">
        <v>226</v>
      </c>
      <c r="F86" s="189" t="s">
        <v>227</v>
      </c>
      <c r="G86" s="190" t="s">
        <v>179</v>
      </c>
      <c r="H86" s="191">
        <v>33.280000000000001</v>
      </c>
      <c r="I86" s="192"/>
      <c r="J86" s="193">
        <f>ROUND(I86*H86,2)</f>
        <v>0</v>
      </c>
      <c r="K86" s="189" t="s">
        <v>148</v>
      </c>
      <c r="L86" s="68"/>
      <c r="M86" s="194" t="s">
        <v>21</v>
      </c>
      <c r="N86" s="195" t="s">
        <v>44</v>
      </c>
      <c r="O86" s="43"/>
      <c r="P86" s="196">
        <f>O86*H86</f>
        <v>0</v>
      </c>
      <c r="Q86" s="196">
        <v>0</v>
      </c>
      <c r="R86" s="196">
        <f>Q86*H86</f>
        <v>0</v>
      </c>
      <c r="S86" s="196">
        <v>0</v>
      </c>
      <c r="T86" s="197">
        <f>S86*H86</f>
        <v>0</v>
      </c>
      <c r="AR86" s="20" t="s">
        <v>121</v>
      </c>
      <c r="AT86" s="20" t="s">
        <v>117</v>
      </c>
      <c r="AU86" s="20" t="s">
        <v>73</v>
      </c>
      <c r="AY86" s="20" t="s">
        <v>122</v>
      </c>
      <c r="BE86" s="198">
        <f>IF(N86="základní",J86,0)</f>
        <v>0</v>
      </c>
      <c r="BF86" s="198">
        <f>IF(N86="snížená",J86,0)</f>
        <v>0</v>
      </c>
      <c r="BG86" s="198">
        <f>IF(N86="zákl. přenesená",J86,0)</f>
        <v>0</v>
      </c>
      <c r="BH86" s="198">
        <f>IF(N86="sníž. přenesená",J86,0)</f>
        <v>0</v>
      </c>
      <c r="BI86" s="198">
        <f>IF(N86="nulová",J86,0)</f>
        <v>0</v>
      </c>
      <c r="BJ86" s="20" t="s">
        <v>80</v>
      </c>
      <c r="BK86" s="198">
        <f>ROUND(I86*H86,2)</f>
        <v>0</v>
      </c>
      <c r="BL86" s="20" t="s">
        <v>121</v>
      </c>
      <c r="BM86" s="20" t="s">
        <v>531</v>
      </c>
    </row>
    <row r="87" s="8" customFormat="1">
      <c r="B87" s="199"/>
      <c r="C87" s="200"/>
      <c r="D87" s="201" t="s">
        <v>150</v>
      </c>
      <c r="E87" s="202" t="s">
        <v>21</v>
      </c>
      <c r="F87" s="203" t="s">
        <v>532</v>
      </c>
      <c r="G87" s="200"/>
      <c r="H87" s="204">
        <v>33.280000000000001</v>
      </c>
      <c r="I87" s="205"/>
      <c r="J87" s="200"/>
      <c r="K87" s="200"/>
      <c r="L87" s="206"/>
      <c r="M87" s="207"/>
      <c r="N87" s="208"/>
      <c r="O87" s="208"/>
      <c r="P87" s="208"/>
      <c r="Q87" s="208"/>
      <c r="R87" s="208"/>
      <c r="S87" s="208"/>
      <c r="T87" s="209"/>
      <c r="AT87" s="210" t="s">
        <v>150</v>
      </c>
      <c r="AU87" s="210" t="s">
        <v>73</v>
      </c>
      <c r="AV87" s="8" t="s">
        <v>82</v>
      </c>
      <c r="AW87" s="8" t="s">
        <v>37</v>
      </c>
      <c r="AX87" s="8" t="s">
        <v>80</v>
      </c>
      <c r="AY87" s="210" t="s">
        <v>122</v>
      </c>
    </row>
    <row r="88" s="1" customFormat="1" ht="51" customHeight="1">
      <c r="B88" s="42"/>
      <c r="C88" s="187" t="s">
        <v>165</v>
      </c>
      <c r="D88" s="187" t="s">
        <v>117</v>
      </c>
      <c r="E88" s="188" t="s">
        <v>234</v>
      </c>
      <c r="F88" s="189" t="s">
        <v>235</v>
      </c>
      <c r="G88" s="190" t="s">
        <v>179</v>
      </c>
      <c r="H88" s="191">
        <v>865.27999999999997</v>
      </c>
      <c r="I88" s="192"/>
      <c r="J88" s="193">
        <f>ROUND(I88*H88,2)</f>
        <v>0</v>
      </c>
      <c r="K88" s="189" t="s">
        <v>148</v>
      </c>
      <c r="L88" s="68"/>
      <c r="M88" s="194" t="s">
        <v>21</v>
      </c>
      <c r="N88" s="195" t="s">
        <v>44</v>
      </c>
      <c r="O88" s="43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AR88" s="20" t="s">
        <v>121</v>
      </c>
      <c r="AT88" s="20" t="s">
        <v>117</v>
      </c>
      <c r="AU88" s="20" t="s">
        <v>73</v>
      </c>
      <c r="AY88" s="20" t="s">
        <v>122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20" t="s">
        <v>80</v>
      </c>
      <c r="BK88" s="198">
        <f>ROUND(I88*H88,2)</f>
        <v>0</v>
      </c>
      <c r="BL88" s="20" t="s">
        <v>121</v>
      </c>
      <c r="BM88" s="20" t="s">
        <v>533</v>
      </c>
    </row>
    <row r="89" s="8" customFormat="1">
      <c r="B89" s="199"/>
      <c r="C89" s="200"/>
      <c r="D89" s="201" t="s">
        <v>150</v>
      </c>
      <c r="E89" s="202" t="s">
        <v>21</v>
      </c>
      <c r="F89" s="203" t="s">
        <v>534</v>
      </c>
      <c r="G89" s="200"/>
      <c r="H89" s="204">
        <v>865.27999999999997</v>
      </c>
      <c r="I89" s="205"/>
      <c r="J89" s="200"/>
      <c r="K89" s="200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150</v>
      </c>
      <c r="AU89" s="210" t="s">
        <v>73</v>
      </c>
      <c r="AV89" s="8" t="s">
        <v>82</v>
      </c>
      <c r="AW89" s="8" t="s">
        <v>37</v>
      </c>
      <c r="AX89" s="8" t="s">
        <v>80</v>
      </c>
      <c r="AY89" s="210" t="s">
        <v>122</v>
      </c>
    </row>
    <row r="90" s="1" customFormat="1" ht="16.5" customHeight="1">
      <c r="B90" s="42"/>
      <c r="C90" s="187" t="s">
        <v>192</v>
      </c>
      <c r="D90" s="187" t="s">
        <v>117</v>
      </c>
      <c r="E90" s="188" t="s">
        <v>242</v>
      </c>
      <c r="F90" s="189" t="s">
        <v>243</v>
      </c>
      <c r="G90" s="190" t="s">
        <v>179</v>
      </c>
      <c r="H90" s="191">
        <v>33.280000000000001</v>
      </c>
      <c r="I90" s="192"/>
      <c r="J90" s="193">
        <f>ROUND(I90*H90,2)</f>
        <v>0</v>
      </c>
      <c r="K90" s="189" t="s">
        <v>148</v>
      </c>
      <c r="L90" s="68"/>
      <c r="M90" s="194" t="s">
        <v>21</v>
      </c>
      <c r="N90" s="195" t="s">
        <v>44</v>
      </c>
      <c r="O90" s="43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AR90" s="20" t="s">
        <v>121</v>
      </c>
      <c r="AT90" s="20" t="s">
        <v>117</v>
      </c>
      <c r="AU90" s="20" t="s">
        <v>73</v>
      </c>
      <c r="AY90" s="20" t="s">
        <v>122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20" t="s">
        <v>80</v>
      </c>
      <c r="BK90" s="198">
        <f>ROUND(I90*H90,2)</f>
        <v>0</v>
      </c>
      <c r="BL90" s="20" t="s">
        <v>121</v>
      </c>
      <c r="BM90" s="20" t="s">
        <v>535</v>
      </c>
    </row>
    <row r="91" s="1" customFormat="1" ht="25.5" customHeight="1">
      <c r="B91" s="42"/>
      <c r="C91" s="187" t="s">
        <v>196</v>
      </c>
      <c r="D91" s="187" t="s">
        <v>117</v>
      </c>
      <c r="E91" s="188" t="s">
        <v>246</v>
      </c>
      <c r="F91" s="189" t="s">
        <v>247</v>
      </c>
      <c r="G91" s="190" t="s">
        <v>164</v>
      </c>
      <c r="H91" s="191">
        <v>33.840000000000003</v>
      </c>
      <c r="I91" s="192"/>
      <c r="J91" s="193">
        <f>ROUND(I91*H91,2)</f>
        <v>0</v>
      </c>
      <c r="K91" s="189" t="s">
        <v>148</v>
      </c>
      <c r="L91" s="68"/>
      <c r="M91" s="194" t="s">
        <v>21</v>
      </c>
      <c r="N91" s="195" t="s">
        <v>44</v>
      </c>
      <c r="O91" s="43"/>
      <c r="P91" s="196">
        <f>O91*H91</f>
        <v>0</v>
      </c>
      <c r="Q91" s="196">
        <v>0</v>
      </c>
      <c r="R91" s="196">
        <f>Q91*H91</f>
        <v>0</v>
      </c>
      <c r="S91" s="196">
        <v>0</v>
      </c>
      <c r="T91" s="197">
        <f>S91*H91</f>
        <v>0</v>
      </c>
      <c r="AR91" s="20" t="s">
        <v>121</v>
      </c>
      <c r="AT91" s="20" t="s">
        <v>117</v>
      </c>
      <c r="AU91" s="20" t="s">
        <v>73</v>
      </c>
      <c r="AY91" s="20" t="s">
        <v>122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20" t="s">
        <v>80</v>
      </c>
      <c r="BK91" s="198">
        <f>ROUND(I91*H91,2)</f>
        <v>0</v>
      </c>
      <c r="BL91" s="20" t="s">
        <v>121</v>
      </c>
      <c r="BM91" s="20" t="s">
        <v>536</v>
      </c>
    </row>
    <row r="92" s="8" customFormat="1">
      <c r="B92" s="199"/>
      <c r="C92" s="200"/>
      <c r="D92" s="201" t="s">
        <v>150</v>
      </c>
      <c r="E92" s="202" t="s">
        <v>21</v>
      </c>
      <c r="F92" s="203" t="s">
        <v>537</v>
      </c>
      <c r="G92" s="200"/>
      <c r="H92" s="204">
        <v>6.7679999999999998</v>
      </c>
      <c r="I92" s="205"/>
      <c r="J92" s="200"/>
      <c r="K92" s="200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150</v>
      </c>
      <c r="AU92" s="210" t="s">
        <v>73</v>
      </c>
      <c r="AV92" s="8" t="s">
        <v>82</v>
      </c>
      <c r="AW92" s="8" t="s">
        <v>37</v>
      </c>
      <c r="AX92" s="8" t="s">
        <v>73</v>
      </c>
      <c r="AY92" s="210" t="s">
        <v>122</v>
      </c>
    </row>
    <row r="93" s="8" customFormat="1">
      <c r="B93" s="199"/>
      <c r="C93" s="200"/>
      <c r="D93" s="201" t="s">
        <v>150</v>
      </c>
      <c r="E93" s="202" t="s">
        <v>21</v>
      </c>
      <c r="F93" s="203" t="s">
        <v>538</v>
      </c>
      <c r="G93" s="200"/>
      <c r="H93" s="204">
        <v>27.071999999999999</v>
      </c>
      <c r="I93" s="205"/>
      <c r="J93" s="200"/>
      <c r="K93" s="200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150</v>
      </c>
      <c r="AU93" s="210" t="s">
        <v>73</v>
      </c>
      <c r="AV93" s="8" t="s">
        <v>82</v>
      </c>
      <c r="AW93" s="8" t="s">
        <v>37</v>
      </c>
      <c r="AX93" s="8" t="s">
        <v>73</v>
      </c>
      <c r="AY93" s="210" t="s">
        <v>122</v>
      </c>
    </row>
    <row r="94" s="9" customFormat="1">
      <c r="B94" s="221"/>
      <c r="C94" s="222"/>
      <c r="D94" s="201" t="s">
        <v>150</v>
      </c>
      <c r="E94" s="223" t="s">
        <v>21</v>
      </c>
      <c r="F94" s="224" t="s">
        <v>183</v>
      </c>
      <c r="G94" s="222"/>
      <c r="H94" s="225">
        <v>33.840000000000003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150</v>
      </c>
      <c r="AU94" s="231" t="s">
        <v>73</v>
      </c>
      <c r="AV94" s="9" t="s">
        <v>121</v>
      </c>
      <c r="AW94" s="9" t="s">
        <v>37</v>
      </c>
      <c r="AX94" s="9" t="s">
        <v>80</v>
      </c>
      <c r="AY94" s="231" t="s">
        <v>122</v>
      </c>
    </row>
    <row r="95" s="1" customFormat="1" ht="16.5" customHeight="1">
      <c r="B95" s="42"/>
      <c r="C95" s="211" t="s">
        <v>200</v>
      </c>
      <c r="D95" s="211" t="s">
        <v>161</v>
      </c>
      <c r="E95" s="212" t="s">
        <v>256</v>
      </c>
      <c r="F95" s="213" t="s">
        <v>257</v>
      </c>
      <c r="G95" s="214" t="s">
        <v>164</v>
      </c>
      <c r="H95" s="215">
        <v>17.68</v>
      </c>
      <c r="I95" s="216"/>
      <c r="J95" s="217">
        <f>ROUND(I95*H95,2)</f>
        <v>0</v>
      </c>
      <c r="K95" s="213" t="s">
        <v>148</v>
      </c>
      <c r="L95" s="218"/>
      <c r="M95" s="219" t="s">
        <v>21</v>
      </c>
      <c r="N95" s="220" t="s">
        <v>44</v>
      </c>
      <c r="O95" s="43"/>
      <c r="P95" s="196">
        <f>O95*H95</f>
        <v>0</v>
      </c>
      <c r="Q95" s="196">
        <v>1</v>
      </c>
      <c r="R95" s="196">
        <f>Q95*H95</f>
        <v>17.68</v>
      </c>
      <c r="S95" s="196">
        <v>0</v>
      </c>
      <c r="T95" s="197">
        <f>S95*H95</f>
        <v>0</v>
      </c>
      <c r="AR95" s="20" t="s">
        <v>165</v>
      </c>
      <c r="AT95" s="20" t="s">
        <v>161</v>
      </c>
      <c r="AU95" s="20" t="s">
        <v>73</v>
      </c>
      <c r="AY95" s="20" t="s">
        <v>122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20" t="s">
        <v>80</v>
      </c>
      <c r="BK95" s="198">
        <f>ROUND(I95*H95,2)</f>
        <v>0</v>
      </c>
      <c r="BL95" s="20" t="s">
        <v>121</v>
      </c>
      <c r="BM95" s="20" t="s">
        <v>539</v>
      </c>
    </row>
    <row r="96" s="10" customFormat="1">
      <c r="B96" s="232"/>
      <c r="C96" s="233"/>
      <c r="D96" s="201" t="s">
        <v>150</v>
      </c>
      <c r="E96" s="234" t="s">
        <v>21</v>
      </c>
      <c r="F96" s="235" t="s">
        <v>540</v>
      </c>
      <c r="G96" s="233"/>
      <c r="H96" s="234" t="s">
        <v>21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150</v>
      </c>
      <c r="AU96" s="241" t="s">
        <v>73</v>
      </c>
      <c r="AV96" s="10" t="s">
        <v>80</v>
      </c>
      <c r="AW96" s="10" t="s">
        <v>37</v>
      </c>
      <c r="AX96" s="10" t="s">
        <v>73</v>
      </c>
      <c r="AY96" s="241" t="s">
        <v>122</v>
      </c>
    </row>
    <row r="97" s="8" customFormat="1">
      <c r="B97" s="199"/>
      <c r="C97" s="200"/>
      <c r="D97" s="201" t="s">
        <v>150</v>
      </c>
      <c r="E97" s="202" t="s">
        <v>21</v>
      </c>
      <c r="F97" s="203" t="s">
        <v>541</v>
      </c>
      <c r="G97" s="200"/>
      <c r="H97" s="204">
        <v>17.68</v>
      </c>
      <c r="I97" s="205"/>
      <c r="J97" s="200"/>
      <c r="K97" s="200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150</v>
      </c>
      <c r="AU97" s="210" t="s">
        <v>73</v>
      </c>
      <c r="AV97" s="8" t="s">
        <v>82</v>
      </c>
      <c r="AW97" s="8" t="s">
        <v>37</v>
      </c>
      <c r="AX97" s="8" t="s">
        <v>73</v>
      </c>
      <c r="AY97" s="210" t="s">
        <v>122</v>
      </c>
    </row>
    <row r="98" s="9" customFormat="1">
      <c r="B98" s="221"/>
      <c r="C98" s="222"/>
      <c r="D98" s="201" t="s">
        <v>150</v>
      </c>
      <c r="E98" s="223" t="s">
        <v>21</v>
      </c>
      <c r="F98" s="224" t="s">
        <v>183</v>
      </c>
      <c r="G98" s="222"/>
      <c r="H98" s="225">
        <v>17.68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AT98" s="231" t="s">
        <v>150</v>
      </c>
      <c r="AU98" s="231" t="s">
        <v>73</v>
      </c>
      <c r="AV98" s="9" t="s">
        <v>121</v>
      </c>
      <c r="AW98" s="9" t="s">
        <v>37</v>
      </c>
      <c r="AX98" s="9" t="s">
        <v>80</v>
      </c>
      <c r="AY98" s="231" t="s">
        <v>122</v>
      </c>
    </row>
    <row r="99" s="1" customFormat="1" ht="25.5" customHeight="1">
      <c r="B99" s="42"/>
      <c r="C99" s="187" t="s">
        <v>208</v>
      </c>
      <c r="D99" s="187" t="s">
        <v>117</v>
      </c>
      <c r="E99" s="188" t="s">
        <v>542</v>
      </c>
      <c r="F99" s="189" t="s">
        <v>543</v>
      </c>
      <c r="G99" s="190" t="s">
        <v>179</v>
      </c>
      <c r="H99" s="191">
        <v>17.68</v>
      </c>
      <c r="I99" s="192"/>
      <c r="J99" s="193">
        <f>ROUND(I99*H99,2)</f>
        <v>0</v>
      </c>
      <c r="K99" s="189" t="s">
        <v>148</v>
      </c>
      <c r="L99" s="68"/>
      <c r="M99" s="194" t="s">
        <v>21</v>
      </c>
      <c r="N99" s="195" t="s">
        <v>44</v>
      </c>
      <c r="O99" s="43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AR99" s="20" t="s">
        <v>121</v>
      </c>
      <c r="AT99" s="20" t="s">
        <v>117</v>
      </c>
      <c r="AU99" s="20" t="s">
        <v>73</v>
      </c>
      <c r="AY99" s="20" t="s">
        <v>122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20" t="s">
        <v>80</v>
      </c>
      <c r="BK99" s="198">
        <f>ROUND(I99*H99,2)</f>
        <v>0</v>
      </c>
      <c r="BL99" s="20" t="s">
        <v>121</v>
      </c>
      <c r="BM99" s="20" t="s">
        <v>544</v>
      </c>
    </row>
    <row r="100" s="10" customFormat="1">
      <c r="B100" s="232"/>
      <c r="C100" s="233"/>
      <c r="D100" s="201" t="s">
        <v>150</v>
      </c>
      <c r="E100" s="234" t="s">
        <v>21</v>
      </c>
      <c r="F100" s="235" t="s">
        <v>540</v>
      </c>
      <c r="G100" s="233"/>
      <c r="H100" s="234" t="s">
        <v>21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150</v>
      </c>
      <c r="AU100" s="241" t="s">
        <v>73</v>
      </c>
      <c r="AV100" s="10" t="s">
        <v>80</v>
      </c>
      <c r="AW100" s="10" t="s">
        <v>37</v>
      </c>
      <c r="AX100" s="10" t="s">
        <v>73</v>
      </c>
      <c r="AY100" s="241" t="s">
        <v>122</v>
      </c>
    </row>
    <row r="101" s="8" customFormat="1">
      <c r="B101" s="199"/>
      <c r="C101" s="200"/>
      <c r="D101" s="201" t="s">
        <v>150</v>
      </c>
      <c r="E101" s="202" t="s">
        <v>21</v>
      </c>
      <c r="F101" s="203" t="s">
        <v>541</v>
      </c>
      <c r="G101" s="200"/>
      <c r="H101" s="204">
        <v>17.68</v>
      </c>
      <c r="I101" s="205"/>
      <c r="J101" s="200"/>
      <c r="K101" s="200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150</v>
      </c>
      <c r="AU101" s="210" t="s">
        <v>73</v>
      </c>
      <c r="AV101" s="8" t="s">
        <v>82</v>
      </c>
      <c r="AW101" s="8" t="s">
        <v>37</v>
      </c>
      <c r="AX101" s="8" t="s">
        <v>73</v>
      </c>
      <c r="AY101" s="210" t="s">
        <v>122</v>
      </c>
    </row>
    <row r="102" s="9" customFormat="1">
      <c r="B102" s="221"/>
      <c r="C102" s="222"/>
      <c r="D102" s="201" t="s">
        <v>150</v>
      </c>
      <c r="E102" s="223" t="s">
        <v>21</v>
      </c>
      <c r="F102" s="224" t="s">
        <v>183</v>
      </c>
      <c r="G102" s="222"/>
      <c r="H102" s="225">
        <v>17.68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150</v>
      </c>
      <c r="AU102" s="231" t="s">
        <v>73</v>
      </c>
      <c r="AV102" s="9" t="s">
        <v>121</v>
      </c>
      <c r="AW102" s="9" t="s">
        <v>37</v>
      </c>
      <c r="AX102" s="9" t="s">
        <v>80</v>
      </c>
      <c r="AY102" s="231" t="s">
        <v>122</v>
      </c>
    </row>
    <row r="103" s="1" customFormat="1" ht="38.25" customHeight="1">
      <c r="B103" s="42"/>
      <c r="C103" s="187" t="s">
        <v>188</v>
      </c>
      <c r="D103" s="187" t="s">
        <v>117</v>
      </c>
      <c r="E103" s="188" t="s">
        <v>545</v>
      </c>
      <c r="F103" s="189" t="s">
        <v>546</v>
      </c>
      <c r="G103" s="190" t="s">
        <v>179</v>
      </c>
      <c r="H103" s="191">
        <v>15.039999999999999</v>
      </c>
      <c r="I103" s="192"/>
      <c r="J103" s="193">
        <f>ROUND(I103*H103,2)</f>
        <v>0</v>
      </c>
      <c r="K103" s="189" t="s">
        <v>148</v>
      </c>
      <c r="L103" s="68"/>
      <c r="M103" s="194" t="s">
        <v>21</v>
      </c>
      <c r="N103" s="195" t="s">
        <v>44</v>
      </c>
      <c r="O103" s="43"/>
      <c r="P103" s="196">
        <f>O103*H103</f>
        <v>0</v>
      </c>
      <c r="Q103" s="196">
        <v>0</v>
      </c>
      <c r="R103" s="196">
        <f>Q103*H103</f>
        <v>0</v>
      </c>
      <c r="S103" s="196">
        <v>0</v>
      </c>
      <c r="T103" s="197">
        <f>S103*H103</f>
        <v>0</v>
      </c>
      <c r="AR103" s="20" t="s">
        <v>121</v>
      </c>
      <c r="AT103" s="20" t="s">
        <v>117</v>
      </c>
      <c r="AU103" s="20" t="s">
        <v>73</v>
      </c>
      <c r="AY103" s="20" t="s">
        <v>122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20" t="s">
        <v>80</v>
      </c>
      <c r="BK103" s="198">
        <f>ROUND(I103*H103,2)</f>
        <v>0</v>
      </c>
      <c r="BL103" s="20" t="s">
        <v>121</v>
      </c>
      <c r="BM103" s="20" t="s">
        <v>547</v>
      </c>
    </row>
    <row r="104" s="8" customFormat="1">
      <c r="B104" s="199"/>
      <c r="C104" s="200"/>
      <c r="D104" s="201" t="s">
        <v>150</v>
      </c>
      <c r="E104" s="202" t="s">
        <v>21</v>
      </c>
      <c r="F104" s="203" t="s">
        <v>548</v>
      </c>
      <c r="G104" s="200"/>
      <c r="H104" s="204">
        <v>15.039999999999999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150</v>
      </c>
      <c r="AU104" s="210" t="s">
        <v>73</v>
      </c>
      <c r="AV104" s="8" t="s">
        <v>82</v>
      </c>
      <c r="AW104" s="8" t="s">
        <v>37</v>
      </c>
      <c r="AX104" s="8" t="s">
        <v>80</v>
      </c>
      <c r="AY104" s="210" t="s">
        <v>122</v>
      </c>
    </row>
    <row r="105" s="1" customFormat="1" ht="25.5" customHeight="1">
      <c r="B105" s="42"/>
      <c r="C105" s="187" t="s">
        <v>204</v>
      </c>
      <c r="D105" s="187" t="s">
        <v>117</v>
      </c>
      <c r="E105" s="188" t="s">
        <v>262</v>
      </c>
      <c r="F105" s="189" t="s">
        <v>263</v>
      </c>
      <c r="G105" s="190" t="s">
        <v>147</v>
      </c>
      <c r="H105" s="191">
        <v>457.69999999999999</v>
      </c>
      <c r="I105" s="192"/>
      <c r="J105" s="193">
        <f>ROUND(I105*H105,2)</f>
        <v>0</v>
      </c>
      <c r="K105" s="189" t="s">
        <v>148</v>
      </c>
      <c r="L105" s="68"/>
      <c r="M105" s="194" t="s">
        <v>21</v>
      </c>
      <c r="N105" s="195" t="s">
        <v>44</v>
      </c>
      <c r="O105" s="43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AR105" s="20" t="s">
        <v>121</v>
      </c>
      <c r="AT105" s="20" t="s">
        <v>117</v>
      </c>
      <c r="AU105" s="20" t="s">
        <v>73</v>
      </c>
      <c r="AY105" s="20" t="s">
        <v>122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0" t="s">
        <v>80</v>
      </c>
      <c r="BK105" s="198">
        <f>ROUND(I105*H105,2)</f>
        <v>0</v>
      </c>
      <c r="BL105" s="20" t="s">
        <v>121</v>
      </c>
      <c r="BM105" s="20" t="s">
        <v>549</v>
      </c>
    </row>
    <row r="106" s="1" customFormat="1" ht="25.5" customHeight="1">
      <c r="B106" s="42"/>
      <c r="C106" s="187" t="s">
        <v>10</v>
      </c>
      <c r="D106" s="187" t="s">
        <v>117</v>
      </c>
      <c r="E106" s="188" t="s">
        <v>271</v>
      </c>
      <c r="F106" s="189" t="s">
        <v>272</v>
      </c>
      <c r="G106" s="190" t="s">
        <v>147</v>
      </c>
      <c r="H106" s="191">
        <v>37.600000000000001</v>
      </c>
      <c r="I106" s="192"/>
      <c r="J106" s="193">
        <f>ROUND(I106*H106,2)</f>
        <v>0</v>
      </c>
      <c r="K106" s="189" t="s">
        <v>21</v>
      </c>
      <c r="L106" s="68"/>
      <c r="M106" s="194" t="s">
        <v>21</v>
      </c>
      <c r="N106" s="195" t="s">
        <v>44</v>
      </c>
      <c r="O106" s="43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AR106" s="20" t="s">
        <v>121</v>
      </c>
      <c r="AT106" s="20" t="s">
        <v>117</v>
      </c>
      <c r="AU106" s="20" t="s">
        <v>73</v>
      </c>
      <c r="AY106" s="20" t="s">
        <v>122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20" t="s">
        <v>80</v>
      </c>
      <c r="BK106" s="198">
        <f>ROUND(I106*H106,2)</f>
        <v>0</v>
      </c>
      <c r="BL106" s="20" t="s">
        <v>121</v>
      </c>
      <c r="BM106" s="20" t="s">
        <v>550</v>
      </c>
    </row>
    <row r="107" s="8" customFormat="1">
      <c r="B107" s="199"/>
      <c r="C107" s="200"/>
      <c r="D107" s="201" t="s">
        <v>150</v>
      </c>
      <c r="E107" s="202" t="s">
        <v>21</v>
      </c>
      <c r="F107" s="203" t="s">
        <v>551</v>
      </c>
      <c r="G107" s="200"/>
      <c r="H107" s="204">
        <v>37.600000000000001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150</v>
      </c>
      <c r="AU107" s="210" t="s">
        <v>73</v>
      </c>
      <c r="AV107" s="8" t="s">
        <v>82</v>
      </c>
      <c r="AW107" s="8" t="s">
        <v>37</v>
      </c>
      <c r="AX107" s="8" t="s">
        <v>80</v>
      </c>
      <c r="AY107" s="210" t="s">
        <v>122</v>
      </c>
    </row>
    <row r="108" s="1" customFormat="1" ht="16.5" customHeight="1">
      <c r="B108" s="42"/>
      <c r="C108" s="211" t="s">
        <v>216</v>
      </c>
      <c r="D108" s="211" t="s">
        <v>161</v>
      </c>
      <c r="E108" s="212" t="s">
        <v>275</v>
      </c>
      <c r="F108" s="213" t="s">
        <v>276</v>
      </c>
      <c r="G108" s="214" t="s">
        <v>277</v>
      </c>
      <c r="H108" s="215">
        <v>1.3160000000000001</v>
      </c>
      <c r="I108" s="216"/>
      <c r="J108" s="217">
        <f>ROUND(I108*H108,2)</f>
        <v>0</v>
      </c>
      <c r="K108" s="213" t="s">
        <v>148</v>
      </c>
      <c r="L108" s="218"/>
      <c r="M108" s="219" t="s">
        <v>21</v>
      </c>
      <c r="N108" s="220" t="s">
        <v>44</v>
      </c>
      <c r="O108" s="43"/>
      <c r="P108" s="196">
        <f>O108*H108</f>
        <v>0</v>
      </c>
      <c r="Q108" s="196">
        <v>0.001</v>
      </c>
      <c r="R108" s="196">
        <f>Q108*H108</f>
        <v>0.0013160000000000001</v>
      </c>
      <c r="S108" s="196">
        <v>0</v>
      </c>
      <c r="T108" s="197">
        <f>S108*H108</f>
        <v>0</v>
      </c>
      <c r="AR108" s="20" t="s">
        <v>165</v>
      </c>
      <c r="AT108" s="20" t="s">
        <v>161</v>
      </c>
      <c r="AU108" s="20" t="s">
        <v>73</v>
      </c>
      <c r="AY108" s="20" t="s">
        <v>122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0" t="s">
        <v>80</v>
      </c>
      <c r="BK108" s="198">
        <f>ROUND(I108*H108,2)</f>
        <v>0</v>
      </c>
      <c r="BL108" s="20" t="s">
        <v>121</v>
      </c>
      <c r="BM108" s="20" t="s">
        <v>552</v>
      </c>
    </row>
    <row r="109" s="8" customFormat="1">
      <c r="B109" s="199"/>
      <c r="C109" s="200"/>
      <c r="D109" s="201" t="s">
        <v>150</v>
      </c>
      <c r="E109" s="202" t="s">
        <v>21</v>
      </c>
      <c r="F109" s="203" t="s">
        <v>553</v>
      </c>
      <c r="G109" s="200"/>
      <c r="H109" s="204">
        <v>1.3160000000000001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150</v>
      </c>
      <c r="AU109" s="210" t="s">
        <v>73</v>
      </c>
      <c r="AV109" s="8" t="s">
        <v>82</v>
      </c>
      <c r="AW109" s="8" t="s">
        <v>37</v>
      </c>
      <c r="AX109" s="8" t="s">
        <v>80</v>
      </c>
      <c r="AY109" s="210" t="s">
        <v>122</v>
      </c>
    </row>
    <row r="110" s="1" customFormat="1" ht="25.5" customHeight="1">
      <c r="B110" s="42"/>
      <c r="C110" s="187" t="s">
        <v>225</v>
      </c>
      <c r="D110" s="187" t="s">
        <v>117</v>
      </c>
      <c r="E110" s="188" t="s">
        <v>304</v>
      </c>
      <c r="F110" s="189" t="s">
        <v>305</v>
      </c>
      <c r="G110" s="190" t="s">
        <v>179</v>
      </c>
      <c r="H110" s="191">
        <v>3.7599999999999998</v>
      </c>
      <c r="I110" s="192"/>
      <c r="J110" s="193">
        <f>ROUND(I110*H110,2)</f>
        <v>0</v>
      </c>
      <c r="K110" s="189" t="s">
        <v>148</v>
      </c>
      <c r="L110" s="68"/>
      <c r="M110" s="194" t="s">
        <v>21</v>
      </c>
      <c r="N110" s="195" t="s">
        <v>44</v>
      </c>
      <c r="O110" s="43"/>
      <c r="P110" s="196">
        <f>O110*H110</f>
        <v>0</v>
      </c>
      <c r="Q110" s="196">
        <v>0</v>
      </c>
      <c r="R110" s="196">
        <f>Q110*H110</f>
        <v>0</v>
      </c>
      <c r="S110" s="196">
        <v>0</v>
      </c>
      <c r="T110" s="197">
        <f>S110*H110</f>
        <v>0</v>
      </c>
      <c r="AR110" s="20" t="s">
        <v>121</v>
      </c>
      <c r="AT110" s="20" t="s">
        <v>117</v>
      </c>
      <c r="AU110" s="20" t="s">
        <v>73</v>
      </c>
      <c r="AY110" s="20" t="s">
        <v>122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20" t="s">
        <v>80</v>
      </c>
      <c r="BK110" s="198">
        <f>ROUND(I110*H110,2)</f>
        <v>0</v>
      </c>
      <c r="BL110" s="20" t="s">
        <v>121</v>
      </c>
      <c r="BM110" s="20" t="s">
        <v>554</v>
      </c>
    </row>
    <row r="111" s="8" customFormat="1">
      <c r="B111" s="199"/>
      <c r="C111" s="200"/>
      <c r="D111" s="201" t="s">
        <v>150</v>
      </c>
      <c r="E111" s="202" t="s">
        <v>21</v>
      </c>
      <c r="F111" s="203" t="s">
        <v>555</v>
      </c>
      <c r="G111" s="200"/>
      <c r="H111" s="204">
        <v>3.7599999999999998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150</v>
      </c>
      <c r="AU111" s="210" t="s">
        <v>73</v>
      </c>
      <c r="AV111" s="8" t="s">
        <v>82</v>
      </c>
      <c r="AW111" s="8" t="s">
        <v>37</v>
      </c>
      <c r="AX111" s="8" t="s">
        <v>80</v>
      </c>
      <c r="AY111" s="210" t="s">
        <v>122</v>
      </c>
    </row>
    <row r="112" s="1" customFormat="1" ht="25.5" customHeight="1">
      <c r="B112" s="42"/>
      <c r="C112" s="187" t="s">
        <v>9</v>
      </c>
      <c r="D112" s="187" t="s">
        <v>117</v>
      </c>
      <c r="E112" s="188" t="s">
        <v>556</v>
      </c>
      <c r="F112" s="189" t="s">
        <v>557</v>
      </c>
      <c r="G112" s="190" t="s">
        <v>174</v>
      </c>
      <c r="H112" s="191">
        <v>60</v>
      </c>
      <c r="I112" s="192"/>
      <c r="J112" s="193">
        <f>ROUND(I112*H112,2)</f>
        <v>0</v>
      </c>
      <c r="K112" s="189" t="s">
        <v>148</v>
      </c>
      <c r="L112" s="68"/>
      <c r="M112" s="194" t="s">
        <v>21</v>
      </c>
      <c r="N112" s="195" t="s">
        <v>44</v>
      </c>
      <c r="O112" s="43"/>
      <c r="P112" s="196">
        <f>O112*H112</f>
        <v>0</v>
      </c>
      <c r="Q112" s="196">
        <v>0</v>
      </c>
      <c r="R112" s="196">
        <f>Q112*H112</f>
        <v>0</v>
      </c>
      <c r="S112" s="196">
        <v>0.03065</v>
      </c>
      <c r="T112" s="197">
        <f>S112*H112</f>
        <v>1.839</v>
      </c>
      <c r="AR112" s="20" t="s">
        <v>121</v>
      </c>
      <c r="AT112" s="20" t="s">
        <v>117</v>
      </c>
      <c r="AU112" s="20" t="s">
        <v>73</v>
      </c>
      <c r="AY112" s="20" t="s">
        <v>122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20" t="s">
        <v>80</v>
      </c>
      <c r="BK112" s="198">
        <f>ROUND(I112*H112,2)</f>
        <v>0</v>
      </c>
      <c r="BL112" s="20" t="s">
        <v>121</v>
      </c>
      <c r="BM112" s="20" t="s">
        <v>558</v>
      </c>
    </row>
    <row r="113" s="1" customFormat="1" ht="16.5" customHeight="1">
      <c r="B113" s="42"/>
      <c r="C113" s="187" t="s">
        <v>221</v>
      </c>
      <c r="D113" s="187" t="s">
        <v>117</v>
      </c>
      <c r="E113" s="188" t="s">
        <v>559</v>
      </c>
      <c r="F113" s="189" t="s">
        <v>560</v>
      </c>
      <c r="G113" s="190" t="s">
        <v>358</v>
      </c>
      <c r="H113" s="191">
        <v>1</v>
      </c>
      <c r="I113" s="192"/>
      <c r="J113" s="193">
        <f>ROUND(I113*H113,2)</f>
        <v>0</v>
      </c>
      <c r="K113" s="189" t="s">
        <v>21</v>
      </c>
      <c r="L113" s="68"/>
      <c r="M113" s="194" t="s">
        <v>21</v>
      </c>
      <c r="N113" s="195" t="s">
        <v>44</v>
      </c>
      <c r="O113" s="43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AR113" s="20" t="s">
        <v>121</v>
      </c>
      <c r="AT113" s="20" t="s">
        <v>117</v>
      </c>
      <c r="AU113" s="20" t="s">
        <v>73</v>
      </c>
      <c r="AY113" s="20" t="s">
        <v>122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20" t="s">
        <v>80</v>
      </c>
      <c r="BK113" s="198">
        <f>ROUND(I113*H113,2)</f>
        <v>0</v>
      </c>
      <c r="BL113" s="20" t="s">
        <v>121</v>
      </c>
      <c r="BM113" s="20" t="s">
        <v>561</v>
      </c>
    </row>
    <row r="114" s="1" customFormat="1" ht="16.5" customHeight="1">
      <c r="B114" s="42"/>
      <c r="C114" s="187" t="s">
        <v>245</v>
      </c>
      <c r="D114" s="187" t="s">
        <v>117</v>
      </c>
      <c r="E114" s="188" t="s">
        <v>562</v>
      </c>
      <c r="F114" s="189" t="s">
        <v>563</v>
      </c>
      <c r="G114" s="190" t="s">
        <v>174</v>
      </c>
      <c r="H114" s="191">
        <v>60</v>
      </c>
      <c r="I114" s="192"/>
      <c r="J114" s="193">
        <f>ROUND(I114*H114,2)</f>
        <v>0</v>
      </c>
      <c r="K114" s="189" t="s">
        <v>21</v>
      </c>
      <c r="L114" s="68"/>
      <c r="M114" s="194" t="s">
        <v>21</v>
      </c>
      <c r="N114" s="195" t="s">
        <v>44</v>
      </c>
      <c r="O114" s="43"/>
      <c r="P114" s="196">
        <f>O114*H114</f>
        <v>0</v>
      </c>
      <c r="Q114" s="196">
        <v>0</v>
      </c>
      <c r="R114" s="196">
        <f>Q114*H114</f>
        <v>0</v>
      </c>
      <c r="S114" s="196">
        <v>0</v>
      </c>
      <c r="T114" s="197">
        <f>S114*H114</f>
        <v>0</v>
      </c>
      <c r="AR114" s="20" t="s">
        <v>121</v>
      </c>
      <c r="AT114" s="20" t="s">
        <v>117</v>
      </c>
      <c r="AU114" s="20" t="s">
        <v>73</v>
      </c>
      <c r="AY114" s="20" t="s">
        <v>122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20" t="s">
        <v>80</v>
      </c>
      <c r="BK114" s="198">
        <f>ROUND(I114*H114,2)</f>
        <v>0</v>
      </c>
      <c r="BL114" s="20" t="s">
        <v>121</v>
      </c>
      <c r="BM114" s="20" t="s">
        <v>564</v>
      </c>
    </row>
    <row r="115" s="1" customFormat="1" ht="25.5" customHeight="1">
      <c r="B115" s="42"/>
      <c r="C115" s="187" t="s">
        <v>233</v>
      </c>
      <c r="D115" s="187" t="s">
        <v>117</v>
      </c>
      <c r="E115" s="188" t="s">
        <v>565</v>
      </c>
      <c r="F115" s="189" t="s">
        <v>566</v>
      </c>
      <c r="G115" s="190" t="s">
        <v>174</v>
      </c>
      <c r="H115" s="191">
        <v>33</v>
      </c>
      <c r="I115" s="192"/>
      <c r="J115" s="193">
        <f>ROUND(I115*H115,2)</f>
        <v>0</v>
      </c>
      <c r="K115" s="189" t="s">
        <v>148</v>
      </c>
      <c r="L115" s="68"/>
      <c r="M115" s="194" t="s">
        <v>21</v>
      </c>
      <c r="N115" s="195" t="s">
        <v>44</v>
      </c>
      <c r="O115" s="43"/>
      <c r="P115" s="196">
        <f>O115*H115</f>
        <v>0</v>
      </c>
      <c r="Q115" s="196">
        <v>0.00428</v>
      </c>
      <c r="R115" s="196">
        <f>Q115*H115</f>
        <v>0.14124</v>
      </c>
      <c r="S115" s="196">
        <v>0</v>
      </c>
      <c r="T115" s="197">
        <f>S115*H115</f>
        <v>0</v>
      </c>
      <c r="AR115" s="20" t="s">
        <v>121</v>
      </c>
      <c r="AT115" s="20" t="s">
        <v>117</v>
      </c>
      <c r="AU115" s="20" t="s">
        <v>73</v>
      </c>
      <c r="AY115" s="20" t="s">
        <v>122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20" t="s">
        <v>80</v>
      </c>
      <c r="BK115" s="198">
        <f>ROUND(I115*H115,2)</f>
        <v>0</v>
      </c>
      <c r="BL115" s="20" t="s">
        <v>121</v>
      </c>
      <c r="BM115" s="20" t="s">
        <v>567</v>
      </c>
    </row>
    <row r="116" s="1" customFormat="1" ht="25.5" customHeight="1">
      <c r="B116" s="42"/>
      <c r="C116" s="187" t="s">
        <v>238</v>
      </c>
      <c r="D116" s="187" t="s">
        <v>117</v>
      </c>
      <c r="E116" s="188" t="s">
        <v>568</v>
      </c>
      <c r="F116" s="189" t="s">
        <v>569</v>
      </c>
      <c r="G116" s="190" t="s">
        <v>174</v>
      </c>
      <c r="H116" s="191">
        <v>27</v>
      </c>
      <c r="I116" s="192"/>
      <c r="J116" s="193">
        <f>ROUND(I116*H116,2)</f>
        <v>0</v>
      </c>
      <c r="K116" s="189" t="s">
        <v>148</v>
      </c>
      <c r="L116" s="68"/>
      <c r="M116" s="194" t="s">
        <v>21</v>
      </c>
      <c r="N116" s="195" t="s">
        <v>44</v>
      </c>
      <c r="O116" s="43"/>
      <c r="P116" s="196">
        <f>O116*H116</f>
        <v>0</v>
      </c>
      <c r="Q116" s="196">
        <v>0.01149</v>
      </c>
      <c r="R116" s="196">
        <f>Q116*H116</f>
        <v>0.31023000000000001</v>
      </c>
      <c r="S116" s="196">
        <v>0</v>
      </c>
      <c r="T116" s="197">
        <f>S116*H116</f>
        <v>0</v>
      </c>
      <c r="AR116" s="20" t="s">
        <v>121</v>
      </c>
      <c r="AT116" s="20" t="s">
        <v>117</v>
      </c>
      <c r="AU116" s="20" t="s">
        <v>73</v>
      </c>
      <c r="AY116" s="20" t="s">
        <v>122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20" t="s">
        <v>80</v>
      </c>
      <c r="BK116" s="198">
        <f>ROUND(I116*H116,2)</f>
        <v>0</v>
      </c>
      <c r="BL116" s="20" t="s">
        <v>121</v>
      </c>
      <c r="BM116" s="20" t="s">
        <v>570</v>
      </c>
    </row>
    <row r="117" s="1" customFormat="1" ht="16.5" customHeight="1">
      <c r="B117" s="42"/>
      <c r="C117" s="187" t="s">
        <v>255</v>
      </c>
      <c r="D117" s="187" t="s">
        <v>117</v>
      </c>
      <c r="E117" s="188" t="s">
        <v>571</v>
      </c>
      <c r="F117" s="189" t="s">
        <v>572</v>
      </c>
      <c r="G117" s="190" t="s">
        <v>179</v>
      </c>
      <c r="H117" s="191">
        <v>3.1480000000000001</v>
      </c>
      <c r="I117" s="192"/>
      <c r="J117" s="193">
        <f>ROUND(I117*H117,2)</f>
        <v>0</v>
      </c>
      <c r="K117" s="189" t="s">
        <v>148</v>
      </c>
      <c r="L117" s="68"/>
      <c r="M117" s="194" t="s">
        <v>21</v>
      </c>
      <c r="N117" s="195" t="s">
        <v>44</v>
      </c>
      <c r="O117" s="43"/>
      <c r="P117" s="196">
        <f>O117*H117</f>
        <v>0</v>
      </c>
      <c r="Q117" s="196">
        <v>0</v>
      </c>
      <c r="R117" s="196">
        <f>Q117*H117</f>
        <v>0</v>
      </c>
      <c r="S117" s="196">
        <v>2</v>
      </c>
      <c r="T117" s="197">
        <f>S117*H117</f>
        <v>6.2960000000000003</v>
      </c>
      <c r="AR117" s="20" t="s">
        <v>121</v>
      </c>
      <c r="AT117" s="20" t="s">
        <v>117</v>
      </c>
      <c r="AU117" s="20" t="s">
        <v>73</v>
      </c>
      <c r="AY117" s="20" t="s">
        <v>122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20" t="s">
        <v>80</v>
      </c>
      <c r="BK117" s="198">
        <f>ROUND(I117*H117,2)</f>
        <v>0</v>
      </c>
      <c r="BL117" s="20" t="s">
        <v>121</v>
      </c>
      <c r="BM117" s="20" t="s">
        <v>573</v>
      </c>
    </row>
    <row r="118" s="8" customFormat="1">
      <c r="B118" s="199"/>
      <c r="C118" s="200"/>
      <c r="D118" s="201" t="s">
        <v>150</v>
      </c>
      <c r="E118" s="202" t="s">
        <v>21</v>
      </c>
      <c r="F118" s="203" t="s">
        <v>574</v>
      </c>
      <c r="G118" s="200"/>
      <c r="H118" s="204">
        <v>3.1480000000000001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150</v>
      </c>
      <c r="AU118" s="210" t="s">
        <v>73</v>
      </c>
      <c r="AV118" s="8" t="s">
        <v>82</v>
      </c>
      <c r="AW118" s="8" t="s">
        <v>37</v>
      </c>
      <c r="AX118" s="8" t="s">
        <v>80</v>
      </c>
      <c r="AY118" s="210" t="s">
        <v>122</v>
      </c>
    </row>
    <row r="119" s="1" customFormat="1" ht="25.5" customHeight="1">
      <c r="B119" s="42"/>
      <c r="C119" s="187" t="s">
        <v>250</v>
      </c>
      <c r="D119" s="187" t="s">
        <v>117</v>
      </c>
      <c r="E119" s="188" t="s">
        <v>575</v>
      </c>
      <c r="F119" s="189" t="s">
        <v>576</v>
      </c>
      <c r="G119" s="190" t="s">
        <v>358</v>
      </c>
      <c r="H119" s="191">
        <v>1</v>
      </c>
      <c r="I119" s="192"/>
      <c r="J119" s="193">
        <f>ROUND(I119*H119,2)</f>
        <v>0</v>
      </c>
      <c r="K119" s="189" t="s">
        <v>148</v>
      </c>
      <c r="L119" s="68"/>
      <c r="M119" s="194" t="s">
        <v>21</v>
      </c>
      <c r="N119" s="195" t="s">
        <v>44</v>
      </c>
      <c r="O119" s="43"/>
      <c r="P119" s="196">
        <f>O119*H119</f>
        <v>0</v>
      </c>
      <c r="Q119" s="196">
        <v>0</v>
      </c>
      <c r="R119" s="196">
        <f>Q119*H119</f>
        <v>0</v>
      </c>
      <c r="S119" s="196">
        <v>0.085999999999999993</v>
      </c>
      <c r="T119" s="197">
        <f>S119*H119</f>
        <v>0.085999999999999993</v>
      </c>
      <c r="AR119" s="20" t="s">
        <v>121</v>
      </c>
      <c r="AT119" s="20" t="s">
        <v>117</v>
      </c>
      <c r="AU119" s="20" t="s">
        <v>73</v>
      </c>
      <c r="AY119" s="20" t="s">
        <v>122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20" t="s">
        <v>80</v>
      </c>
      <c r="BK119" s="198">
        <f>ROUND(I119*H119,2)</f>
        <v>0</v>
      </c>
      <c r="BL119" s="20" t="s">
        <v>121</v>
      </c>
      <c r="BM119" s="20" t="s">
        <v>577</v>
      </c>
    </row>
    <row r="120" s="1" customFormat="1" ht="25.5" customHeight="1">
      <c r="B120" s="42"/>
      <c r="C120" s="187" t="s">
        <v>261</v>
      </c>
      <c r="D120" s="187" t="s">
        <v>117</v>
      </c>
      <c r="E120" s="188" t="s">
        <v>473</v>
      </c>
      <c r="F120" s="189" t="s">
        <v>474</v>
      </c>
      <c r="G120" s="190" t="s">
        <v>164</v>
      </c>
      <c r="H120" s="191">
        <v>8.2210000000000001</v>
      </c>
      <c r="I120" s="192"/>
      <c r="J120" s="193">
        <f>ROUND(I120*H120,2)</f>
        <v>0</v>
      </c>
      <c r="K120" s="189" t="s">
        <v>148</v>
      </c>
      <c r="L120" s="68"/>
      <c r="M120" s="194" t="s">
        <v>21</v>
      </c>
      <c r="N120" s="195" t="s">
        <v>44</v>
      </c>
      <c r="O120" s="43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AR120" s="20" t="s">
        <v>121</v>
      </c>
      <c r="AT120" s="20" t="s">
        <v>117</v>
      </c>
      <c r="AU120" s="20" t="s">
        <v>73</v>
      </c>
      <c r="AY120" s="20" t="s">
        <v>122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20" t="s">
        <v>80</v>
      </c>
      <c r="BK120" s="198">
        <f>ROUND(I120*H120,2)</f>
        <v>0</v>
      </c>
      <c r="BL120" s="20" t="s">
        <v>121</v>
      </c>
      <c r="BM120" s="20" t="s">
        <v>578</v>
      </c>
    </row>
    <row r="121" s="1" customFormat="1" ht="25.5" customHeight="1">
      <c r="B121" s="42"/>
      <c r="C121" s="187" t="s">
        <v>265</v>
      </c>
      <c r="D121" s="187" t="s">
        <v>117</v>
      </c>
      <c r="E121" s="188" t="s">
        <v>479</v>
      </c>
      <c r="F121" s="189" t="s">
        <v>480</v>
      </c>
      <c r="G121" s="190" t="s">
        <v>164</v>
      </c>
      <c r="H121" s="191">
        <v>8.2210000000000001</v>
      </c>
      <c r="I121" s="192"/>
      <c r="J121" s="193">
        <f>ROUND(I121*H121,2)</f>
        <v>0</v>
      </c>
      <c r="K121" s="189" t="s">
        <v>148</v>
      </c>
      <c r="L121" s="68"/>
      <c r="M121" s="194" t="s">
        <v>21</v>
      </c>
      <c r="N121" s="242" t="s">
        <v>44</v>
      </c>
      <c r="O121" s="243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0" t="s">
        <v>121</v>
      </c>
      <c r="AT121" s="20" t="s">
        <v>117</v>
      </c>
      <c r="AU121" s="20" t="s">
        <v>73</v>
      </c>
      <c r="AY121" s="20" t="s">
        <v>122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20" t="s">
        <v>80</v>
      </c>
      <c r="BK121" s="198">
        <f>ROUND(I121*H121,2)</f>
        <v>0</v>
      </c>
      <c r="BL121" s="20" t="s">
        <v>121</v>
      </c>
      <c r="BM121" s="20" t="s">
        <v>579</v>
      </c>
    </row>
    <row r="122" s="1" customFormat="1" ht="6.96" customHeight="1">
      <c r="B122" s="63"/>
      <c r="C122" s="64"/>
      <c r="D122" s="64"/>
      <c r="E122" s="64"/>
      <c r="F122" s="64"/>
      <c r="G122" s="64"/>
      <c r="H122" s="64"/>
      <c r="I122" s="162"/>
      <c r="J122" s="64"/>
      <c r="K122" s="64"/>
      <c r="L122" s="68"/>
    </row>
  </sheetData>
  <sheetProtection sheet="1" autoFilter="0" formatColumns="0" formatRows="0" objects="1" scenarios="1" spinCount="100000" saltValue="cx4s16TMY7tN/AVXh/7vwcWO3yTUnRs7N+qeo4cR2NrR+aT/ZLx104GHjs5aTlaT8g958tY1VPu8wc7vVibN4Q==" hashValue="TMfsCvFzZfNU0j1xEI2Glw+w5KzTr0bYMB3/2XUXaFbugEtXc3TqT2w7ukPuNP1ChXz3vLNBxPK7H3jhYfijqQ==" algorithmName="SHA-512" password="CC35"/>
  <autoFilter ref="C75:K121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89</v>
      </c>
      <c r="G1" s="135" t="s">
        <v>90</v>
      </c>
      <c r="H1" s="135"/>
      <c r="I1" s="136"/>
      <c r="J1" s="135" t="s">
        <v>91</v>
      </c>
      <c r="K1" s="134" t="s">
        <v>92</v>
      </c>
      <c r="L1" s="135" t="s">
        <v>93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88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82</v>
      </c>
    </row>
    <row r="4" ht="36.96" customHeight="1">
      <c r="B4" s="24"/>
      <c r="C4" s="25"/>
      <c r="D4" s="26" t="s">
        <v>94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Nové zpevněné plochy před pavilonem I., Krajská zdravotní, a.s.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95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580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2. 3. 2018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21</v>
      </c>
      <c r="K14" s="47"/>
    </row>
    <row r="15" s="1" customFormat="1" ht="18" customHeight="1">
      <c r="B15" s="42"/>
      <c r="C15" s="43"/>
      <c r="D15" s="43"/>
      <c r="E15" s="31" t="s">
        <v>29</v>
      </c>
      <c r="F15" s="43"/>
      <c r="G15" s="43"/>
      <c r="H15" s="43"/>
      <c r="I15" s="142" t="s">
        <v>30</v>
      </c>
      <c r="J15" s="31" t="s">
        <v>21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">
        <v>34</v>
      </c>
      <c r="K20" s="47"/>
    </row>
    <row r="21" s="1" customFormat="1" ht="18" customHeight="1">
      <c r="B21" s="42"/>
      <c r="C21" s="43"/>
      <c r="D21" s="43"/>
      <c r="E21" s="31" t="s">
        <v>35</v>
      </c>
      <c r="F21" s="43"/>
      <c r="G21" s="43"/>
      <c r="H21" s="43"/>
      <c r="I21" s="142" t="s">
        <v>30</v>
      </c>
      <c r="J21" s="31" t="s">
        <v>36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38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39</v>
      </c>
      <c r="E27" s="43"/>
      <c r="F27" s="43"/>
      <c r="G27" s="43"/>
      <c r="H27" s="43"/>
      <c r="I27" s="140"/>
      <c r="J27" s="151">
        <f>ROUND(J76,2)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41</v>
      </c>
      <c r="G29" s="43"/>
      <c r="H29" s="43"/>
      <c r="I29" s="152" t="s">
        <v>40</v>
      </c>
      <c r="J29" s="48" t="s">
        <v>42</v>
      </c>
      <c r="K29" s="47"/>
    </row>
    <row r="30" s="1" customFormat="1" ht="14.4" customHeight="1">
      <c r="B30" s="42"/>
      <c r="C30" s="43"/>
      <c r="D30" s="51" t="s">
        <v>43</v>
      </c>
      <c r="E30" s="51" t="s">
        <v>44</v>
      </c>
      <c r="F30" s="153">
        <f>ROUND(SUM(BE76:BE77), 2)</f>
        <v>0</v>
      </c>
      <c r="G30" s="43"/>
      <c r="H30" s="43"/>
      <c r="I30" s="154">
        <v>0.20999999999999999</v>
      </c>
      <c r="J30" s="153">
        <f>ROUND(ROUND((SUM(BE76:BE77)), 2)*I30, 2)</f>
        <v>0</v>
      </c>
      <c r="K30" s="47"/>
    </row>
    <row r="31" s="1" customFormat="1" ht="14.4" customHeight="1">
      <c r="B31" s="42"/>
      <c r="C31" s="43"/>
      <c r="D31" s="43"/>
      <c r="E31" s="51" t="s">
        <v>45</v>
      </c>
      <c r="F31" s="153">
        <f>ROUND(SUM(BF76:BF77), 2)</f>
        <v>0</v>
      </c>
      <c r="G31" s="43"/>
      <c r="H31" s="43"/>
      <c r="I31" s="154">
        <v>0.14999999999999999</v>
      </c>
      <c r="J31" s="153">
        <f>ROUND(ROUND((SUM(BF76:BF77)),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46</v>
      </c>
      <c r="F32" s="153">
        <f>ROUND(SUM(BG76:BG77),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47</v>
      </c>
      <c r="F33" s="153">
        <f>ROUND(SUM(BH76:BH77),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48</v>
      </c>
      <c r="F34" s="153">
        <f>ROUND(SUM(BI76:BI77),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49</v>
      </c>
      <c r="E36" s="94"/>
      <c r="F36" s="94"/>
      <c r="G36" s="157" t="s">
        <v>50</v>
      </c>
      <c r="H36" s="158" t="s">
        <v>51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97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Nové zpevněné plochy před pavilonem I., Krajská zdravotní, a.s.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95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1.3 - Veřejné osvětlení - viz samostatný výkaz výměr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>Nemocnice Děčín, i.z.</v>
      </c>
      <c r="G49" s="43"/>
      <c r="H49" s="43"/>
      <c r="I49" s="142" t="s">
        <v>25</v>
      </c>
      <c r="J49" s="143" t="str">
        <f>IF(J12="","",J12)</f>
        <v>2. 3. 2018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>Krajská zdravotní, a.s. - Nemocnice Děčín</v>
      </c>
      <c r="G51" s="43"/>
      <c r="H51" s="43"/>
      <c r="I51" s="142" t="s">
        <v>33</v>
      </c>
      <c r="J51" s="40" t="str">
        <f>E21</f>
        <v>VECTURA Pardubice s.r.o.</v>
      </c>
      <c r="K51" s="47"/>
    </row>
    <row r="52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98</v>
      </c>
      <c r="D54" s="155"/>
      <c r="E54" s="155"/>
      <c r="F54" s="155"/>
      <c r="G54" s="155"/>
      <c r="H54" s="155"/>
      <c r="I54" s="169"/>
      <c r="J54" s="170" t="s">
        <v>99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100</v>
      </c>
      <c r="D56" s="43"/>
      <c r="E56" s="43"/>
      <c r="F56" s="43"/>
      <c r="G56" s="43"/>
      <c r="H56" s="43"/>
      <c r="I56" s="140"/>
      <c r="J56" s="151">
        <f>J76</f>
        <v>0</v>
      </c>
      <c r="K56" s="47"/>
      <c r="AU56" s="20" t="s">
        <v>101</v>
      </c>
    </row>
    <row r="57" s="1" customFormat="1" ht="21.84" customHeight="1">
      <c r="B57" s="42"/>
      <c r="C57" s="43"/>
      <c r="D57" s="43"/>
      <c r="E57" s="43"/>
      <c r="F57" s="43"/>
      <c r="G57" s="43"/>
      <c r="H57" s="43"/>
      <c r="I57" s="140"/>
      <c r="J57" s="43"/>
      <c r="K57" s="47"/>
    </row>
    <row r="58" s="1" customFormat="1" ht="6.96" customHeight="1">
      <c r="B58" s="63"/>
      <c r="C58" s="64"/>
      <c r="D58" s="64"/>
      <c r="E58" s="64"/>
      <c r="F58" s="64"/>
      <c r="G58" s="64"/>
      <c r="H58" s="64"/>
      <c r="I58" s="162"/>
      <c r="J58" s="64"/>
      <c r="K58" s="65"/>
    </row>
    <row r="62" s="1" customFormat="1" ht="6.96" customHeight="1">
      <c r="B62" s="66"/>
      <c r="C62" s="67"/>
      <c r="D62" s="67"/>
      <c r="E62" s="67"/>
      <c r="F62" s="67"/>
      <c r="G62" s="67"/>
      <c r="H62" s="67"/>
      <c r="I62" s="165"/>
      <c r="J62" s="67"/>
      <c r="K62" s="67"/>
      <c r="L62" s="68"/>
    </row>
    <row r="63" s="1" customFormat="1" ht="36.96" customHeight="1">
      <c r="B63" s="42"/>
      <c r="C63" s="69" t="s">
        <v>102</v>
      </c>
      <c r="D63" s="70"/>
      <c r="E63" s="70"/>
      <c r="F63" s="70"/>
      <c r="G63" s="70"/>
      <c r="H63" s="70"/>
      <c r="I63" s="173"/>
      <c r="J63" s="70"/>
      <c r="K63" s="70"/>
      <c r="L63" s="68"/>
    </row>
    <row r="64" s="1" customFormat="1" ht="6.96" customHeight="1">
      <c r="B64" s="42"/>
      <c r="C64" s="70"/>
      <c r="D64" s="70"/>
      <c r="E64" s="70"/>
      <c r="F64" s="70"/>
      <c r="G64" s="70"/>
      <c r="H64" s="70"/>
      <c r="I64" s="173"/>
      <c r="J64" s="70"/>
      <c r="K64" s="70"/>
      <c r="L64" s="68"/>
    </row>
    <row r="65" s="1" customFormat="1" ht="14.4" customHeight="1">
      <c r="B65" s="42"/>
      <c r="C65" s="72" t="s">
        <v>18</v>
      </c>
      <c r="D65" s="70"/>
      <c r="E65" s="70"/>
      <c r="F65" s="70"/>
      <c r="G65" s="70"/>
      <c r="H65" s="70"/>
      <c r="I65" s="173"/>
      <c r="J65" s="70"/>
      <c r="K65" s="70"/>
      <c r="L65" s="68"/>
    </row>
    <row r="66" s="1" customFormat="1" ht="16.5" customHeight="1">
      <c r="B66" s="42"/>
      <c r="C66" s="70"/>
      <c r="D66" s="70"/>
      <c r="E66" s="174" t="str">
        <f>E7</f>
        <v>Nové zpevněné plochy před pavilonem I., Krajská zdravotní, a.s.</v>
      </c>
      <c r="F66" s="72"/>
      <c r="G66" s="72"/>
      <c r="H66" s="72"/>
      <c r="I66" s="173"/>
      <c r="J66" s="70"/>
      <c r="K66" s="70"/>
      <c r="L66" s="68"/>
    </row>
    <row r="67" s="1" customFormat="1" ht="14.4" customHeight="1">
      <c r="B67" s="42"/>
      <c r="C67" s="72" t="s">
        <v>95</v>
      </c>
      <c r="D67" s="70"/>
      <c r="E67" s="70"/>
      <c r="F67" s="70"/>
      <c r="G67" s="70"/>
      <c r="H67" s="70"/>
      <c r="I67" s="173"/>
      <c r="J67" s="70"/>
      <c r="K67" s="70"/>
      <c r="L67" s="68"/>
    </row>
    <row r="68" s="1" customFormat="1" ht="17.25" customHeight="1">
      <c r="B68" s="42"/>
      <c r="C68" s="70"/>
      <c r="D68" s="70"/>
      <c r="E68" s="78" t="str">
        <f>E9</f>
        <v>1.3 - Veřejné osvětlení - viz samostatný výkaz výměr</v>
      </c>
      <c r="F68" s="70"/>
      <c r="G68" s="70"/>
      <c r="H68" s="70"/>
      <c r="I68" s="173"/>
      <c r="J68" s="70"/>
      <c r="K68" s="70"/>
      <c r="L68" s="68"/>
    </row>
    <row r="69" s="1" customFormat="1" ht="6.96" customHeight="1">
      <c r="B69" s="42"/>
      <c r="C69" s="70"/>
      <c r="D69" s="70"/>
      <c r="E69" s="70"/>
      <c r="F69" s="70"/>
      <c r="G69" s="70"/>
      <c r="H69" s="70"/>
      <c r="I69" s="173"/>
      <c r="J69" s="70"/>
      <c r="K69" s="70"/>
      <c r="L69" s="68"/>
    </row>
    <row r="70" s="1" customFormat="1" ht="18" customHeight="1">
      <c r="B70" s="42"/>
      <c r="C70" s="72" t="s">
        <v>23</v>
      </c>
      <c r="D70" s="70"/>
      <c r="E70" s="70"/>
      <c r="F70" s="175" t="str">
        <f>F12</f>
        <v>Nemocnice Děčín, i.z.</v>
      </c>
      <c r="G70" s="70"/>
      <c r="H70" s="70"/>
      <c r="I70" s="176" t="s">
        <v>25</v>
      </c>
      <c r="J70" s="81" t="str">
        <f>IF(J12="","",J12)</f>
        <v>2. 3. 2018</v>
      </c>
      <c r="K70" s="70"/>
      <c r="L70" s="68"/>
    </row>
    <row r="71" s="1" customFormat="1" ht="6.96" customHeight="1">
      <c r="B71" s="42"/>
      <c r="C71" s="70"/>
      <c r="D71" s="70"/>
      <c r="E71" s="70"/>
      <c r="F71" s="70"/>
      <c r="G71" s="70"/>
      <c r="H71" s="70"/>
      <c r="I71" s="173"/>
      <c r="J71" s="70"/>
      <c r="K71" s="70"/>
      <c r="L71" s="68"/>
    </row>
    <row r="72" s="1" customFormat="1">
      <c r="B72" s="42"/>
      <c r="C72" s="72" t="s">
        <v>27</v>
      </c>
      <c r="D72" s="70"/>
      <c r="E72" s="70"/>
      <c r="F72" s="175" t="str">
        <f>E15</f>
        <v>Krajská zdravotní, a.s. - Nemocnice Děčín</v>
      </c>
      <c r="G72" s="70"/>
      <c r="H72" s="70"/>
      <c r="I72" s="176" t="s">
        <v>33</v>
      </c>
      <c r="J72" s="175" t="str">
        <f>E21</f>
        <v>VECTURA Pardubice s.r.o.</v>
      </c>
      <c r="K72" s="70"/>
      <c r="L72" s="68"/>
    </row>
    <row r="73" s="1" customFormat="1" ht="14.4" customHeight="1">
      <c r="B73" s="42"/>
      <c r="C73" s="72" t="s">
        <v>31</v>
      </c>
      <c r="D73" s="70"/>
      <c r="E73" s="70"/>
      <c r="F73" s="175" t="str">
        <f>IF(E18="","",E18)</f>
        <v/>
      </c>
      <c r="G73" s="70"/>
      <c r="H73" s="70"/>
      <c r="I73" s="173"/>
      <c r="J73" s="70"/>
      <c r="K73" s="70"/>
      <c r="L73" s="68"/>
    </row>
    <row r="74" s="1" customFormat="1" ht="10.32" customHeight="1">
      <c r="B74" s="42"/>
      <c r="C74" s="70"/>
      <c r="D74" s="70"/>
      <c r="E74" s="70"/>
      <c r="F74" s="70"/>
      <c r="G74" s="70"/>
      <c r="H74" s="70"/>
      <c r="I74" s="173"/>
      <c r="J74" s="70"/>
      <c r="K74" s="70"/>
      <c r="L74" s="68"/>
    </row>
    <row r="75" s="7" customFormat="1" ht="29.28" customHeight="1">
      <c r="B75" s="177"/>
      <c r="C75" s="178" t="s">
        <v>103</v>
      </c>
      <c r="D75" s="179" t="s">
        <v>58</v>
      </c>
      <c r="E75" s="179" t="s">
        <v>54</v>
      </c>
      <c r="F75" s="179" t="s">
        <v>104</v>
      </c>
      <c r="G75" s="179" t="s">
        <v>105</v>
      </c>
      <c r="H75" s="179" t="s">
        <v>106</v>
      </c>
      <c r="I75" s="180" t="s">
        <v>107</v>
      </c>
      <c r="J75" s="179" t="s">
        <v>99</v>
      </c>
      <c r="K75" s="181" t="s">
        <v>108</v>
      </c>
      <c r="L75" s="182"/>
      <c r="M75" s="98" t="s">
        <v>109</v>
      </c>
      <c r="N75" s="99" t="s">
        <v>43</v>
      </c>
      <c r="O75" s="99" t="s">
        <v>110</v>
      </c>
      <c r="P75" s="99" t="s">
        <v>111</v>
      </c>
      <c r="Q75" s="99" t="s">
        <v>112</v>
      </c>
      <c r="R75" s="99" t="s">
        <v>113</v>
      </c>
      <c r="S75" s="99" t="s">
        <v>114</v>
      </c>
      <c r="T75" s="100" t="s">
        <v>115</v>
      </c>
    </row>
    <row r="76" s="1" customFormat="1" ht="29.28" customHeight="1">
      <c r="B76" s="42"/>
      <c r="C76" s="104" t="s">
        <v>100</v>
      </c>
      <c r="D76" s="70"/>
      <c r="E76" s="70"/>
      <c r="F76" s="70"/>
      <c r="G76" s="70"/>
      <c r="H76" s="70"/>
      <c r="I76" s="173"/>
      <c r="J76" s="183">
        <f>BK76</f>
        <v>0</v>
      </c>
      <c r="K76" s="70"/>
      <c r="L76" s="68"/>
      <c r="M76" s="101"/>
      <c r="N76" s="102"/>
      <c r="O76" s="102"/>
      <c r="P76" s="184">
        <f>P77</f>
        <v>0</v>
      </c>
      <c r="Q76" s="102"/>
      <c r="R76" s="184">
        <f>R77</f>
        <v>0</v>
      </c>
      <c r="S76" s="102"/>
      <c r="T76" s="185">
        <f>T77</f>
        <v>0</v>
      </c>
      <c r="AT76" s="20" t="s">
        <v>72</v>
      </c>
      <c r="AU76" s="20" t="s">
        <v>101</v>
      </c>
      <c r="BK76" s="186">
        <f>BK77</f>
        <v>0</v>
      </c>
    </row>
    <row r="77" s="1" customFormat="1" ht="16.5" customHeight="1">
      <c r="B77" s="42"/>
      <c r="C77" s="187" t="s">
        <v>80</v>
      </c>
      <c r="D77" s="187" t="s">
        <v>117</v>
      </c>
      <c r="E77" s="188" t="s">
        <v>581</v>
      </c>
      <c r="F77" s="189" t="s">
        <v>87</v>
      </c>
      <c r="G77" s="190" t="s">
        <v>21</v>
      </c>
      <c r="H77" s="191">
        <v>1</v>
      </c>
      <c r="I77" s="192"/>
      <c r="J77" s="193">
        <f>ROUND(I77*H77,2)</f>
        <v>0</v>
      </c>
      <c r="K77" s="189" t="s">
        <v>21</v>
      </c>
      <c r="L77" s="68"/>
      <c r="M77" s="194" t="s">
        <v>21</v>
      </c>
      <c r="N77" s="242" t="s">
        <v>44</v>
      </c>
      <c r="O77" s="243"/>
      <c r="P77" s="244">
        <f>O77*H77</f>
        <v>0</v>
      </c>
      <c r="Q77" s="244">
        <v>0</v>
      </c>
      <c r="R77" s="244">
        <f>Q77*H77</f>
        <v>0</v>
      </c>
      <c r="S77" s="244">
        <v>0</v>
      </c>
      <c r="T77" s="245">
        <f>S77*H77</f>
        <v>0</v>
      </c>
      <c r="AR77" s="20" t="s">
        <v>121</v>
      </c>
      <c r="AT77" s="20" t="s">
        <v>117</v>
      </c>
      <c r="AU77" s="20" t="s">
        <v>73</v>
      </c>
      <c r="AY77" s="20" t="s">
        <v>122</v>
      </c>
      <c r="BE77" s="198">
        <f>IF(N77="základní",J77,0)</f>
        <v>0</v>
      </c>
      <c r="BF77" s="198">
        <f>IF(N77="snížená",J77,0)</f>
        <v>0</v>
      </c>
      <c r="BG77" s="198">
        <f>IF(N77="zákl. přenesená",J77,0)</f>
        <v>0</v>
      </c>
      <c r="BH77" s="198">
        <f>IF(N77="sníž. přenesená",J77,0)</f>
        <v>0</v>
      </c>
      <c r="BI77" s="198">
        <f>IF(N77="nulová",J77,0)</f>
        <v>0</v>
      </c>
      <c r="BJ77" s="20" t="s">
        <v>80</v>
      </c>
      <c r="BK77" s="198">
        <f>ROUND(I77*H77,2)</f>
        <v>0</v>
      </c>
      <c r="BL77" s="20" t="s">
        <v>121</v>
      </c>
      <c r="BM77" s="20" t="s">
        <v>582</v>
      </c>
    </row>
    <row r="78" s="1" customFormat="1" ht="6.96" customHeight="1">
      <c r="B78" s="63"/>
      <c r="C78" s="64"/>
      <c r="D78" s="64"/>
      <c r="E78" s="64"/>
      <c r="F78" s="64"/>
      <c r="G78" s="64"/>
      <c r="H78" s="64"/>
      <c r="I78" s="162"/>
      <c r="J78" s="64"/>
      <c r="K78" s="64"/>
      <c r="L78" s="68"/>
    </row>
  </sheetData>
  <sheetProtection sheet="1" autoFilter="0" formatColumns="0" formatRows="0" objects="1" scenarios="1" spinCount="100000" saltValue="zQgDDVZazoC2X0A9LwYcH2WWwbdci1xmDFkRo9Ehb25FvVqtNDReJLDjHOz1z5mP8WsnJby6n2sZgiJJe7LcjQ==" hashValue="PkH43109koc0E8Vex40QHK2APgm98iURntEXbzvyv+8fpIeTg/oDqdzHfuQ/Ao9NAbQOJZZd5zqYNvx5Bu9yrw==" algorithmName="SHA-512" password="CC35"/>
  <autoFilter ref="C75:K77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46" customWidth="1"/>
    <col min="2" max="2" width="1.664063" style="246" customWidth="1"/>
    <col min="3" max="4" width="5" style="246" customWidth="1"/>
    <col min="5" max="5" width="11.67" style="246" customWidth="1"/>
    <col min="6" max="6" width="9.17" style="246" customWidth="1"/>
    <col min="7" max="7" width="5" style="246" customWidth="1"/>
    <col min="8" max="8" width="77.83" style="246" customWidth="1"/>
    <col min="9" max="10" width="20" style="246" customWidth="1"/>
    <col min="11" max="11" width="1.664063" style="246" customWidth="1"/>
  </cols>
  <sheetData>
    <row r="1" ht="37.5" customHeight="1"/>
    <row r="2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="11" customFormat="1" ht="45" customHeight="1">
      <c r="B3" s="250"/>
      <c r="C3" s="251" t="s">
        <v>583</v>
      </c>
      <c r="D3" s="251"/>
      <c r="E3" s="251"/>
      <c r="F3" s="251"/>
      <c r="G3" s="251"/>
      <c r="H3" s="251"/>
      <c r="I3" s="251"/>
      <c r="J3" s="251"/>
      <c r="K3" s="252"/>
    </row>
    <row r="4" ht="25.5" customHeight="1">
      <c r="B4" s="253"/>
      <c r="C4" s="254" t="s">
        <v>584</v>
      </c>
      <c r="D4" s="254"/>
      <c r="E4" s="254"/>
      <c r="F4" s="254"/>
      <c r="G4" s="254"/>
      <c r="H4" s="254"/>
      <c r="I4" s="254"/>
      <c r="J4" s="254"/>
      <c r="K4" s="255"/>
    </row>
    <row r="5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ht="15" customHeight="1">
      <c r="B6" s="253"/>
      <c r="C6" s="257" t="s">
        <v>585</v>
      </c>
      <c r="D6" s="257"/>
      <c r="E6" s="257"/>
      <c r="F6" s="257"/>
      <c r="G6" s="257"/>
      <c r="H6" s="257"/>
      <c r="I6" s="257"/>
      <c r="J6" s="257"/>
      <c r="K6" s="255"/>
    </row>
    <row r="7" ht="15" customHeight="1">
      <c r="B7" s="258"/>
      <c r="C7" s="257" t="s">
        <v>586</v>
      </c>
      <c r="D7" s="257"/>
      <c r="E7" s="257"/>
      <c r="F7" s="257"/>
      <c r="G7" s="257"/>
      <c r="H7" s="257"/>
      <c r="I7" s="257"/>
      <c r="J7" s="257"/>
      <c r="K7" s="255"/>
    </row>
    <row r="8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ht="15" customHeight="1">
      <c r="B9" s="258"/>
      <c r="C9" s="257" t="s">
        <v>587</v>
      </c>
      <c r="D9" s="257"/>
      <c r="E9" s="257"/>
      <c r="F9" s="257"/>
      <c r="G9" s="257"/>
      <c r="H9" s="257"/>
      <c r="I9" s="257"/>
      <c r="J9" s="257"/>
      <c r="K9" s="255"/>
    </row>
    <row r="10" ht="15" customHeight="1">
      <c r="B10" s="258"/>
      <c r="C10" s="257"/>
      <c r="D10" s="257" t="s">
        <v>588</v>
      </c>
      <c r="E10" s="257"/>
      <c r="F10" s="257"/>
      <c r="G10" s="257"/>
      <c r="H10" s="257"/>
      <c r="I10" s="257"/>
      <c r="J10" s="257"/>
      <c r="K10" s="255"/>
    </row>
    <row r="11" ht="15" customHeight="1">
      <c r="B11" s="258"/>
      <c r="C11" s="259"/>
      <c r="D11" s="257" t="s">
        <v>589</v>
      </c>
      <c r="E11" s="257"/>
      <c r="F11" s="257"/>
      <c r="G11" s="257"/>
      <c r="H11" s="257"/>
      <c r="I11" s="257"/>
      <c r="J11" s="257"/>
      <c r="K11" s="255"/>
    </row>
    <row r="12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ht="15" customHeight="1">
      <c r="B13" s="258"/>
      <c r="C13" s="259"/>
      <c r="D13" s="257" t="s">
        <v>590</v>
      </c>
      <c r="E13" s="257"/>
      <c r="F13" s="257"/>
      <c r="G13" s="257"/>
      <c r="H13" s="257"/>
      <c r="I13" s="257"/>
      <c r="J13" s="257"/>
      <c r="K13" s="255"/>
    </row>
    <row r="14" ht="15" customHeight="1">
      <c r="B14" s="258"/>
      <c r="C14" s="259"/>
      <c r="D14" s="257" t="s">
        <v>591</v>
      </c>
      <c r="E14" s="257"/>
      <c r="F14" s="257"/>
      <c r="G14" s="257"/>
      <c r="H14" s="257"/>
      <c r="I14" s="257"/>
      <c r="J14" s="257"/>
      <c r="K14" s="255"/>
    </row>
    <row r="15" ht="15" customHeight="1">
      <c r="B15" s="258"/>
      <c r="C15" s="259"/>
      <c r="D15" s="257" t="s">
        <v>592</v>
      </c>
      <c r="E15" s="257"/>
      <c r="F15" s="257"/>
      <c r="G15" s="257"/>
      <c r="H15" s="257"/>
      <c r="I15" s="257"/>
      <c r="J15" s="257"/>
      <c r="K15" s="255"/>
    </row>
    <row r="16" ht="15" customHeight="1">
      <c r="B16" s="258"/>
      <c r="C16" s="259"/>
      <c r="D16" s="259"/>
      <c r="E16" s="260" t="s">
        <v>79</v>
      </c>
      <c r="F16" s="257" t="s">
        <v>593</v>
      </c>
      <c r="G16" s="257"/>
      <c r="H16" s="257"/>
      <c r="I16" s="257"/>
      <c r="J16" s="257"/>
      <c r="K16" s="255"/>
    </row>
    <row r="17" ht="15" customHeight="1">
      <c r="B17" s="258"/>
      <c r="C17" s="259"/>
      <c r="D17" s="259"/>
      <c r="E17" s="260" t="s">
        <v>594</v>
      </c>
      <c r="F17" s="257" t="s">
        <v>595</v>
      </c>
      <c r="G17" s="257"/>
      <c r="H17" s="257"/>
      <c r="I17" s="257"/>
      <c r="J17" s="257"/>
      <c r="K17" s="255"/>
    </row>
    <row r="18" ht="15" customHeight="1">
      <c r="B18" s="258"/>
      <c r="C18" s="259"/>
      <c r="D18" s="259"/>
      <c r="E18" s="260" t="s">
        <v>596</v>
      </c>
      <c r="F18" s="257" t="s">
        <v>597</v>
      </c>
      <c r="G18" s="257"/>
      <c r="H18" s="257"/>
      <c r="I18" s="257"/>
      <c r="J18" s="257"/>
      <c r="K18" s="255"/>
    </row>
    <row r="19" ht="15" customHeight="1">
      <c r="B19" s="258"/>
      <c r="C19" s="259"/>
      <c r="D19" s="259"/>
      <c r="E19" s="260" t="s">
        <v>598</v>
      </c>
      <c r="F19" s="257" t="s">
        <v>599</v>
      </c>
      <c r="G19" s="257"/>
      <c r="H19" s="257"/>
      <c r="I19" s="257"/>
      <c r="J19" s="257"/>
      <c r="K19" s="255"/>
    </row>
    <row r="20" ht="15" customHeight="1">
      <c r="B20" s="258"/>
      <c r="C20" s="259"/>
      <c r="D20" s="259"/>
      <c r="E20" s="260" t="s">
        <v>600</v>
      </c>
      <c r="F20" s="257" t="s">
        <v>601</v>
      </c>
      <c r="G20" s="257"/>
      <c r="H20" s="257"/>
      <c r="I20" s="257"/>
      <c r="J20" s="257"/>
      <c r="K20" s="255"/>
    </row>
    <row r="21" ht="15" customHeight="1">
      <c r="B21" s="258"/>
      <c r="C21" s="259"/>
      <c r="D21" s="259"/>
      <c r="E21" s="260" t="s">
        <v>602</v>
      </c>
      <c r="F21" s="257" t="s">
        <v>603</v>
      </c>
      <c r="G21" s="257"/>
      <c r="H21" s="257"/>
      <c r="I21" s="257"/>
      <c r="J21" s="257"/>
      <c r="K21" s="255"/>
    </row>
    <row r="22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ht="15" customHeight="1">
      <c r="B23" s="258"/>
      <c r="C23" s="257" t="s">
        <v>604</v>
      </c>
      <c r="D23" s="257"/>
      <c r="E23" s="257"/>
      <c r="F23" s="257"/>
      <c r="G23" s="257"/>
      <c r="H23" s="257"/>
      <c r="I23" s="257"/>
      <c r="J23" s="257"/>
      <c r="K23" s="255"/>
    </row>
    <row r="24" ht="15" customHeight="1">
      <c r="B24" s="258"/>
      <c r="C24" s="257" t="s">
        <v>605</v>
      </c>
      <c r="D24" s="257"/>
      <c r="E24" s="257"/>
      <c r="F24" s="257"/>
      <c r="G24" s="257"/>
      <c r="H24" s="257"/>
      <c r="I24" s="257"/>
      <c r="J24" s="257"/>
      <c r="K24" s="255"/>
    </row>
    <row r="25" ht="15" customHeight="1">
      <c r="B25" s="258"/>
      <c r="C25" s="257"/>
      <c r="D25" s="257" t="s">
        <v>606</v>
      </c>
      <c r="E25" s="257"/>
      <c r="F25" s="257"/>
      <c r="G25" s="257"/>
      <c r="H25" s="257"/>
      <c r="I25" s="257"/>
      <c r="J25" s="257"/>
      <c r="K25" s="255"/>
    </row>
    <row r="26" ht="15" customHeight="1">
      <c r="B26" s="258"/>
      <c r="C26" s="259"/>
      <c r="D26" s="257" t="s">
        <v>607</v>
      </c>
      <c r="E26" s="257"/>
      <c r="F26" s="257"/>
      <c r="G26" s="257"/>
      <c r="H26" s="257"/>
      <c r="I26" s="257"/>
      <c r="J26" s="257"/>
      <c r="K26" s="255"/>
    </row>
    <row r="27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ht="15" customHeight="1">
      <c r="B28" s="258"/>
      <c r="C28" s="259"/>
      <c r="D28" s="257" t="s">
        <v>608</v>
      </c>
      <c r="E28" s="257"/>
      <c r="F28" s="257"/>
      <c r="G28" s="257"/>
      <c r="H28" s="257"/>
      <c r="I28" s="257"/>
      <c r="J28" s="257"/>
      <c r="K28" s="255"/>
    </row>
    <row r="29" ht="15" customHeight="1">
      <c r="B29" s="258"/>
      <c r="C29" s="259"/>
      <c r="D29" s="257" t="s">
        <v>609</v>
      </c>
      <c r="E29" s="257"/>
      <c r="F29" s="257"/>
      <c r="G29" s="257"/>
      <c r="H29" s="257"/>
      <c r="I29" s="257"/>
      <c r="J29" s="257"/>
      <c r="K29" s="255"/>
    </row>
    <row r="30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ht="15" customHeight="1">
      <c r="B31" s="258"/>
      <c r="C31" s="259"/>
      <c r="D31" s="257" t="s">
        <v>610</v>
      </c>
      <c r="E31" s="257"/>
      <c r="F31" s="257"/>
      <c r="G31" s="257"/>
      <c r="H31" s="257"/>
      <c r="I31" s="257"/>
      <c r="J31" s="257"/>
      <c r="K31" s="255"/>
    </row>
    <row r="32" ht="15" customHeight="1">
      <c r="B32" s="258"/>
      <c r="C32" s="259"/>
      <c r="D32" s="257" t="s">
        <v>611</v>
      </c>
      <c r="E32" s="257"/>
      <c r="F32" s="257"/>
      <c r="G32" s="257"/>
      <c r="H32" s="257"/>
      <c r="I32" s="257"/>
      <c r="J32" s="257"/>
      <c r="K32" s="255"/>
    </row>
    <row r="33" ht="15" customHeight="1">
      <c r="B33" s="258"/>
      <c r="C33" s="259"/>
      <c r="D33" s="257" t="s">
        <v>612</v>
      </c>
      <c r="E33" s="257"/>
      <c r="F33" s="257"/>
      <c r="G33" s="257"/>
      <c r="H33" s="257"/>
      <c r="I33" s="257"/>
      <c r="J33" s="257"/>
      <c r="K33" s="255"/>
    </row>
    <row r="34" ht="15" customHeight="1">
      <c r="B34" s="258"/>
      <c r="C34" s="259"/>
      <c r="D34" s="257"/>
      <c r="E34" s="261" t="s">
        <v>103</v>
      </c>
      <c r="F34" s="257"/>
      <c r="G34" s="257" t="s">
        <v>613</v>
      </c>
      <c r="H34" s="257"/>
      <c r="I34" s="257"/>
      <c r="J34" s="257"/>
      <c r="K34" s="255"/>
    </row>
    <row r="35" ht="30.75" customHeight="1">
      <c r="B35" s="258"/>
      <c r="C35" s="259"/>
      <c r="D35" s="257"/>
      <c r="E35" s="261" t="s">
        <v>614</v>
      </c>
      <c r="F35" s="257"/>
      <c r="G35" s="257" t="s">
        <v>615</v>
      </c>
      <c r="H35" s="257"/>
      <c r="I35" s="257"/>
      <c r="J35" s="257"/>
      <c r="K35" s="255"/>
    </row>
    <row r="36" ht="15" customHeight="1">
      <c r="B36" s="258"/>
      <c r="C36" s="259"/>
      <c r="D36" s="257"/>
      <c r="E36" s="261" t="s">
        <v>54</v>
      </c>
      <c r="F36" s="257"/>
      <c r="G36" s="257" t="s">
        <v>616</v>
      </c>
      <c r="H36" s="257"/>
      <c r="I36" s="257"/>
      <c r="J36" s="257"/>
      <c r="K36" s="255"/>
    </row>
    <row r="37" ht="15" customHeight="1">
      <c r="B37" s="258"/>
      <c r="C37" s="259"/>
      <c r="D37" s="257"/>
      <c r="E37" s="261" t="s">
        <v>104</v>
      </c>
      <c r="F37" s="257"/>
      <c r="G37" s="257" t="s">
        <v>617</v>
      </c>
      <c r="H37" s="257"/>
      <c r="I37" s="257"/>
      <c r="J37" s="257"/>
      <c r="K37" s="255"/>
    </row>
    <row r="38" ht="15" customHeight="1">
      <c r="B38" s="258"/>
      <c r="C38" s="259"/>
      <c r="D38" s="257"/>
      <c r="E38" s="261" t="s">
        <v>105</v>
      </c>
      <c r="F38" s="257"/>
      <c r="G38" s="257" t="s">
        <v>618</v>
      </c>
      <c r="H38" s="257"/>
      <c r="I38" s="257"/>
      <c r="J38" s="257"/>
      <c r="K38" s="255"/>
    </row>
    <row r="39" ht="15" customHeight="1">
      <c r="B39" s="258"/>
      <c r="C39" s="259"/>
      <c r="D39" s="257"/>
      <c r="E39" s="261" t="s">
        <v>106</v>
      </c>
      <c r="F39" s="257"/>
      <c r="G39" s="257" t="s">
        <v>619</v>
      </c>
      <c r="H39" s="257"/>
      <c r="I39" s="257"/>
      <c r="J39" s="257"/>
      <c r="K39" s="255"/>
    </row>
    <row r="40" ht="15" customHeight="1">
      <c r="B40" s="258"/>
      <c r="C40" s="259"/>
      <c r="D40" s="257"/>
      <c r="E40" s="261" t="s">
        <v>620</v>
      </c>
      <c r="F40" s="257"/>
      <c r="G40" s="257" t="s">
        <v>621</v>
      </c>
      <c r="H40" s="257"/>
      <c r="I40" s="257"/>
      <c r="J40" s="257"/>
      <c r="K40" s="255"/>
    </row>
    <row r="41" ht="15" customHeight="1">
      <c r="B41" s="258"/>
      <c r="C41" s="259"/>
      <c r="D41" s="257"/>
      <c r="E41" s="261"/>
      <c r="F41" s="257"/>
      <c r="G41" s="257" t="s">
        <v>622</v>
      </c>
      <c r="H41" s="257"/>
      <c r="I41" s="257"/>
      <c r="J41" s="257"/>
      <c r="K41" s="255"/>
    </row>
    <row r="42" ht="15" customHeight="1">
      <c r="B42" s="258"/>
      <c r="C42" s="259"/>
      <c r="D42" s="257"/>
      <c r="E42" s="261" t="s">
        <v>623</v>
      </c>
      <c r="F42" s="257"/>
      <c r="G42" s="257" t="s">
        <v>624</v>
      </c>
      <c r="H42" s="257"/>
      <c r="I42" s="257"/>
      <c r="J42" s="257"/>
      <c r="K42" s="255"/>
    </row>
    <row r="43" ht="15" customHeight="1">
      <c r="B43" s="258"/>
      <c r="C43" s="259"/>
      <c r="D43" s="257"/>
      <c r="E43" s="261" t="s">
        <v>108</v>
      </c>
      <c r="F43" s="257"/>
      <c r="G43" s="257" t="s">
        <v>625</v>
      </c>
      <c r="H43" s="257"/>
      <c r="I43" s="257"/>
      <c r="J43" s="257"/>
      <c r="K43" s="255"/>
    </row>
    <row r="44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ht="15" customHeight="1">
      <c r="B45" s="258"/>
      <c r="C45" s="259"/>
      <c r="D45" s="257" t="s">
        <v>626</v>
      </c>
      <c r="E45" s="257"/>
      <c r="F45" s="257"/>
      <c r="G45" s="257"/>
      <c r="H45" s="257"/>
      <c r="I45" s="257"/>
      <c r="J45" s="257"/>
      <c r="K45" s="255"/>
    </row>
    <row r="46" ht="15" customHeight="1">
      <c r="B46" s="258"/>
      <c r="C46" s="259"/>
      <c r="D46" s="259"/>
      <c r="E46" s="257" t="s">
        <v>627</v>
      </c>
      <c r="F46" s="257"/>
      <c r="G46" s="257"/>
      <c r="H46" s="257"/>
      <c r="I46" s="257"/>
      <c r="J46" s="257"/>
      <c r="K46" s="255"/>
    </row>
    <row r="47" ht="15" customHeight="1">
      <c r="B47" s="258"/>
      <c r="C47" s="259"/>
      <c r="D47" s="259"/>
      <c r="E47" s="257" t="s">
        <v>628</v>
      </c>
      <c r="F47" s="257"/>
      <c r="G47" s="257"/>
      <c r="H47" s="257"/>
      <c r="I47" s="257"/>
      <c r="J47" s="257"/>
      <c r="K47" s="255"/>
    </row>
    <row r="48" ht="15" customHeight="1">
      <c r="B48" s="258"/>
      <c r="C48" s="259"/>
      <c r="D48" s="259"/>
      <c r="E48" s="257" t="s">
        <v>629</v>
      </c>
      <c r="F48" s="257"/>
      <c r="G48" s="257"/>
      <c r="H48" s="257"/>
      <c r="I48" s="257"/>
      <c r="J48" s="257"/>
      <c r="K48" s="255"/>
    </row>
    <row r="49" ht="15" customHeight="1">
      <c r="B49" s="258"/>
      <c r="C49" s="259"/>
      <c r="D49" s="257" t="s">
        <v>630</v>
      </c>
      <c r="E49" s="257"/>
      <c r="F49" s="257"/>
      <c r="G49" s="257"/>
      <c r="H49" s="257"/>
      <c r="I49" s="257"/>
      <c r="J49" s="257"/>
      <c r="K49" s="255"/>
    </row>
    <row r="50" ht="25.5" customHeight="1">
      <c r="B50" s="253"/>
      <c r="C50" s="254" t="s">
        <v>631</v>
      </c>
      <c r="D50" s="254"/>
      <c r="E50" s="254"/>
      <c r="F50" s="254"/>
      <c r="G50" s="254"/>
      <c r="H50" s="254"/>
      <c r="I50" s="254"/>
      <c r="J50" s="254"/>
      <c r="K50" s="255"/>
    </row>
    <row r="51" ht="5.25" customHeight="1">
      <c r="B51" s="253"/>
      <c r="C51" s="256"/>
      <c r="D51" s="256"/>
      <c r="E51" s="256"/>
      <c r="F51" s="256"/>
      <c r="G51" s="256"/>
      <c r="H51" s="256"/>
      <c r="I51" s="256"/>
      <c r="J51" s="256"/>
      <c r="K51" s="255"/>
    </row>
    <row r="52" ht="15" customHeight="1">
      <c r="B52" s="253"/>
      <c r="C52" s="257" t="s">
        <v>632</v>
      </c>
      <c r="D52" s="257"/>
      <c r="E52" s="257"/>
      <c r="F52" s="257"/>
      <c r="G52" s="257"/>
      <c r="H52" s="257"/>
      <c r="I52" s="257"/>
      <c r="J52" s="257"/>
      <c r="K52" s="255"/>
    </row>
    <row r="53" ht="15" customHeight="1">
      <c r="B53" s="253"/>
      <c r="C53" s="257" t="s">
        <v>633</v>
      </c>
      <c r="D53" s="257"/>
      <c r="E53" s="257"/>
      <c r="F53" s="257"/>
      <c r="G53" s="257"/>
      <c r="H53" s="257"/>
      <c r="I53" s="257"/>
      <c r="J53" s="257"/>
      <c r="K53" s="255"/>
    </row>
    <row r="54" ht="12.75" customHeight="1">
      <c r="B54" s="253"/>
      <c r="C54" s="257"/>
      <c r="D54" s="257"/>
      <c r="E54" s="257"/>
      <c r="F54" s="257"/>
      <c r="G54" s="257"/>
      <c r="H54" s="257"/>
      <c r="I54" s="257"/>
      <c r="J54" s="257"/>
      <c r="K54" s="255"/>
    </row>
    <row r="55" ht="15" customHeight="1">
      <c r="B55" s="253"/>
      <c r="C55" s="257" t="s">
        <v>634</v>
      </c>
      <c r="D55" s="257"/>
      <c r="E55" s="257"/>
      <c r="F55" s="257"/>
      <c r="G55" s="257"/>
      <c r="H55" s="257"/>
      <c r="I55" s="257"/>
      <c r="J55" s="257"/>
      <c r="K55" s="255"/>
    </row>
    <row r="56" ht="15" customHeight="1">
      <c r="B56" s="253"/>
      <c r="C56" s="259"/>
      <c r="D56" s="257" t="s">
        <v>635</v>
      </c>
      <c r="E56" s="257"/>
      <c r="F56" s="257"/>
      <c r="G56" s="257"/>
      <c r="H56" s="257"/>
      <c r="I56" s="257"/>
      <c r="J56" s="257"/>
      <c r="K56" s="255"/>
    </row>
    <row r="57" ht="15" customHeight="1">
      <c r="B57" s="253"/>
      <c r="C57" s="259"/>
      <c r="D57" s="257" t="s">
        <v>636</v>
      </c>
      <c r="E57" s="257"/>
      <c r="F57" s="257"/>
      <c r="G57" s="257"/>
      <c r="H57" s="257"/>
      <c r="I57" s="257"/>
      <c r="J57" s="257"/>
      <c r="K57" s="255"/>
    </row>
    <row r="58" ht="15" customHeight="1">
      <c r="B58" s="253"/>
      <c r="C58" s="259"/>
      <c r="D58" s="257" t="s">
        <v>637</v>
      </c>
      <c r="E58" s="257"/>
      <c r="F58" s="257"/>
      <c r="G58" s="257"/>
      <c r="H58" s="257"/>
      <c r="I58" s="257"/>
      <c r="J58" s="257"/>
      <c r="K58" s="255"/>
    </row>
    <row r="59" ht="15" customHeight="1">
      <c r="B59" s="253"/>
      <c r="C59" s="259"/>
      <c r="D59" s="257" t="s">
        <v>638</v>
      </c>
      <c r="E59" s="257"/>
      <c r="F59" s="257"/>
      <c r="G59" s="257"/>
      <c r="H59" s="257"/>
      <c r="I59" s="257"/>
      <c r="J59" s="257"/>
      <c r="K59" s="255"/>
    </row>
    <row r="60" ht="15" customHeight="1">
      <c r="B60" s="253"/>
      <c r="C60" s="259"/>
      <c r="D60" s="262" t="s">
        <v>639</v>
      </c>
      <c r="E60" s="262"/>
      <c r="F60" s="262"/>
      <c r="G60" s="262"/>
      <c r="H60" s="262"/>
      <c r="I60" s="262"/>
      <c r="J60" s="262"/>
      <c r="K60" s="255"/>
    </row>
    <row r="61" ht="15" customHeight="1">
      <c r="B61" s="253"/>
      <c r="C61" s="259"/>
      <c r="D61" s="257" t="s">
        <v>640</v>
      </c>
      <c r="E61" s="257"/>
      <c r="F61" s="257"/>
      <c r="G61" s="257"/>
      <c r="H61" s="257"/>
      <c r="I61" s="257"/>
      <c r="J61" s="257"/>
      <c r="K61" s="255"/>
    </row>
    <row r="62" ht="12.75" customHeight="1">
      <c r="B62" s="253"/>
      <c r="C62" s="259"/>
      <c r="D62" s="259"/>
      <c r="E62" s="263"/>
      <c r="F62" s="259"/>
      <c r="G62" s="259"/>
      <c r="H62" s="259"/>
      <c r="I62" s="259"/>
      <c r="J62" s="259"/>
      <c r="K62" s="255"/>
    </row>
    <row r="63" ht="15" customHeight="1">
      <c r="B63" s="253"/>
      <c r="C63" s="259"/>
      <c r="D63" s="257" t="s">
        <v>641</v>
      </c>
      <c r="E63" s="257"/>
      <c r="F63" s="257"/>
      <c r="G63" s="257"/>
      <c r="H63" s="257"/>
      <c r="I63" s="257"/>
      <c r="J63" s="257"/>
      <c r="K63" s="255"/>
    </row>
    <row r="64" ht="15" customHeight="1">
      <c r="B64" s="253"/>
      <c r="C64" s="259"/>
      <c r="D64" s="262" t="s">
        <v>642</v>
      </c>
      <c r="E64" s="262"/>
      <c r="F64" s="262"/>
      <c r="G64" s="262"/>
      <c r="H64" s="262"/>
      <c r="I64" s="262"/>
      <c r="J64" s="262"/>
      <c r="K64" s="255"/>
    </row>
    <row r="65" ht="15" customHeight="1">
      <c r="B65" s="253"/>
      <c r="C65" s="259"/>
      <c r="D65" s="257" t="s">
        <v>643</v>
      </c>
      <c r="E65" s="257"/>
      <c r="F65" s="257"/>
      <c r="G65" s="257"/>
      <c r="H65" s="257"/>
      <c r="I65" s="257"/>
      <c r="J65" s="257"/>
      <c r="K65" s="255"/>
    </row>
    <row r="66" ht="15" customHeight="1">
      <c r="B66" s="253"/>
      <c r="C66" s="259"/>
      <c r="D66" s="257" t="s">
        <v>644</v>
      </c>
      <c r="E66" s="257"/>
      <c r="F66" s="257"/>
      <c r="G66" s="257"/>
      <c r="H66" s="257"/>
      <c r="I66" s="257"/>
      <c r="J66" s="257"/>
      <c r="K66" s="255"/>
    </row>
    <row r="67" ht="15" customHeight="1">
      <c r="B67" s="253"/>
      <c r="C67" s="259"/>
      <c r="D67" s="257" t="s">
        <v>645</v>
      </c>
      <c r="E67" s="257"/>
      <c r="F67" s="257"/>
      <c r="G67" s="257"/>
      <c r="H67" s="257"/>
      <c r="I67" s="257"/>
      <c r="J67" s="257"/>
      <c r="K67" s="255"/>
    </row>
    <row r="68" ht="15" customHeight="1">
      <c r="B68" s="253"/>
      <c r="C68" s="259"/>
      <c r="D68" s="257" t="s">
        <v>646</v>
      </c>
      <c r="E68" s="257"/>
      <c r="F68" s="257"/>
      <c r="G68" s="257"/>
      <c r="H68" s="257"/>
      <c r="I68" s="257"/>
      <c r="J68" s="257"/>
      <c r="K68" s="255"/>
    </row>
    <row r="69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ht="45" customHeight="1">
      <c r="B73" s="272"/>
      <c r="C73" s="273" t="s">
        <v>93</v>
      </c>
      <c r="D73" s="273"/>
      <c r="E73" s="273"/>
      <c r="F73" s="273"/>
      <c r="G73" s="273"/>
      <c r="H73" s="273"/>
      <c r="I73" s="273"/>
      <c r="J73" s="273"/>
      <c r="K73" s="274"/>
    </row>
    <row r="74" ht="17.25" customHeight="1">
      <c r="B74" s="272"/>
      <c r="C74" s="275" t="s">
        <v>647</v>
      </c>
      <c r="D74" s="275"/>
      <c r="E74" s="275"/>
      <c r="F74" s="275" t="s">
        <v>648</v>
      </c>
      <c r="G74" s="276"/>
      <c r="H74" s="275" t="s">
        <v>104</v>
      </c>
      <c r="I74" s="275" t="s">
        <v>58</v>
      </c>
      <c r="J74" s="275" t="s">
        <v>649</v>
      </c>
      <c r="K74" s="274"/>
    </row>
    <row r="75" ht="17.25" customHeight="1">
      <c r="B75" s="272"/>
      <c r="C75" s="277" t="s">
        <v>650</v>
      </c>
      <c r="D75" s="277"/>
      <c r="E75" s="277"/>
      <c r="F75" s="278" t="s">
        <v>651</v>
      </c>
      <c r="G75" s="279"/>
      <c r="H75" s="277"/>
      <c r="I75" s="277"/>
      <c r="J75" s="277" t="s">
        <v>652</v>
      </c>
      <c r="K75" s="274"/>
    </row>
    <row r="76" ht="5.25" customHeight="1">
      <c r="B76" s="272"/>
      <c r="C76" s="280"/>
      <c r="D76" s="280"/>
      <c r="E76" s="280"/>
      <c r="F76" s="280"/>
      <c r="G76" s="281"/>
      <c r="H76" s="280"/>
      <c r="I76" s="280"/>
      <c r="J76" s="280"/>
      <c r="K76" s="274"/>
    </row>
    <row r="77" ht="15" customHeight="1">
      <c r="B77" s="272"/>
      <c r="C77" s="261" t="s">
        <v>54</v>
      </c>
      <c r="D77" s="280"/>
      <c r="E77" s="280"/>
      <c r="F77" s="282" t="s">
        <v>653</v>
      </c>
      <c r="G77" s="281"/>
      <c r="H77" s="261" t="s">
        <v>654</v>
      </c>
      <c r="I77" s="261" t="s">
        <v>655</v>
      </c>
      <c r="J77" s="261">
        <v>20</v>
      </c>
      <c r="K77" s="274"/>
    </row>
    <row r="78" ht="15" customHeight="1">
      <c r="B78" s="272"/>
      <c r="C78" s="261" t="s">
        <v>656</v>
      </c>
      <c r="D78" s="261"/>
      <c r="E78" s="261"/>
      <c r="F78" s="282" t="s">
        <v>653</v>
      </c>
      <c r="G78" s="281"/>
      <c r="H78" s="261" t="s">
        <v>657</v>
      </c>
      <c r="I78" s="261" t="s">
        <v>655</v>
      </c>
      <c r="J78" s="261">
        <v>120</v>
      </c>
      <c r="K78" s="274"/>
    </row>
    <row r="79" ht="15" customHeight="1">
      <c r="B79" s="283"/>
      <c r="C79" s="261" t="s">
        <v>658</v>
      </c>
      <c r="D79" s="261"/>
      <c r="E79" s="261"/>
      <c r="F79" s="282" t="s">
        <v>659</v>
      </c>
      <c r="G79" s="281"/>
      <c r="H79" s="261" t="s">
        <v>660</v>
      </c>
      <c r="I79" s="261" t="s">
        <v>655</v>
      </c>
      <c r="J79" s="261">
        <v>50</v>
      </c>
      <c r="K79" s="274"/>
    </row>
    <row r="80" ht="15" customHeight="1">
      <c r="B80" s="283"/>
      <c r="C80" s="261" t="s">
        <v>661</v>
      </c>
      <c r="D80" s="261"/>
      <c r="E80" s="261"/>
      <c r="F80" s="282" t="s">
        <v>653</v>
      </c>
      <c r="G80" s="281"/>
      <c r="H80" s="261" t="s">
        <v>662</v>
      </c>
      <c r="I80" s="261" t="s">
        <v>663</v>
      </c>
      <c r="J80" s="261"/>
      <c r="K80" s="274"/>
    </row>
    <row r="81" ht="15" customHeight="1">
      <c r="B81" s="283"/>
      <c r="C81" s="284" t="s">
        <v>664</v>
      </c>
      <c r="D81" s="284"/>
      <c r="E81" s="284"/>
      <c r="F81" s="285" t="s">
        <v>659</v>
      </c>
      <c r="G81" s="284"/>
      <c r="H81" s="284" t="s">
        <v>665</v>
      </c>
      <c r="I81" s="284" t="s">
        <v>655</v>
      </c>
      <c r="J81" s="284">
        <v>15</v>
      </c>
      <c r="K81" s="274"/>
    </row>
    <row r="82" ht="15" customHeight="1">
      <c r="B82" s="283"/>
      <c r="C82" s="284" t="s">
        <v>666</v>
      </c>
      <c r="D82" s="284"/>
      <c r="E82" s="284"/>
      <c r="F82" s="285" t="s">
        <v>659</v>
      </c>
      <c r="G82" s="284"/>
      <c r="H82" s="284" t="s">
        <v>667</v>
      </c>
      <c r="I82" s="284" t="s">
        <v>655</v>
      </c>
      <c r="J82" s="284">
        <v>15</v>
      </c>
      <c r="K82" s="274"/>
    </row>
    <row r="83" ht="15" customHeight="1">
      <c r="B83" s="283"/>
      <c r="C83" s="284" t="s">
        <v>668</v>
      </c>
      <c r="D83" s="284"/>
      <c r="E83" s="284"/>
      <c r="F83" s="285" t="s">
        <v>659</v>
      </c>
      <c r="G83" s="284"/>
      <c r="H83" s="284" t="s">
        <v>669</v>
      </c>
      <c r="I83" s="284" t="s">
        <v>655</v>
      </c>
      <c r="J83" s="284">
        <v>20</v>
      </c>
      <c r="K83" s="274"/>
    </row>
    <row r="84" ht="15" customHeight="1">
      <c r="B84" s="283"/>
      <c r="C84" s="284" t="s">
        <v>670</v>
      </c>
      <c r="D84" s="284"/>
      <c r="E84" s="284"/>
      <c r="F84" s="285" t="s">
        <v>659</v>
      </c>
      <c r="G84" s="284"/>
      <c r="H84" s="284" t="s">
        <v>671</v>
      </c>
      <c r="I84" s="284" t="s">
        <v>655</v>
      </c>
      <c r="J84" s="284">
        <v>20</v>
      </c>
      <c r="K84" s="274"/>
    </row>
    <row r="85" ht="15" customHeight="1">
      <c r="B85" s="283"/>
      <c r="C85" s="261" t="s">
        <v>672</v>
      </c>
      <c r="D85" s="261"/>
      <c r="E85" s="261"/>
      <c r="F85" s="282" t="s">
        <v>659</v>
      </c>
      <c r="G85" s="281"/>
      <c r="H85" s="261" t="s">
        <v>673</v>
      </c>
      <c r="I85" s="261" t="s">
        <v>655</v>
      </c>
      <c r="J85" s="261">
        <v>50</v>
      </c>
      <c r="K85" s="274"/>
    </row>
    <row r="86" ht="15" customHeight="1">
      <c r="B86" s="283"/>
      <c r="C86" s="261" t="s">
        <v>674</v>
      </c>
      <c r="D86" s="261"/>
      <c r="E86" s="261"/>
      <c r="F86" s="282" t="s">
        <v>659</v>
      </c>
      <c r="G86" s="281"/>
      <c r="H86" s="261" t="s">
        <v>675</v>
      </c>
      <c r="I86" s="261" t="s">
        <v>655</v>
      </c>
      <c r="J86" s="261">
        <v>20</v>
      </c>
      <c r="K86" s="274"/>
    </row>
    <row r="87" ht="15" customHeight="1">
      <c r="B87" s="283"/>
      <c r="C87" s="261" t="s">
        <v>676</v>
      </c>
      <c r="D87" s="261"/>
      <c r="E87" s="261"/>
      <c r="F87" s="282" t="s">
        <v>659</v>
      </c>
      <c r="G87" s="281"/>
      <c r="H87" s="261" t="s">
        <v>677</v>
      </c>
      <c r="I87" s="261" t="s">
        <v>655</v>
      </c>
      <c r="J87" s="261">
        <v>20</v>
      </c>
      <c r="K87" s="274"/>
    </row>
    <row r="88" ht="15" customHeight="1">
      <c r="B88" s="283"/>
      <c r="C88" s="261" t="s">
        <v>678</v>
      </c>
      <c r="D88" s="261"/>
      <c r="E88" s="261"/>
      <c r="F88" s="282" t="s">
        <v>659</v>
      </c>
      <c r="G88" s="281"/>
      <c r="H88" s="261" t="s">
        <v>679</v>
      </c>
      <c r="I88" s="261" t="s">
        <v>655</v>
      </c>
      <c r="J88" s="261">
        <v>50</v>
      </c>
      <c r="K88" s="274"/>
    </row>
    <row r="89" ht="15" customHeight="1">
      <c r="B89" s="283"/>
      <c r="C89" s="261" t="s">
        <v>680</v>
      </c>
      <c r="D89" s="261"/>
      <c r="E89" s="261"/>
      <c r="F89" s="282" t="s">
        <v>659</v>
      </c>
      <c r="G89" s="281"/>
      <c r="H89" s="261" t="s">
        <v>680</v>
      </c>
      <c r="I89" s="261" t="s">
        <v>655</v>
      </c>
      <c r="J89" s="261">
        <v>50</v>
      </c>
      <c r="K89" s="274"/>
    </row>
    <row r="90" ht="15" customHeight="1">
      <c r="B90" s="283"/>
      <c r="C90" s="261" t="s">
        <v>109</v>
      </c>
      <c r="D90" s="261"/>
      <c r="E90" s="261"/>
      <c r="F90" s="282" t="s">
        <v>659</v>
      </c>
      <c r="G90" s="281"/>
      <c r="H90" s="261" t="s">
        <v>681</v>
      </c>
      <c r="I90" s="261" t="s">
        <v>655</v>
      </c>
      <c r="J90" s="261">
        <v>255</v>
      </c>
      <c r="K90" s="274"/>
    </row>
    <row r="91" ht="15" customHeight="1">
      <c r="B91" s="283"/>
      <c r="C91" s="261" t="s">
        <v>682</v>
      </c>
      <c r="D91" s="261"/>
      <c r="E91" s="261"/>
      <c r="F91" s="282" t="s">
        <v>653</v>
      </c>
      <c r="G91" s="281"/>
      <c r="H91" s="261" t="s">
        <v>683</v>
      </c>
      <c r="I91" s="261" t="s">
        <v>684</v>
      </c>
      <c r="J91" s="261"/>
      <c r="K91" s="274"/>
    </row>
    <row r="92" ht="15" customHeight="1">
      <c r="B92" s="283"/>
      <c r="C92" s="261" t="s">
        <v>685</v>
      </c>
      <c r="D92" s="261"/>
      <c r="E92" s="261"/>
      <c r="F92" s="282" t="s">
        <v>653</v>
      </c>
      <c r="G92" s="281"/>
      <c r="H92" s="261" t="s">
        <v>686</v>
      </c>
      <c r="I92" s="261" t="s">
        <v>687</v>
      </c>
      <c r="J92" s="261"/>
      <c r="K92" s="274"/>
    </row>
    <row r="93" ht="15" customHeight="1">
      <c r="B93" s="283"/>
      <c r="C93" s="261" t="s">
        <v>688</v>
      </c>
      <c r="D93" s="261"/>
      <c r="E93" s="261"/>
      <c r="F93" s="282" t="s">
        <v>653</v>
      </c>
      <c r="G93" s="281"/>
      <c r="H93" s="261" t="s">
        <v>688</v>
      </c>
      <c r="I93" s="261" t="s">
        <v>687</v>
      </c>
      <c r="J93" s="261"/>
      <c r="K93" s="274"/>
    </row>
    <row r="94" ht="15" customHeight="1">
      <c r="B94" s="283"/>
      <c r="C94" s="261" t="s">
        <v>39</v>
      </c>
      <c r="D94" s="261"/>
      <c r="E94" s="261"/>
      <c r="F94" s="282" t="s">
        <v>653</v>
      </c>
      <c r="G94" s="281"/>
      <c r="H94" s="261" t="s">
        <v>689</v>
      </c>
      <c r="I94" s="261" t="s">
        <v>687</v>
      </c>
      <c r="J94" s="261"/>
      <c r="K94" s="274"/>
    </row>
    <row r="95" ht="15" customHeight="1">
      <c r="B95" s="283"/>
      <c r="C95" s="261" t="s">
        <v>49</v>
      </c>
      <c r="D95" s="261"/>
      <c r="E95" s="261"/>
      <c r="F95" s="282" t="s">
        <v>653</v>
      </c>
      <c r="G95" s="281"/>
      <c r="H95" s="261" t="s">
        <v>690</v>
      </c>
      <c r="I95" s="261" t="s">
        <v>687</v>
      </c>
      <c r="J95" s="261"/>
      <c r="K95" s="274"/>
    </row>
    <row r="96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ht="45" customHeight="1">
      <c r="B100" s="272"/>
      <c r="C100" s="273" t="s">
        <v>691</v>
      </c>
      <c r="D100" s="273"/>
      <c r="E100" s="273"/>
      <c r="F100" s="273"/>
      <c r="G100" s="273"/>
      <c r="H100" s="273"/>
      <c r="I100" s="273"/>
      <c r="J100" s="273"/>
      <c r="K100" s="274"/>
    </row>
    <row r="101" ht="17.25" customHeight="1">
      <c r="B101" s="272"/>
      <c r="C101" s="275" t="s">
        <v>647</v>
      </c>
      <c r="D101" s="275"/>
      <c r="E101" s="275"/>
      <c r="F101" s="275" t="s">
        <v>648</v>
      </c>
      <c r="G101" s="276"/>
      <c r="H101" s="275" t="s">
        <v>104</v>
      </c>
      <c r="I101" s="275" t="s">
        <v>58</v>
      </c>
      <c r="J101" s="275" t="s">
        <v>649</v>
      </c>
      <c r="K101" s="274"/>
    </row>
    <row r="102" ht="17.25" customHeight="1">
      <c r="B102" s="272"/>
      <c r="C102" s="277" t="s">
        <v>650</v>
      </c>
      <c r="D102" s="277"/>
      <c r="E102" s="277"/>
      <c r="F102" s="278" t="s">
        <v>651</v>
      </c>
      <c r="G102" s="279"/>
      <c r="H102" s="277"/>
      <c r="I102" s="277"/>
      <c r="J102" s="277" t="s">
        <v>652</v>
      </c>
      <c r="K102" s="274"/>
    </row>
    <row r="103" ht="5.25" customHeight="1">
      <c r="B103" s="272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ht="15" customHeight="1">
      <c r="B104" s="272"/>
      <c r="C104" s="261" t="s">
        <v>54</v>
      </c>
      <c r="D104" s="280"/>
      <c r="E104" s="280"/>
      <c r="F104" s="282" t="s">
        <v>653</v>
      </c>
      <c r="G104" s="291"/>
      <c r="H104" s="261" t="s">
        <v>692</v>
      </c>
      <c r="I104" s="261" t="s">
        <v>655</v>
      </c>
      <c r="J104" s="261">
        <v>20</v>
      </c>
      <c r="K104" s="274"/>
    </row>
    <row r="105" ht="15" customHeight="1">
      <c r="B105" s="272"/>
      <c r="C105" s="261" t="s">
        <v>656</v>
      </c>
      <c r="D105" s="261"/>
      <c r="E105" s="261"/>
      <c r="F105" s="282" t="s">
        <v>653</v>
      </c>
      <c r="G105" s="261"/>
      <c r="H105" s="261" t="s">
        <v>692</v>
      </c>
      <c r="I105" s="261" t="s">
        <v>655</v>
      </c>
      <c r="J105" s="261">
        <v>120</v>
      </c>
      <c r="K105" s="274"/>
    </row>
    <row r="106" ht="15" customHeight="1">
      <c r="B106" s="283"/>
      <c r="C106" s="261" t="s">
        <v>658</v>
      </c>
      <c r="D106" s="261"/>
      <c r="E106" s="261"/>
      <c r="F106" s="282" t="s">
        <v>659</v>
      </c>
      <c r="G106" s="261"/>
      <c r="H106" s="261" t="s">
        <v>692</v>
      </c>
      <c r="I106" s="261" t="s">
        <v>655</v>
      </c>
      <c r="J106" s="261">
        <v>50</v>
      </c>
      <c r="K106" s="274"/>
    </row>
    <row r="107" ht="15" customHeight="1">
      <c r="B107" s="283"/>
      <c r="C107" s="261" t="s">
        <v>661</v>
      </c>
      <c r="D107" s="261"/>
      <c r="E107" s="261"/>
      <c r="F107" s="282" t="s">
        <v>653</v>
      </c>
      <c r="G107" s="261"/>
      <c r="H107" s="261" t="s">
        <v>692</v>
      </c>
      <c r="I107" s="261" t="s">
        <v>663</v>
      </c>
      <c r="J107" s="261"/>
      <c r="K107" s="274"/>
    </row>
    <row r="108" ht="15" customHeight="1">
      <c r="B108" s="283"/>
      <c r="C108" s="261" t="s">
        <v>672</v>
      </c>
      <c r="D108" s="261"/>
      <c r="E108" s="261"/>
      <c r="F108" s="282" t="s">
        <v>659</v>
      </c>
      <c r="G108" s="261"/>
      <c r="H108" s="261" t="s">
        <v>692</v>
      </c>
      <c r="I108" s="261" t="s">
        <v>655</v>
      </c>
      <c r="J108" s="261">
        <v>50</v>
      </c>
      <c r="K108" s="274"/>
    </row>
    <row r="109" ht="15" customHeight="1">
      <c r="B109" s="283"/>
      <c r="C109" s="261" t="s">
        <v>680</v>
      </c>
      <c r="D109" s="261"/>
      <c r="E109" s="261"/>
      <c r="F109" s="282" t="s">
        <v>659</v>
      </c>
      <c r="G109" s="261"/>
      <c r="H109" s="261" t="s">
        <v>692</v>
      </c>
      <c r="I109" s="261" t="s">
        <v>655</v>
      </c>
      <c r="J109" s="261">
        <v>50</v>
      </c>
      <c r="K109" s="274"/>
    </row>
    <row r="110" ht="15" customHeight="1">
      <c r="B110" s="283"/>
      <c r="C110" s="261" t="s">
        <v>678</v>
      </c>
      <c r="D110" s="261"/>
      <c r="E110" s="261"/>
      <c r="F110" s="282" t="s">
        <v>659</v>
      </c>
      <c r="G110" s="261"/>
      <c r="H110" s="261" t="s">
        <v>692</v>
      </c>
      <c r="I110" s="261" t="s">
        <v>655</v>
      </c>
      <c r="J110" s="261">
        <v>50</v>
      </c>
      <c r="K110" s="274"/>
    </row>
    <row r="111" ht="15" customHeight="1">
      <c r="B111" s="283"/>
      <c r="C111" s="261" t="s">
        <v>54</v>
      </c>
      <c r="D111" s="261"/>
      <c r="E111" s="261"/>
      <c r="F111" s="282" t="s">
        <v>653</v>
      </c>
      <c r="G111" s="261"/>
      <c r="H111" s="261" t="s">
        <v>693</v>
      </c>
      <c r="I111" s="261" t="s">
        <v>655</v>
      </c>
      <c r="J111" s="261">
        <v>20</v>
      </c>
      <c r="K111" s="274"/>
    </row>
    <row r="112" ht="15" customHeight="1">
      <c r="B112" s="283"/>
      <c r="C112" s="261" t="s">
        <v>694</v>
      </c>
      <c r="D112" s="261"/>
      <c r="E112" s="261"/>
      <c r="F112" s="282" t="s">
        <v>653</v>
      </c>
      <c r="G112" s="261"/>
      <c r="H112" s="261" t="s">
        <v>695</v>
      </c>
      <c r="I112" s="261" t="s">
        <v>655</v>
      </c>
      <c r="J112" s="261">
        <v>120</v>
      </c>
      <c r="K112" s="274"/>
    </row>
    <row r="113" ht="15" customHeight="1">
      <c r="B113" s="283"/>
      <c r="C113" s="261" t="s">
        <v>39</v>
      </c>
      <c r="D113" s="261"/>
      <c r="E113" s="261"/>
      <c r="F113" s="282" t="s">
        <v>653</v>
      </c>
      <c r="G113" s="261"/>
      <c r="H113" s="261" t="s">
        <v>696</v>
      </c>
      <c r="I113" s="261" t="s">
        <v>687</v>
      </c>
      <c r="J113" s="261"/>
      <c r="K113" s="274"/>
    </row>
    <row r="114" ht="15" customHeight="1">
      <c r="B114" s="283"/>
      <c r="C114" s="261" t="s">
        <v>49</v>
      </c>
      <c r="D114" s="261"/>
      <c r="E114" s="261"/>
      <c r="F114" s="282" t="s">
        <v>653</v>
      </c>
      <c r="G114" s="261"/>
      <c r="H114" s="261" t="s">
        <v>697</v>
      </c>
      <c r="I114" s="261" t="s">
        <v>687</v>
      </c>
      <c r="J114" s="261"/>
      <c r="K114" s="274"/>
    </row>
    <row r="115" ht="15" customHeight="1">
      <c r="B115" s="283"/>
      <c r="C115" s="261" t="s">
        <v>58</v>
      </c>
      <c r="D115" s="261"/>
      <c r="E115" s="261"/>
      <c r="F115" s="282" t="s">
        <v>653</v>
      </c>
      <c r="G115" s="261"/>
      <c r="H115" s="261" t="s">
        <v>698</v>
      </c>
      <c r="I115" s="261" t="s">
        <v>699</v>
      </c>
      <c r="J115" s="261"/>
      <c r="K115" s="274"/>
    </row>
    <row r="116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ht="18.75" customHeight="1">
      <c r="B117" s="293"/>
      <c r="C117" s="257"/>
      <c r="D117" s="257"/>
      <c r="E117" s="257"/>
      <c r="F117" s="294"/>
      <c r="G117" s="257"/>
      <c r="H117" s="257"/>
      <c r="I117" s="257"/>
      <c r="J117" s="257"/>
      <c r="K117" s="293"/>
    </row>
    <row r="118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ht="45" customHeight="1">
      <c r="B120" s="298"/>
      <c r="C120" s="251" t="s">
        <v>700</v>
      </c>
      <c r="D120" s="251"/>
      <c r="E120" s="251"/>
      <c r="F120" s="251"/>
      <c r="G120" s="251"/>
      <c r="H120" s="251"/>
      <c r="I120" s="251"/>
      <c r="J120" s="251"/>
      <c r="K120" s="299"/>
    </row>
    <row r="121" ht="17.25" customHeight="1">
      <c r="B121" s="300"/>
      <c r="C121" s="275" t="s">
        <v>647</v>
      </c>
      <c r="D121" s="275"/>
      <c r="E121" s="275"/>
      <c r="F121" s="275" t="s">
        <v>648</v>
      </c>
      <c r="G121" s="276"/>
      <c r="H121" s="275" t="s">
        <v>104</v>
      </c>
      <c r="I121" s="275" t="s">
        <v>58</v>
      </c>
      <c r="J121" s="275" t="s">
        <v>649</v>
      </c>
      <c r="K121" s="301"/>
    </row>
    <row r="122" ht="17.25" customHeight="1">
      <c r="B122" s="300"/>
      <c r="C122" s="277" t="s">
        <v>650</v>
      </c>
      <c r="D122" s="277"/>
      <c r="E122" s="277"/>
      <c r="F122" s="278" t="s">
        <v>651</v>
      </c>
      <c r="G122" s="279"/>
      <c r="H122" s="277"/>
      <c r="I122" s="277"/>
      <c r="J122" s="277" t="s">
        <v>652</v>
      </c>
      <c r="K122" s="301"/>
    </row>
    <row r="123" ht="5.25" customHeight="1">
      <c r="B123" s="302"/>
      <c r="C123" s="280"/>
      <c r="D123" s="280"/>
      <c r="E123" s="280"/>
      <c r="F123" s="280"/>
      <c r="G123" s="261"/>
      <c r="H123" s="280"/>
      <c r="I123" s="280"/>
      <c r="J123" s="280"/>
      <c r="K123" s="303"/>
    </row>
    <row r="124" ht="15" customHeight="1">
      <c r="B124" s="302"/>
      <c r="C124" s="261" t="s">
        <v>656</v>
      </c>
      <c r="D124" s="280"/>
      <c r="E124" s="280"/>
      <c r="F124" s="282" t="s">
        <v>653</v>
      </c>
      <c r="G124" s="261"/>
      <c r="H124" s="261" t="s">
        <v>692</v>
      </c>
      <c r="I124" s="261" t="s">
        <v>655</v>
      </c>
      <c r="J124" s="261">
        <v>120</v>
      </c>
      <c r="K124" s="304"/>
    </row>
    <row r="125" ht="15" customHeight="1">
      <c r="B125" s="302"/>
      <c r="C125" s="261" t="s">
        <v>701</v>
      </c>
      <c r="D125" s="261"/>
      <c r="E125" s="261"/>
      <c r="F125" s="282" t="s">
        <v>653</v>
      </c>
      <c r="G125" s="261"/>
      <c r="H125" s="261" t="s">
        <v>702</v>
      </c>
      <c r="I125" s="261" t="s">
        <v>655</v>
      </c>
      <c r="J125" s="261" t="s">
        <v>703</v>
      </c>
      <c r="K125" s="304"/>
    </row>
    <row r="126" ht="15" customHeight="1">
      <c r="B126" s="302"/>
      <c r="C126" s="261" t="s">
        <v>602</v>
      </c>
      <c r="D126" s="261"/>
      <c r="E126" s="261"/>
      <c r="F126" s="282" t="s">
        <v>653</v>
      </c>
      <c r="G126" s="261"/>
      <c r="H126" s="261" t="s">
        <v>704</v>
      </c>
      <c r="I126" s="261" t="s">
        <v>655</v>
      </c>
      <c r="J126" s="261" t="s">
        <v>703</v>
      </c>
      <c r="K126" s="304"/>
    </row>
    <row r="127" ht="15" customHeight="1">
      <c r="B127" s="302"/>
      <c r="C127" s="261" t="s">
        <v>664</v>
      </c>
      <c r="D127" s="261"/>
      <c r="E127" s="261"/>
      <c r="F127" s="282" t="s">
        <v>659</v>
      </c>
      <c r="G127" s="261"/>
      <c r="H127" s="261" t="s">
        <v>665</v>
      </c>
      <c r="I127" s="261" t="s">
        <v>655</v>
      </c>
      <c r="J127" s="261">
        <v>15</v>
      </c>
      <c r="K127" s="304"/>
    </row>
    <row r="128" ht="15" customHeight="1">
      <c r="B128" s="302"/>
      <c r="C128" s="284" t="s">
        <v>666</v>
      </c>
      <c r="D128" s="284"/>
      <c r="E128" s="284"/>
      <c r="F128" s="285" t="s">
        <v>659</v>
      </c>
      <c r="G128" s="284"/>
      <c r="H128" s="284" t="s">
        <v>667</v>
      </c>
      <c r="I128" s="284" t="s">
        <v>655</v>
      </c>
      <c r="J128" s="284">
        <v>15</v>
      </c>
      <c r="K128" s="304"/>
    </row>
    <row r="129" ht="15" customHeight="1">
      <c r="B129" s="302"/>
      <c r="C129" s="284" t="s">
        <v>668</v>
      </c>
      <c r="D129" s="284"/>
      <c r="E129" s="284"/>
      <c r="F129" s="285" t="s">
        <v>659</v>
      </c>
      <c r="G129" s="284"/>
      <c r="H129" s="284" t="s">
        <v>669</v>
      </c>
      <c r="I129" s="284" t="s">
        <v>655</v>
      </c>
      <c r="J129" s="284">
        <v>20</v>
      </c>
      <c r="K129" s="304"/>
    </row>
    <row r="130" ht="15" customHeight="1">
      <c r="B130" s="302"/>
      <c r="C130" s="284" t="s">
        <v>670</v>
      </c>
      <c r="D130" s="284"/>
      <c r="E130" s="284"/>
      <c r="F130" s="285" t="s">
        <v>659</v>
      </c>
      <c r="G130" s="284"/>
      <c r="H130" s="284" t="s">
        <v>671</v>
      </c>
      <c r="I130" s="284" t="s">
        <v>655</v>
      </c>
      <c r="J130" s="284">
        <v>20</v>
      </c>
      <c r="K130" s="304"/>
    </row>
    <row r="131" ht="15" customHeight="1">
      <c r="B131" s="302"/>
      <c r="C131" s="261" t="s">
        <v>658</v>
      </c>
      <c r="D131" s="261"/>
      <c r="E131" s="261"/>
      <c r="F131" s="282" t="s">
        <v>659</v>
      </c>
      <c r="G131" s="261"/>
      <c r="H131" s="261" t="s">
        <v>692</v>
      </c>
      <c r="I131" s="261" t="s">
        <v>655</v>
      </c>
      <c r="J131" s="261">
        <v>50</v>
      </c>
      <c r="K131" s="304"/>
    </row>
    <row r="132" ht="15" customHeight="1">
      <c r="B132" s="302"/>
      <c r="C132" s="261" t="s">
        <v>672</v>
      </c>
      <c r="D132" s="261"/>
      <c r="E132" s="261"/>
      <c r="F132" s="282" t="s">
        <v>659</v>
      </c>
      <c r="G132" s="261"/>
      <c r="H132" s="261" t="s">
        <v>692</v>
      </c>
      <c r="I132" s="261" t="s">
        <v>655</v>
      </c>
      <c r="J132" s="261">
        <v>50</v>
      </c>
      <c r="K132" s="304"/>
    </row>
    <row r="133" ht="15" customHeight="1">
      <c r="B133" s="302"/>
      <c r="C133" s="261" t="s">
        <v>678</v>
      </c>
      <c r="D133" s="261"/>
      <c r="E133" s="261"/>
      <c r="F133" s="282" t="s">
        <v>659</v>
      </c>
      <c r="G133" s="261"/>
      <c r="H133" s="261" t="s">
        <v>692</v>
      </c>
      <c r="I133" s="261" t="s">
        <v>655</v>
      </c>
      <c r="J133" s="261">
        <v>50</v>
      </c>
      <c r="K133" s="304"/>
    </row>
    <row r="134" ht="15" customHeight="1">
      <c r="B134" s="302"/>
      <c r="C134" s="261" t="s">
        <v>680</v>
      </c>
      <c r="D134" s="261"/>
      <c r="E134" s="261"/>
      <c r="F134" s="282" t="s">
        <v>659</v>
      </c>
      <c r="G134" s="261"/>
      <c r="H134" s="261" t="s">
        <v>692</v>
      </c>
      <c r="I134" s="261" t="s">
        <v>655</v>
      </c>
      <c r="J134" s="261">
        <v>50</v>
      </c>
      <c r="K134" s="304"/>
    </row>
    <row r="135" ht="15" customHeight="1">
      <c r="B135" s="302"/>
      <c r="C135" s="261" t="s">
        <v>109</v>
      </c>
      <c r="D135" s="261"/>
      <c r="E135" s="261"/>
      <c r="F135" s="282" t="s">
        <v>659</v>
      </c>
      <c r="G135" s="261"/>
      <c r="H135" s="261" t="s">
        <v>705</v>
      </c>
      <c r="I135" s="261" t="s">
        <v>655</v>
      </c>
      <c r="J135" s="261">
        <v>255</v>
      </c>
      <c r="K135" s="304"/>
    </row>
    <row r="136" ht="15" customHeight="1">
      <c r="B136" s="302"/>
      <c r="C136" s="261" t="s">
        <v>682</v>
      </c>
      <c r="D136" s="261"/>
      <c r="E136" s="261"/>
      <c r="F136" s="282" t="s">
        <v>653</v>
      </c>
      <c r="G136" s="261"/>
      <c r="H136" s="261" t="s">
        <v>706</v>
      </c>
      <c r="I136" s="261" t="s">
        <v>684</v>
      </c>
      <c r="J136" s="261"/>
      <c r="K136" s="304"/>
    </row>
    <row r="137" ht="15" customHeight="1">
      <c r="B137" s="302"/>
      <c r="C137" s="261" t="s">
        <v>685</v>
      </c>
      <c r="D137" s="261"/>
      <c r="E137" s="261"/>
      <c r="F137" s="282" t="s">
        <v>653</v>
      </c>
      <c r="G137" s="261"/>
      <c r="H137" s="261" t="s">
        <v>707</v>
      </c>
      <c r="I137" s="261" t="s">
        <v>687</v>
      </c>
      <c r="J137" s="261"/>
      <c r="K137" s="304"/>
    </row>
    <row r="138" ht="15" customHeight="1">
      <c r="B138" s="302"/>
      <c r="C138" s="261" t="s">
        <v>688</v>
      </c>
      <c r="D138" s="261"/>
      <c r="E138" s="261"/>
      <c r="F138" s="282" t="s">
        <v>653</v>
      </c>
      <c r="G138" s="261"/>
      <c r="H138" s="261" t="s">
        <v>688</v>
      </c>
      <c r="I138" s="261" t="s">
        <v>687</v>
      </c>
      <c r="J138" s="261"/>
      <c r="K138" s="304"/>
    </row>
    <row r="139" ht="15" customHeight="1">
      <c r="B139" s="302"/>
      <c r="C139" s="261" t="s">
        <v>39</v>
      </c>
      <c r="D139" s="261"/>
      <c r="E139" s="261"/>
      <c r="F139" s="282" t="s">
        <v>653</v>
      </c>
      <c r="G139" s="261"/>
      <c r="H139" s="261" t="s">
        <v>708</v>
      </c>
      <c r="I139" s="261" t="s">
        <v>687</v>
      </c>
      <c r="J139" s="261"/>
      <c r="K139" s="304"/>
    </row>
    <row r="140" ht="15" customHeight="1">
      <c r="B140" s="302"/>
      <c r="C140" s="261" t="s">
        <v>709</v>
      </c>
      <c r="D140" s="261"/>
      <c r="E140" s="261"/>
      <c r="F140" s="282" t="s">
        <v>653</v>
      </c>
      <c r="G140" s="261"/>
      <c r="H140" s="261" t="s">
        <v>710</v>
      </c>
      <c r="I140" s="261" t="s">
        <v>687</v>
      </c>
      <c r="J140" s="261"/>
      <c r="K140" s="304"/>
    </row>
    <row r="14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ht="18.75" customHeight="1">
      <c r="B142" s="257"/>
      <c r="C142" s="257"/>
      <c r="D142" s="257"/>
      <c r="E142" s="257"/>
      <c r="F142" s="294"/>
      <c r="G142" s="257"/>
      <c r="H142" s="257"/>
      <c r="I142" s="257"/>
      <c r="J142" s="257"/>
      <c r="K142" s="257"/>
    </row>
    <row r="143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ht="45" customHeight="1">
      <c r="B145" s="272"/>
      <c r="C145" s="273" t="s">
        <v>711</v>
      </c>
      <c r="D145" s="273"/>
      <c r="E145" s="273"/>
      <c r="F145" s="273"/>
      <c r="G145" s="273"/>
      <c r="H145" s="273"/>
      <c r="I145" s="273"/>
      <c r="J145" s="273"/>
      <c r="K145" s="274"/>
    </row>
    <row r="146" ht="17.25" customHeight="1">
      <c r="B146" s="272"/>
      <c r="C146" s="275" t="s">
        <v>647</v>
      </c>
      <c r="D146" s="275"/>
      <c r="E146" s="275"/>
      <c r="F146" s="275" t="s">
        <v>648</v>
      </c>
      <c r="G146" s="276"/>
      <c r="H146" s="275" t="s">
        <v>104</v>
      </c>
      <c r="I146" s="275" t="s">
        <v>58</v>
      </c>
      <c r="J146" s="275" t="s">
        <v>649</v>
      </c>
      <c r="K146" s="274"/>
    </row>
    <row r="147" ht="17.25" customHeight="1">
      <c r="B147" s="272"/>
      <c r="C147" s="277" t="s">
        <v>650</v>
      </c>
      <c r="D147" s="277"/>
      <c r="E147" s="277"/>
      <c r="F147" s="278" t="s">
        <v>651</v>
      </c>
      <c r="G147" s="279"/>
      <c r="H147" s="277"/>
      <c r="I147" s="277"/>
      <c r="J147" s="277" t="s">
        <v>652</v>
      </c>
      <c r="K147" s="274"/>
    </row>
    <row r="148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ht="15" customHeight="1">
      <c r="B149" s="283"/>
      <c r="C149" s="308" t="s">
        <v>656</v>
      </c>
      <c r="D149" s="261"/>
      <c r="E149" s="261"/>
      <c r="F149" s="309" t="s">
        <v>653</v>
      </c>
      <c r="G149" s="261"/>
      <c r="H149" s="308" t="s">
        <v>692</v>
      </c>
      <c r="I149" s="308" t="s">
        <v>655</v>
      </c>
      <c r="J149" s="308">
        <v>120</v>
      </c>
      <c r="K149" s="304"/>
    </row>
    <row r="150" ht="15" customHeight="1">
      <c r="B150" s="283"/>
      <c r="C150" s="308" t="s">
        <v>701</v>
      </c>
      <c r="D150" s="261"/>
      <c r="E150" s="261"/>
      <c r="F150" s="309" t="s">
        <v>653</v>
      </c>
      <c r="G150" s="261"/>
      <c r="H150" s="308" t="s">
        <v>712</v>
      </c>
      <c r="I150" s="308" t="s">
        <v>655</v>
      </c>
      <c r="J150" s="308" t="s">
        <v>703</v>
      </c>
      <c r="K150" s="304"/>
    </row>
    <row r="151" ht="15" customHeight="1">
      <c r="B151" s="283"/>
      <c r="C151" s="308" t="s">
        <v>602</v>
      </c>
      <c r="D151" s="261"/>
      <c r="E151" s="261"/>
      <c r="F151" s="309" t="s">
        <v>653</v>
      </c>
      <c r="G151" s="261"/>
      <c r="H151" s="308" t="s">
        <v>713</v>
      </c>
      <c r="I151" s="308" t="s">
        <v>655</v>
      </c>
      <c r="J151" s="308" t="s">
        <v>703</v>
      </c>
      <c r="K151" s="304"/>
    </row>
    <row r="152" ht="15" customHeight="1">
      <c r="B152" s="283"/>
      <c r="C152" s="308" t="s">
        <v>658</v>
      </c>
      <c r="D152" s="261"/>
      <c r="E152" s="261"/>
      <c r="F152" s="309" t="s">
        <v>659</v>
      </c>
      <c r="G152" s="261"/>
      <c r="H152" s="308" t="s">
        <v>692</v>
      </c>
      <c r="I152" s="308" t="s">
        <v>655</v>
      </c>
      <c r="J152" s="308">
        <v>50</v>
      </c>
      <c r="K152" s="304"/>
    </row>
    <row r="153" ht="15" customHeight="1">
      <c r="B153" s="283"/>
      <c r="C153" s="308" t="s">
        <v>661</v>
      </c>
      <c r="D153" s="261"/>
      <c r="E153" s="261"/>
      <c r="F153" s="309" t="s">
        <v>653</v>
      </c>
      <c r="G153" s="261"/>
      <c r="H153" s="308" t="s">
        <v>692</v>
      </c>
      <c r="I153" s="308" t="s">
        <v>663</v>
      </c>
      <c r="J153" s="308"/>
      <c r="K153" s="304"/>
    </row>
    <row r="154" ht="15" customHeight="1">
      <c r="B154" s="283"/>
      <c r="C154" s="308" t="s">
        <v>672</v>
      </c>
      <c r="D154" s="261"/>
      <c r="E154" s="261"/>
      <c r="F154" s="309" t="s">
        <v>659</v>
      </c>
      <c r="G154" s="261"/>
      <c r="H154" s="308" t="s">
        <v>692</v>
      </c>
      <c r="I154" s="308" t="s">
        <v>655</v>
      </c>
      <c r="J154" s="308">
        <v>50</v>
      </c>
      <c r="K154" s="304"/>
    </row>
    <row r="155" ht="15" customHeight="1">
      <c r="B155" s="283"/>
      <c r="C155" s="308" t="s">
        <v>680</v>
      </c>
      <c r="D155" s="261"/>
      <c r="E155" s="261"/>
      <c r="F155" s="309" t="s">
        <v>659</v>
      </c>
      <c r="G155" s="261"/>
      <c r="H155" s="308" t="s">
        <v>692</v>
      </c>
      <c r="I155" s="308" t="s">
        <v>655</v>
      </c>
      <c r="J155" s="308">
        <v>50</v>
      </c>
      <c r="K155" s="304"/>
    </row>
    <row r="156" ht="15" customHeight="1">
      <c r="B156" s="283"/>
      <c r="C156" s="308" t="s">
        <v>678</v>
      </c>
      <c r="D156" s="261"/>
      <c r="E156" s="261"/>
      <c r="F156" s="309" t="s">
        <v>659</v>
      </c>
      <c r="G156" s="261"/>
      <c r="H156" s="308" t="s">
        <v>692</v>
      </c>
      <c r="I156" s="308" t="s">
        <v>655</v>
      </c>
      <c r="J156" s="308">
        <v>50</v>
      </c>
      <c r="K156" s="304"/>
    </row>
    <row r="157" ht="15" customHeight="1">
      <c r="B157" s="283"/>
      <c r="C157" s="308" t="s">
        <v>98</v>
      </c>
      <c r="D157" s="261"/>
      <c r="E157" s="261"/>
      <c r="F157" s="309" t="s">
        <v>653</v>
      </c>
      <c r="G157" s="261"/>
      <c r="H157" s="308" t="s">
        <v>714</v>
      </c>
      <c r="I157" s="308" t="s">
        <v>655</v>
      </c>
      <c r="J157" s="308" t="s">
        <v>715</v>
      </c>
      <c r="K157" s="304"/>
    </row>
    <row r="158" ht="15" customHeight="1">
      <c r="B158" s="283"/>
      <c r="C158" s="308" t="s">
        <v>716</v>
      </c>
      <c r="D158" s="261"/>
      <c r="E158" s="261"/>
      <c r="F158" s="309" t="s">
        <v>653</v>
      </c>
      <c r="G158" s="261"/>
      <c r="H158" s="308" t="s">
        <v>717</v>
      </c>
      <c r="I158" s="308" t="s">
        <v>687</v>
      </c>
      <c r="J158" s="308"/>
      <c r="K158" s="304"/>
    </row>
    <row r="159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ht="18.75" customHeight="1">
      <c r="B160" s="257"/>
      <c r="C160" s="261"/>
      <c r="D160" s="261"/>
      <c r="E160" s="261"/>
      <c r="F160" s="282"/>
      <c r="G160" s="261"/>
      <c r="H160" s="261"/>
      <c r="I160" s="261"/>
      <c r="J160" s="261"/>
      <c r="K160" s="257"/>
    </row>
    <row r="16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ht="45" customHeight="1">
      <c r="B163" s="250"/>
      <c r="C163" s="251" t="s">
        <v>718</v>
      </c>
      <c r="D163" s="251"/>
      <c r="E163" s="251"/>
      <c r="F163" s="251"/>
      <c r="G163" s="251"/>
      <c r="H163" s="251"/>
      <c r="I163" s="251"/>
      <c r="J163" s="251"/>
      <c r="K163" s="252"/>
    </row>
    <row r="164" ht="17.25" customHeight="1">
      <c r="B164" s="250"/>
      <c r="C164" s="275" t="s">
        <v>647</v>
      </c>
      <c r="D164" s="275"/>
      <c r="E164" s="275"/>
      <c r="F164" s="275" t="s">
        <v>648</v>
      </c>
      <c r="G164" s="312"/>
      <c r="H164" s="313" t="s">
        <v>104</v>
      </c>
      <c r="I164" s="313" t="s">
        <v>58</v>
      </c>
      <c r="J164" s="275" t="s">
        <v>649</v>
      </c>
      <c r="K164" s="252"/>
    </row>
    <row r="165" ht="17.25" customHeight="1">
      <c r="B165" s="253"/>
      <c r="C165" s="277" t="s">
        <v>650</v>
      </c>
      <c r="D165" s="277"/>
      <c r="E165" s="277"/>
      <c r="F165" s="278" t="s">
        <v>651</v>
      </c>
      <c r="G165" s="314"/>
      <c r="H165" s="315"/>
      <c r="I165" s="315"/>
      <c r="J165" s="277" t="s">
        <v>652</v>
      </c>
      <c r="K165" s="255"/>
    </row>
    <row r="166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ht="15" customHeight="1">
      <c r="B167" s="283"/>
      <c r="C167" s="261" t="s">
        <v>656</v>
      </c>
      <c r="D167" s="261"/>
      <c r="E167" s="261"/>
      <c r="F167" s="282" t="s">
        <v>653</v>
      </c>
      <c r="G167" s="261"/>
      <c r="H167" s="261" t="s">
        <v>692</v>
      </c>
      <c r="I167" s="261" t="s">
        <v>655</v>
      </c>
      <c r="J167" s="261">
        <v>120</v>
      </c>
      <c r="K167" s="304"/>
    </row>
    <row r="168" ht="15" customHeight="1">
      <c r="B168" s="283"/>
      <c r="C168" s="261" t="s">
        <v>701</v>
      </c>
      <c r="D168" s="261"/>
      <c r="E168" s="261"/>
      <c r="F168" s="282" t="s">
        <v>653</v>
      </c>
      <c r="G168" s="261"/>
      <c r="H168" s="261" t="s">
        <v>702</v>
      </c>
      <c r="I168" s="261" t="s">
        <v>655</v>
      </c>
      <c r="J168" s="261" t="s">
        <v>703</v>
      </c>
      <c r="K168" s="304"/>
    </row>
    <row r="169" ht="15" customHeight="1">
      <c r="B169" s="283"/>
      <c r="C169" s="261" t="s">
        <v>602</v>
      </c>
      <c r="D169" s="261"/>
      <c r="E169" s="261"/>
      <c r="F169" s="282" t="s">
        <v>653</v>
      </c>
      <c r="G169" s="261"/>
      <c r="H169" s="261" t="s">
        <v>719</v>
      </c>
      <c r="I169" s="261" t="s">
        <v>655</v>
      </c>
      <c r="J169" s="261" t="s">
        <v>703</v>
      </c>
      <c r="K169" s="304"/>
    </row>
    <row r="170" ht="15" customHeight="1">
      <c r="B170" s="283"/>
      <c r="C170" s="261" t="s">
        <v>658</v>
      </c>
      <c r="D170" s="261"/>
      <c r="E170" s="261"/>
      <c r="F170" s="282" t="s">
        <v>659</v>
      </c>
      <c r="G170" s="261"/>
      <c r="H170" s="261" t="s">
        <v>719</v>
      </c>
      <c r="I170" s="261" t="s">
        <v>655</v>
      </c>
      <c r="J170" s="261">
        <v>50</v>
      </c>
      <c r="K170" s="304"/>
    </row>
    <row r="171" ht="15" customHeight="1">
      <c r="B171" s="283"/>
      <c r="C171" s="261" t="s">
        <v>661</v>
      </c>
      <c r="D171" s="261"/>
      <c r="E171" s="261"/>
      <c r="F171" s="282" t="s">
        <v>653</v>
      </c>
      <c r="G171" s="261"/>
      <c r="H171" s="261" t="s">
        <v>719</v>
      </c>
      <c r="I171" s="261" t="s">
        <v>663</v>
      </c>
      <c r="J171" s="261"/>
      <c r="K171" s="304"/>
    </row>
    <row r="172" ht="15" customHeight="1">
      <c r="B172" s="283"/>
      <c r="C172" s="261" t="s">
        <v>672</v>
      </c>
      <c r="D172" s="261"/>
      <c r="E172" s="261"/>
      <c r="F172" s="282" t="s">
        <v>659</v>
      </c>
      <c r="G172" s="261"/>
      <c r="H172" s="261" t="s">
        <v>719</v>
      </c>
      <c r="I172" s="261" t="s">
        <v>655</v>
      </c>
      <c r="J172" s="261">
        <v>50</v>
      </c>
      <c r="K172" s="304"/>
    </row>
    <row r="173" ht="15" customHeight="1">
      <c r="B173" s="283"/>
      <c r="C173" s="261" t="s">
        <v>680</v>
      </c>
      <c r="D173" s="261"/>
      <c r="E173" s="261"/>
      <c r="F173" s="282" t="s">
        <v>659</v>
      </c>
      <c r="G173" s="261"/>
      <c r="H173" s="261" t="s">
        <v>719</v>
      </c>
      <c r="I173" s="261" t="s">
        <v>655</v>
      </c>
      <c r="J173" s="261">
        <v>50</v>
      </c>
      <c r="K173" s="304"/>
    </row>
    <row r="174" ht="15" customHeight="1">
      <c r="B174" s="283"/>
      <c r="C174" s="261" t="s">
        <v>678</v>
      </c>
      <c r="D174" s="261"/>
      <c r="E174" s="261"/>
      <c r="F174" s="282" t="s">
        <v>659</v>
      </c>
      <c r="G174" s="261"/>
      <c r="H174" s="261" t="s">
        <v>719</v>
      </c>
      <c r="I174" s="261" t="s">
        <v>655</v>
      </c>
      <c r="J174" s="261">
        <v>50</v>
      </c>
      <c r="K174" s="304"/>
    </row>
    <row r="175" ht="15" customHeight="1">
      <c r="B175" s="283"/>
      <c r="C175" s="261" t="s">
        <v>103</v>
      </c>
      <c r="D175" s="261"/>
      <c r="E175" s="261"/>
      <c r="F175" s="282" t="s">
        <v>653</v>
      </c>
      <c r="G175" s="261"/>
      <c r="H175" s="261" t="s">
        <v>720</v>
      </c>
      <c r="I175" s="261" t="s">
        <v>721</v>
      </c>
      <c r="J175" s="261"/>
      <c r="K175" s="304"/>
    </row>
    <row r="176" ht="15" customHeight="1">
      <c r="B176" s="283"/>
      <c r="C176" s="261" t="s">
        <v>58</v>
      </c>
      <c r="D176" s="261"/>
      <c r="E176" s="261"/>
      <c r="F176" s="282" t="s">
        <v>653</v>
      </c>
      <c r="G176" s="261"/>
      <c r="H176" s="261" t="s">
        <v>722</v>
      </c>
      <c r="I176" s="261" t="s">
        <v>723</v>
      </c>
      <c r="J176" s="261">
        <v>1</v>
      </c>
      <c r="K176" s="304"/>
    </row>
    <row r="177" ht="15" customHeight="1">
      <c r="B177" s="283"/>
      <c r="C177" s="261" t="s">
        <v>54</v>
      </c>
      <c r="D177" s="261"/>
      <c r="E177" s="261"/>
      <c r="F177" s="282" t="s">
        <v>653</v>
      </c>
      <c r="G177" s="261"/>
      <c r="H177" s="261" t="s">
        <v>724</v>
      </c>
      <c r="I177" s="261" t="s">
        <v>655</v>
      </c>
      <c r="J177" s="261">
        <v>20</v>
      </c>
      <c r="K177" s="304"/>
    </row>
    <row r="178" ht="15" customHeight="1">
      <c r="B178" s="283"/>
      <c r="C178" s="261" t="s">
        <v>104</v>
      </c>
      <c r="D178" s="261"/>
      <c r="E178" s="261"/>
      <c r="F178" s="282" t="s">
        <v>653</v>
      </c>
      <c r="G178" s="261"/>
      <c r="H178" s="261" t="s">
        <v>725</v>
      </c>
      <c r="I178" s="261" t="s">
        <v>655</v>
      </c>
      <c r="J178" s="261">
        <v>255</v>
      </c>
      <c r="K178" s="304"/>
    </row>
    <row r="179" ht="15" customHeight="1">
      <c r="B179" s="283"/>
      <c r="C179" s="261" t="s">
        <v>105</v>
      </c>
      <c r="D179" s="261"/>
      <c r="E179" s="261"/>
      <c r="F179" s="282" t="s">
        <v>653</v>
      </c>
      <c r="G179" s="261"/>
      <c r="H179" s="261" t="s">
        <v>618</v>
      </c>
      <c r="I179" s="261" t="s">
        <v>655</v>
      </c>
      <c r="J179" s="261">
        <v>10</v>
      </c>
      <c r="K179" s="304"/>
    </row>
    <row r="180" ht="15" customHeight="1">
      <c r="B180" s="283"/>
      <c r="C180" s="261" t="s">
        <v>106</v>
      </c>
      <c r="D180" s="261"/>
      <c r="E180" s="261"/>
      <c r="F180" s="282" t="s">
        <v>653</v>
      </c>
      <c r="G180" s="261"/>
      <c r="H180" s="261" t="s">
        <v>726</v>
      </c>
      <c r="I180" s="261" t="s">
        <v>687</v>
      </c>
      <c r="J180" s="261"/>
      <c r="K180" s="304"/>
    </row>
    <row r="181" ht="15" customHeight="1">
      <c r="B181" s="283"/>
      <c r="C181" s="261" t="s">
        <v>727</v>
      </c>
      <c r="D181" s="261"/>
      <c r="E181" s="261"/>
      <c r="F181" s="282" t="s">
        <v>653</v>
      </c>
      <c r="G181" s="261"/>
      <c r="H181" s="261" t="s">
        <v>728</v>
      </c>
      <c r="I181" s="261" t="s">
        <v>687</v>
      </c>
      <c r="J181" s="261"/>
      <c r="K181" s="304"/>
    </row>
    <row r="182" ht="15" customHeight="1">
      <c r="B182" s="283"/>
      <c r="C182" s="261" t="s">
        <v>716</v>
      </c>
      <c r="D182" s="261"/>
      <c r="E182" s="261"/>
      <c r="F182" s="282" t="s">
        <v>653</v>
      </c>
      <c r="G182" s="261"/>
      <c r="H182" s="261" t="s">
        <v>729</v>
      </c>
      <c r="I182" s="261" t="s">
        <v>687</v>
      </c>
      <c r="J182" s="261"/>
      <c r="K182" s="304"/>
    </row>
    <row r="183" ht="15" customHeight="1">
      <c r="B183" s="283"/>
      <c r="C183" s="261" t="s">
        <v>108</v>
      </c>
      <c r="D183" s="261"/>
      <c r="E183" s="261"/>
      <c r="F183" s="282" t="s">
        <v>659</v>
      </c>
      <c r="G183" s="261"/>
      <c r="H183" s="261" t="s">
        <v>730</v>
      </c>
      <c r="I183" s="261" t="s">
        <v>655</v>
      </c>
      <c r="J183" s="261">
        <v>50</v>
      </c>
      <c r="K183" s="304"/>
    </row>
    <row r="184" ht="15" customHeight="1">
      <c r="B184" s="283"/>
      <c r="C184" s="261" t="s">
        <v>731</v>
      </c>
      <c r="D184" s="261"/>
      <c r="E184" s="261"/>
      <c r="F184" s="282" t="s">
        <v>659</v>
      </c>
      <c r="G184" s="261"/>
      <c r="H184" s="261" t="s">
        <v>732</v>
      </c>
      <c r="I184" s="261" t="s">
        <v>733</v>
      </c>
      <c r="J184" s="261"/>
      <c r="K184" s="304"/>
    </row>
    <row r="185" ht="15" customHeight="1">
      <c r="B185" s="283"/>
      <c r="C185" s="261" t="s">
        <v>734</v>
      </c>
      <c r="D185" s="261"/>
      <c r="E185" s="261"/>
      <c r="F185" s="282" t="s">
        <v>659</v>
      </c>
      <c r="G185" s="261"/>
      <c r="H185" s="261" t="s">
        <v>735</v>
      </c>
      <c r="I185" s="261" t="s">
        <v>733</v>
      </c>
      <c r="J185" s="261"/>
      <c r="K185" s="304"/>
    </row>
    <row r="186" ht="15" customHeight="1">
      <c r="B186" s="283"/>
      <c r="C186" s="261" t="s">
        <v>736</v>
      </c>
      <c r="D186" s="261"/>
      <c r="E186" s="261"/>
      <c r="F186" s="282" t="s">
        <v>659</v>
      </c>
      <c r="G186" s="261"/>
      <c r="H186" s="261" t="s">
        <v>737</v>
      </c>
      <c r="I186" s="261" t="s">
        <v>733</v>
      </c>
      <c r="J186" s="261"/>
      <c r="K186" s="304"/>
    </row>
    <row r="187" ht="15" customHeight="1">
      <c r="B187" s="283"/>
      <c r="C187" s="316" t="s">
        <v>738</v>
      </c>
      <c r="D187" s="261"/>
      <c r="E187" s="261"/>
      <c r="F187" s="282" t="s">
        <v>659</v>
      </c>
      <c r="G187" s="261"/>
      <c r="H187" s="261" t="s">
        <v>739</v>
      </c>
      <c r="I187" s="261" t="s">
        <v>740</v>
      </c>
      <c r="J187" s="317" t="s">
        <v>741</v>
      </c>
      <c r="K187" s="304"/>
    </row>
    <row r="188" ht="15" customHeight="1">
      <c r="B188" s="283"/>
      <c r="C188" s="267" t="s">
        <v>43</v>
      </c>
      <c r="D188" s="261"/>
      <c r="E188" s="261"/>
      <c r="F188" s="282" t="s">
        <v>653</v>
      </c>
      <c r="G188" s="261"/>
      <c r="H188" s="257" t="s">
        <v>742</v>
      </c>
      <c r="I188" s="261" t="s">
        <v>743</v>
      </c>
      <c r="J188" s="261"/>
      <c r="K188" s="304"/>
    </row>
    <row r="189" ht="15" customHeight="1">
      <c r="B189" s="283"/>
      <c r="C189" s="267" t="s">
        <v>744</v>
      </c>
      <c r="D189" s="261"/>
      <c r="E189" s="261"/>
      <c r="F189" s="282" t="s">
        <v>653</v>
      </c>
      <c r="G189" s="261"/>
      <c r="H189" s="261" t="s">
        <v>745</v>
      </c>
      <c r="I189" s="261" t="s">
        <v>687</v>
      </c>
      <c r="J189" s="261"/>
      <c r="K189" s="304"/>
    </row>
    <row r="190" ht="15" customHeight="1">
      <c r="B190" s="283"/>
      <c r="C190" s="267" t="s">
        <v>746</v>
      </c>
      <c r="D190" s="261"/>
      <c r="E190" s="261"/>
      <c r="F190" s="282" t="s">
        <v>653</v>
      </c>
      <c r="G190" s="261"/>
      <c r="H190" s="261" t="s">
        <v>747</v>
      </c>
      <c r="I190" s="261" t="s">
        <v>687</v>
      </c>
      <c r="J190" s="261"/>
      <c r="K190" s="304"/>
    </row>
    <row r="191" ht="15" customHeight="1">
      <c r="B191" s="283"/>
      <c r="C191" s="267" t="s">
        <v>748</v>
      </c>
      <c r="D191" s="261"/>
      <c r="E191" s="261"/>
      <c r="F191" s="282" t="s">
        <v>659</v>
      </c>
      <c r="G191" s="261"/>
      <c r="H191" s="261" t="s">
        <v>749</v>
      </c>
      <c r="I191" s="261" t="s">
        <v>687</v>
      </c>
      <c r="J191" s="261"/>
      <c r="K191" s="304"/>
    </row>
    <row r="192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ht="18.75" customHeight="1">
      <c r="B193" s="257"/>
      <c r="C193" s="261"/>
      <c r="D193" s="261"/>
      <c r="E193" s="261"/>
      <c r="F193" s="282"/>
      <c r="G193" s="261"/>
      <c r="H193" s="261"/>
      <c r="I193" s="261"/>
      <c r="J193" s="261"/>
      <c r="K193" s="257"/>
    </row>
    <row r="194" ht="18.75" customHeight="1">
      <c r="B194" s="257"/>
      <c r="C194" s="261"/>
      <c r="D194" s="261"/>
      <c r="E194" s="261"/>
      <c r="F194" s="282"/>
      <c r="G194" s="261"/>
      <c r="H194" s="261"/>
      <c r="I194" s="261"/>
      <c r="J194" s="261"/>
      <c r="K194" s="257"/>
    </row>
    <row r="195" ht="18.75" customHeight="1"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ht="21">
      <c r="B197" s="250"/>
      <c r="C197" s="251" t="s">
        <v>750</v>
      </c>
      <c r="D197" s="251"/>
      <c r="E197" s="251"/>
      <c r="F197" s="251"/>
      <c r="G197" s="251"/>
      <c r="H197" s="251"/>
      <c r="I197" s="251"/>
      <c r="J197" s="251"/>
      <c r="K197" s="252"/>
    </row>
    <row r="198" ht="25.5" customHeight="1">
      <c r="B198" s="250"/>
      <c r="C198" s="319" t="s">
        <v>751</v>
      </c>
      <c r="D198" s="319"/>
      <c r="E198" s="319"/>
      <c r="F198" s="319" t="s">
        <v>752</v>
      </c>
      <c r="G198" s="320"/>
      <c r="H198" s="319" t="s">
        <v>753</v>
      </c>
      <c r="I198" s="319"/>
      <c r="J198" s="319"/>
      <c r="K198" s="252"/>
    </row>
    <row r="199" ht="5.25" customHeight="1">
      <c r="B199" s="283"/>
      <c r="C199" s="280"/>
      <c r="D199" s="280"/>
      <c r="E199" s="280"/>
      <c r="F199" s="280"/>
      <c r="G199" s="261"/>
      <c r="H199" s="280"/>
      <c r="I199" s="280"/>
      <c r="J199" s="280"/>
      <c r="K199" s="304"/>
    </row>
    <row r="200" ht="15" customHeight="1">
      <c r="B200" s="283"/>
      <c r="C200" s="261" t="s">
        <v>743</v>
      </c>
      <c r="D200" s="261"/>
      <c r="E200" s="261"/>
      <c r="F200" s="282" t="s">
        <v>44</v>
      </c>
      <c r="G200" s="261"/>
      <c r="H200" s="261" t="s">
        <v>754</v>
      </c>
      <c r="I200" s="261"/>
      <c r="J200" s="261"/>
      <c r="K200" s="304"/>
    </row>
    <row r="201" ht="15" customHeight="1">
      <c r="B201" s="283"/>
      <c r="C201" s="289"/>
      <c r="D201" s="261"/>
      <c r="E201" s="261"/>
      <c r="F201" s="282" t="s">
        <v>45</v>
      </c>
      <c r="G201" s="261"/>
      <c r="H201" s="261" t="s">
        <v>755</v>
      </c>
      <c r="I201" s="261"/>
      <c r="J201" s="261"/>
      <c r="K201" s="304"/>
    </row>
    <row r="202" ht="15" customHeight="1">
      <c r="B202" s="283"/>
      <c r="C202" s="289"/>
      <c r="D202" s="261"/>
      <c r="E202" s="261"/>
      <c r="F202" s="282" t="s">
        <v>48</v>
      </c>
      <c r="G202" s="261"/>
      <c r="H202" s="261" t="s">
        <v>756</v>
      </c>
      <c r="I202" s="261"/>
      <c r="J202" s="261"/>
      <c r="K202" s="304"/>
    </row>
    <row r="203" ht="15" customHeight="1">
      <c r="B203" s="283"/>
      <c r="C203" s="261"/>
      <c r="D203" s="261"/>
      <c r="E203" s="261"/>
      <c r="F203" s="282" t="s">
        <v>46</v>
      </c>
      <c r="G203" s="261"/>
      <c r="H203" s="261" t="s">
        <v>757</v>
      </c>
      <c r="I203" s="261"/>
      <c r="J203" s="261"/>
      <c r="K203" s="304"/>
    </row>
    <row r="204" ht="15" customHeight="1">
      <c r="B204" s="283"/>
      <c r="C204" s="261"/>
      <c r="D204" s="261"/>
      <c r="E204" s="261"/>
      <c r="F204" s="282" t="s">
        <v>47</v>
      </c>
      <c r="G204" s="261"/>
      <c r="H204" s="261" t="s">
        <v>758</v>
      </c>
      <c r="I204" s="261"/>
      <c r="J204" s="261"/>
      <c r="K204" s="304"/>
    </row>
    <row r="205" ht="15" customHeight="1">
      <c r="B205" s="283"/>
      <c r="C205" s="261"/>
      <c r="D205" s="261"/>
      <c r="E205" s="261"/>
      <c r="F205" s="282"/>
      <c r="G205" s="261"/>
      <c r="H205" s="261"/>
      <c r="I205" s="261"/>
      <c r="J205" s="261"/>
      <c r="K205" s="304"/>
    </row>
    <row r="206" ht="15" customHeight="1">
      <c r="B206" s="283"/>
      <c r="C206" s="261" t="s">
        <v>699</v>
      </c>
      <c r="D206" s="261"/>
      <c r="E206" s="261"/>
      <c r="F206" s="282" t="s">
        <v>79</v>
      </c>
      <c r="G206" s="261"/>
      <c r="H206" s="261" t="s">
        <v>759</v>
      </c>
      <c r="I206" s="261"/>
      <c r="J206" s="261"/>
      <c r="K206" s="304"/>
    </row>
    <row r="207" ht="15" customHeight="1">
      <c r="B207" s="283"/>
      <c r="C207" s="289"/>
      <c r="D207" s="261"/>
      <c r="E207" s="261"/>
      <c r="F207" s="282" t="s">
        <v>596</v>
      </c>
      <c r="G207" s="261"/>
      <c r="H207" s="261" t="s">
        <v>597</v>
      </c>
      <c r="I207" s="261"/>
      <c r="J207" s="261"/>
      <c r="K207" s="304"/>
    </row>
    <row r="208" ht="15" customHeight="1">
      <c r="B208" s="283"/>
      <c r="C208" s="261"/>
      <c r="D208" s="261"/>
      <c r="E208" s="261"/>
      <c r="F208" s="282" t="s">
        <v>594</v>
      </c>
      <c r="G208" s="261"/>
      <c r="H208" s="261" t="s">
        <v>760</v>
      </c>
      <c r="I208" s="261"/>
      <c r="J208" s="261"/>
      <c r="K208" s="304"/>
    </row>
    <row r="209" ht="15" customHeight="1">
      <c r="B209" s="321"/>
      <c r="C209" s="289"/>
      <c r="D209" s="289"/>
      <c r="E209" s="289"/>
      <c r="F209" s="282" t="s">
        <v>598</v>
      </c>
      <c r="G209" s="267"/>
      <c r="H209" s="308" t="s">
        <v>599</v>
      </c>
      <c r="I209" s="308"/>
      <c r="J209" s="308"/>
      <c r="K209" s="322"/>
    </row>
    <row r="210" ht="15" customHeight="1">
      <c r="B210" s="321"/>
      <c r="C210" s="289"/>
      <c r="D210" s="289"/>
      <c r="E210" s="289"/>
      <c r="F210" s="282" t="s">
        <v>600</v>
      </c>
      <c r="G210" s="267"/>
      <c r="H210" s="308" t="s">
        <v>761</v>
      </c>
      <c r="I210" s="308"/>
      <c r="J210" s="308"/>
      <c r="K210" s="322"/>
    </row>
    <row r="211" ht="15" customHeight="1">
      <c r="B211" s="321"/>
      <c r="C211" s="289"/>
      <c r="D211" s="289"/>
      <c r="E211" s="289"/>
      <c r="F211" s="323"/>
      <c r="G211" s="267"/>
      <c r="H211" s="324"/>
      <c r="I211" s="324"/>
      <c r="J211" s="324"/>
      <c r="K211" s="322"/>
    </row>
    <row r="212" ht="15" customHeight="1">
      <c r="B212" s="321"/>
      <c r="C212" s="261" t="s">
        <v>723</v>
      </c>
      <c r="D212" s="289"/>
      <c r="E212" s="289"/>
      <c r="F212" s="282">
        <v>1</v>
      </c>
      <c r="G212" s="267"/>
      <c r="H212" s="308" t="s">
        <v>762</v>
      </c>
      <c r="I212" s="308"/>
      <c r="J212" s="308"/>
      <c r="K212" s="322"/>
    </row>
    <row r="213" ht="15" customHeight="1">
      <c r="B213" s="321"/>
      <c r="C213" s="289"/>
      <c r="D213" s="289"/>
      <c r="E213" s="289"/>
      <c r="F213" s="282">
        <v>2</v>
      </c>
      <c r="G213" s="267"/>
      <c r="H213" s="308" t="s">
        <v>763</v>
      </c>
      <c r="I213" s="308"/>
      <c r="J213" s="308"/>
      <c r="K213" s="322"/>
    </row>
    <row r="214" ht="15" customHeight="1">
      <c r="B214" s="321"/>
      <c r="C214" s="289"/>
      <c r="D214" s="289"/>
      <c r="E214" s="289"/>
      <c r="F214" s="282">
        <v>3</v>
      </c>
      <c r="G214" s="267"/>
      <c r="H214" s="308" t="s">
        <v>764</v>
      </c>
      <c r="I214" s="308"/>
      <c r="J214" s="308"/>
      <c r="K214" s="322"/>
    </row>
    <row r="215" ht="15" customHeight="1">
      <c r="B215" s="321"/>
      <c r="C215" s="289"/>
      <c r="D215" s="289"/>
      <c r="E215" s="289"/>
      <c r="F215" s="282">
        <v>4</v>
      </c>
      <c r="G215" s="267"/>
      <c r="H215" s="308" t="s">
        <v>765</v>
      </c>
      <c r="I215" s="308"/>
      <c r="J215" s="308"/>
      <c r="K215" s="322"/>
    </row>
    <row r="216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Michal Vostrovský</dc:creator>
  <cp:lastModifiedBy>Michal Vostrovský</cp:lastModifiedBy>
  <dcterms:created xsi:type="dcterms:W3CDTF">2019-03-14T21:00:31Z</dcterms:created>
  <dcterms:modified xsi:type="dcterms:W3CDTF">2019-03-14T21:00:38Z</dcterms:modified>
</cp:coreProperties>
</file>