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Stavební část" sheetId="2" r:id="rId2"/>
    <sheet name="02 - ZTI" sheetId="3" r:id="rId3"/>
    <sheet name="03 - Vzduchotechnika" sheetId="4" r:id="rId4"/>
    <sheet name="04 - Elektroinstalace" sheetId="5" r:id="rId5"/>
    <sheet name="05 - Rozvody medicínských..." sheetId="6" r:id="rId6"/>
    <sheet name="VON - Vedlejší a ostatní ..." sheetId="7" r:id="rId7"/>
    <sheet name="Pokyny pro vyplnění" sheetId="8" r:id="rId8"/>
  </sheets>
  <definedNames>
    <definedName name="_xlnm.Print_Area" localSheetId="0">'Rekapitulace stavby'!$D$4:$AO$33,'Rekapitulace stavby'!$C$39:$AQ$58</definedName>
    <definedName name="_xlnm.Print_Titles" localSheetId="0">'Rekapitulace stavby'!$49:$49</definedName>
    <definedName name="_xlnm._FilterDatabase" localSheetId="1" hidden="1">'01 - Stavební část'!$C$98:$K$1228</definedName>
    <definedName name="_xlnm.Print_Area" localSheetId="1">'01 - Stavební část'!$C$4:$J$36,'01 - Stavební část'!$C$42:$J$80,'01 - Stavební část'!$C$86:$K$1228</definedName>
    <definedName name="_xlnm.Print_Titles" localSheetId="1">'01 - Stavební část'!$98:$98</definedName>
    <definedName name="_xlnm._FilterDatabase" localSheetId="2" hidden="1">'02 - ZTI'!$C$85:$K$270</definedName>
    <definedName name="_xlnm.Print_Area" localSheetId="2">'02 - ZTI'!$C$4:$J$36,'02 - ZTI'!$C$42:$J$67,'02 - ZTI'!$C$73:$K$270</definedName>
    <definedName name="_xlnm.Print_Titles" localSheetId="2">'02 - ZTI'!$85:$85</definedName>
    <definedName name="_xlnm._FilterDatabase" localSheetId="3" hidden="1">'03 - Vzduchotechnika'!$C$81:$K$180</definedName>
    <definedName name="_xlnm.Print_Area" localSheetId="3">'03 - Vzduchotechnika'!$C$4:$J$36,'03 - Vzduchotechnika'!$C$42:$J$63,'03 - Vzduchotechnika'!$C$69:$K$180</definedName>
    <definedName name="_xlnm.Print_Titles" localSheetId="3">'03 - Vzduchotechnika'!$81:$81</definedName>
    <definedName name="_xlnm._FilterDatabase" localSheetId="4" hidden="1">'04 - Elektroinstalace'!$C$94:$K$354</definedName>
    <definedName name="_xlnm.Print_Area" localSheetId="4">'04 - Elektroinstalace'!$C$4:$J$36,'04 - Elektroinstalace'!$C$42:$J$76,'04 - Elektroinstalace'!$C$82:$K$354</definedName>
    <definedName name="_xlnm.Print_Titles" localSheetId="4">'04 - Elektroinstalace'!$94:$94</definedName>
    <definedName name="_xlnm._FilterDatabase" localSheetId="5" hidden="1">'05 - Rozvody medicínských...'!$C$77:$K$153</definedName>
    <definedName name="_xlnm.Print_Area" localSheetId="5">'05 - Rozvody medicínských...'!$C$4:$J$36,'05 - Rozvody medicínských...'!$C$42:$J$59,'05 - Rozvody medicínských...'!$C$65:$K$153</definedName>
    <definedName name="_xlnm.Print_Titles" localSheetId="5">'05 - Rozvody medicínských...'!$77:$77</definedName>
    <definedName name="_xlnm._FilterDatabase" localSheetId="6" hidden="1">'VON - Vedlejší a ostatní ...'!$C$76:$K$80</definedName>
    <definedName name="_xlnm.Print_Area" localSheetId="6">'VON - Vedlejší a ostatní ...'!$C$4:$J$36,'VON - Vedlejší a ostatní ...'!$C$42:$J$58,'VON - Vedlejší a ostatní ...'!$C$64:$K$80</definedName>
    <definedName name="_xlnm.Print_Titles" localSheetId="6">'VON - Vedlejší a ostatní ...'!$76:$76</definedName>
    <definedName name="_xlnm.Print_Area" localSheetId="7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7"/>
  <c r="AX57"/>
  <c i="7" r="BI80"/>
  <c r="BH80"/>
  <c r="BG80"/>
  <c r="BF80"/>
  <c r="T80"/>
  <c r="R80"/>
  <c r="P80"/>
  <c r="BK80"/>
  <c r="J80"/>
  <c r="BE80"/>
  <c r="BI79"/>
  <c r="F34"/>
  <c i="1" r="BD57"/>
  <c i="7" r="BH79"/>
  <c r="F33"/>
  <c i="1" r="BC57"/>
  <c i="7" r="BG79"/>
  <c r="F32"/>
  <c i="1" r="BB57"/>
  <c i="7" r="BF79"/>
  <c r="J31"/>
  <c i="1" r="AW57"/>
  <c i="7" r="F31"/>
  <c i="1" r="BA57"/>
  <c i="7" r="T79"/>
  <c r="T78"/>
  <c r="T77"/>
  <c r="R79"/>
  <c r="R78"/>
  <c r="R77"/>
  <c r="P79"/>
  <c r="P78"/>
  <c r="P77"/>
  <c i="1" r="AU57"/>
  <c i="7" r="BK79"/>
  <c r="BK78"/>
  <c r="J78"/>
  <c r="BK77"/>
  <c r="J77"/>
  <c r="J56"/>
  <c r="J27"/>
  <c i="1" r="AG57"/>
  <c i="7" r="J79"/>
  <c r="BE79"/>
  <c r="J30"/>
  <c i="1" r="AV57"/>
  <c i="7" r="F30"/>
  <c i="1" r="AZ57"/>
  <c i="7" r="J57"/>
  <c r="J73"/>
  <c r="F73"/>
  <c r="F71"/>
  <c r="E69"/>
  <c r="J51"/>
  <c r="F51"/>
  <c r="F49"/>
  <c r="E47"/>
  <c r="J36"/>
  <c r="J18"/>
  <c r="E18"/>
  <c r="F74"/>
  <c r="F52"/>
  <c r="J17"/>
  <c r="J12"/>
  <c r="J71"/>
  <c r="J49"/>
  <c r="E7"/>
  <c r="E67"/>
  <c r="E45"/>
  <c i="1" r="AY56"/>
  <c r="AX56"/>
  <c i="6"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19"/>
  <c r="BH119"/>
  <c r="BG119"/>
  <c r="BF119"/>
  <c r="T119"/>
  <c r="R119"/>
  <c r="P119"/>
  <c r="BK119"/>
  <c r="J119"/>
  <c r="BE119"/>
  <c r="BI118"/>
  <c r="BH118"/>
  <c r="BG118"/>
  <c r="BF118"/>
  <c r="T118"/>
  <c r="T117"/>
  <c r="R118"/>
  <c r="R117"/>
  <c r="P118"/>
  <c r="P117"/>
  <c r="BK118"/>
  <c r="BK117"/>
  <c r="J117"/>
  <c r="J118"/>
  <c r="BE118"/>
  <c r="J58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BH81"/>
  <c r="BG81"/>
  <c r="BF81"/>
  <c r="T81"/>
  <c r="R81"/>
  <c r="P81"/>
  <c r="BK81"/>
  <c r="J81"/>
  <c r="BE81"/>
  <c r="BI80"/>
  <c r="F34"/>
  <c i="1" r="BD56"/>
  <c i="6" r="BH80"/>
  <c r="F33"/>
  <c i="1" r="BC56"/>
  <c i="6" r="BG80"/>
  <c r="F32"/>
  <c i="1" r="BB56"/>
  <c i="6" r="BF80"/>
  <c r="J31"/>
  <c i="1" r="AW56"/>
  <c i="6" r="F31"/>
  <c i="1" r="BA56"/>
  <c i="6" r="T80"/>
  <c r="T79"/>
  <c r="T78"/>
  <c r="R80"/>
  <c r="R79"/>
  <c r="R78"/>
  <c r="P80"/>
  <c r="P79"/>
  <c r="P78"/>
  <c i="1" r="AU56"/>
  <c i="6" r="BK80"/>
  <c r="BK79"/>
  <c r="J79"/>
  <c r="BK78"/>
  <c r="J78"/>
  <c r="J56"/>
  <c r="J27"/>
  <c i="1" r="AG56"/>
  <c i="6" r="J80"/>
  <c r="BE80"/>
  <c r="J30"/>
  <c i="1" r="AV56"/>
  <c i="6" r="F30"/>
  <c i="1" r="AZ56"/>
  <c i="6" r="J57"/>
  <c r="J74"/>
  <c r="F74"/>
  <c r="F72"/>
  <c r="E70"/>
  <c r="J51"/>
  <c r="F51"/>
  <c r="F49"/>
  <c r="E47"/>
  <c r="J36"/>
  <c r="J18"/>
  <c r="E18"/>
  <c r="F75"/>
  <c r="F52"/>
  <c r="J17"/>
  <c r="J12"/>
  <c r="J72"/>
  <c r="J49"/>
  <c r="E7"/>
  <c r="E68"/>
  <c r="E45"/>
  <c i="1" r="AY55"/>
  <c r="AX55"/>
  <c i="5" r="BI354"/>
  <c r="BH354"/>
  <c r="BG354"/>
  <c r="BF354"/>
  <c r="T354"/>
  <c r="R354"/>
  <c r="P354"/>
  <c r="BK354"/>
  <c r="J354"/>
  <c r="BE354"/>
  <c r="BI353"/>
  <c r="BH353"/>
  <c r="BG353"/>
  <c r="BF353"/>
  <c r="T353"/>
  <c r="R353"/>
  <c r="P353"/>
  <c r="BK353"/>
  <c r="J353"/>
  <c r="BE353"/>
  <c r="BI352"/>
  <c r="BH352"/>
  <c r="BG352"/>
  <c r="BF352"/>
  <c r="T352"/>
  <c r="T351"/>
  <c r="R352"/>
  <c r="R351"/>
  <c r="P352"/>
  <c r="P351"/>
  <c r="BK352"/>
  <c r="BK351"/>
  <c r="J351"/>
  <c r="J352"/>
  <c r="BE352"/>
  <c r="J75"/>
  <c r="BI350"/>
  <c r="BH350"/>
  <c r="BG350"/>
  <c r="BF350"/>
  <c r="T350"/>
  <c r="R350"/>
  <c r="P350"/>
  <c r="BK350"/>
  <c r="J350"/>
  <c r="BE350"/>
  <c r="BI349"/>
  <c r="BH349"/>
  <c r="BG349"/>
  <c r="BF349"/>
  <c r="T349"/>
  <c r="T348"/>
  <c r="R349"/>
  <c r="R348"/>
  <c r="P349"/>
  <c r="P348"/>
  <c r="BK349"/>
  <c r="BK348"/>
  <c r="J348"/>
  <c r="J349"/>
  <c r="BE349"/>
  <c r="J74"/>
  <c r="BI347"/>
  <c r="BH347"/>
  <c r="BG347"/>
  <c r="BF347"/>
  <c r="T347"/>
  <c r="R347"/>
  <c r="P347"/>
  <c r="BK347"/>
  <c r="J347"/>
  <c r="BE347"/>
  <c r="BI346"/>
  <c r="BH346"/>
  <c r="BG346"/>
  <c r="BF346"/>
  <c r="T346"/>
  <c r="R346"/>
  <c r="P346"/>
  <c r="BK346"/>
  <c r="J346"/>
  <c r="BE346"/>
  <c r="BI345"/>
  <c r="BH345"/>
  <c r="BG345"/>
  <c r="BF345"/>
  <c r="T345"/>
  <c r="R345"/>
  <c r="P345"/>
  <c r="BK345"/>
  <c r="J345"/>
  <c r="BE345"/>
  <c r="BI344"/>
  <c r="BH344"/>
  <c r="BG344"/>
  <c r="BF344"/>
  <c r="T344"/>
  <c r="R344"/>
  <c r="P344"/>
  <c r="BK344"/>
  <c r="J344"/>
  <c r="BE344"/>
  <c r="BI343"/>
  <c r="BH343"/>
  <c r="BG343"/>
  <c r="BF343"/>
  <c r="T343"/>
  <c r="R343"/>
  <c r="P343"/>
  <c r="BK343"/>
  <c r="J343"/>
  <c r="BE343"/>
  <c r="BI342"/>
  <c r="BH342"/>
  <c r="BG342"/>
  <c r="BF342"/>
  <c r="T342"/>
  <c r="R342"/>
  <c r="P342"/>
  <c r="BK342"/>
  <c r="J342"/>
  <c r="BE342"/>
  <c r="BI341"/>
  <c r="BH341"/>
  <c r="BG341"/>
  <c r="BF341"/>
  <c r="T341"/>
  <c r="R341"/>
  <c r="P341"/>
  <c r="BK341"/>
  <c r="J341"/>
  <c r="BE341"/>
  <c r="BI340"/>
  <c r="BH340"/>
  <c r="BG340"/>
  <c r="BF340"/>
  <c r="T340"/>
  <c r="R340"/>
  <c r="P340"/>
  <c r="BK340"/>
  <c r="J340"/>
  <c r="BE340"/>
  <c r="BI339"/>
  <c r="BH339"/>
  <c r="BG339"/>
  <c r="BF339"/>
  <c r="T339"/>
  <c r="R339"/>
  <c r="P339"/>
  <c r="BK339"/>
  <c r="J339"/>
  <c r="BE339"/>
  <c r="BI338"/>
  <c r="BH338"/>
  <c r="BG338"/>
  <c r="BF338"/>
  <c r="T338"/>
  <c r="R338"/>
  <c r="P338"/>
  <c r="BK338"/>
  <c r="J338"/>
  <c r="BE338"/>
  <c r="BI337"/>
  <c r="BH337"/>
  <c r="BG337"/>
  <c r="BF337"/>
  <c r="T337"/>
  <c r="R337"/>
  <c r="P337"/>
  <c r="BK337"/>
  <c r="J337"/>
  <c r="BE337"/>
  <c r="BI336"/>
  <c r="BH336"/>
  <c r="BG336"/>
  <c r="BF336"/>
  <c r="T336"/>
  <c r="R336"/>
  <c r="P336"/>
  <c r="BK336"/>
  <c r="J336"/>
  <c r="BE336"/>
  <c r="BI335"/>
  <c r="BH335"/>
  <c r="BG335"/>
  <c r="BF335"/>
  <c r="T335"/>
  <c r="R335"/>
  <c r="P335"/>
  <c r="BK335"/>
  <c r="J335"/>
  <c r="BE335"/>
  <c r="BI334"/>
  <c r="BH334"/>
  <c r="BG334"/>
  <c r="BF334"/>
  <c r="T334"/>
  <c r="R334"/>
  <c r="P334"/>
  <c r="BK334"/>
  <c r="J334"/>
  <c r="BE334"/>
  <c r="BI333"/>
  <c r="BH333"/>
  <c r="BG333"/>
  <c r="BF333"/>
  <c r="T333"/>
  <c r="R333"/>
  <c r="P333"/>
  <c r="BK333"/>
  <c r="J333"/>
  <c r="BE333"/>
  <c r="BI332"/>
  <c r="BH332"/>
  <c r="BG332"/>
  <c r="BF332"/>
  <c r="T332"/>
  <c r="T331"/>
  <c r="R332"/>
  <c r="R331"/>
  <c r="P332"/>
  <c r="P331"/>
  <c r="BK332"/>
  <c r="BK331"/>
  <c r="J331"/>
  <c r="J332"/>
  <c r="BE332"/>
  <c r="J73"/>
  <c r="BI330"/>
  <c r="BH330"/>
  <c r="BG330"/>
  <c r="BF330"/>
  <c r="T330"/>
  <c r="R330"/>
  <c r="P330"/>
  <c r="BK330"/>
  <c r="J330"/>
  <c r="BE330"/>
  <c r="BI329"/>
  <c r="BH329"/>
  <c r="BG329"/>
  <c r="BF329"/>
  <c r="T329"/>
  <c r="T328"/>
  <c r="R329"/>
  <c r="R328"/>
  <c r="P329"/>
  <c r="P328"/>
  <c r="BK329"/>
  <c r="BK328"/>
  <c r="J328"/>
  <c r="J329"/>
  <c r="BE329"/>
  <c r="J72"/>
  <c r="BI327"/>
  <c r="BH327"/>
  <c r="BG327"/>
  <c r="BF327"/>
  <c r="T327"/>
  <c r="R327"/>
  <c r="P327"/>
  <c r="BK327"/>
  <c r="J327"/>
  <c r="BE327"/>
  <c r="BI326"/>
  <c r="BH326"/>
  <c r="BG326"/>
  <c r="BF326"/>
  <c r="T326"/>
  <c r="R326"/>
  <c r="P326"/>
  <c r="BK326"/>
  <c r="J326"/>
  <c r="BE326"/>
  <c r="BI325"/>
  <c r="BH325"/>
  <c r="BG325"/>
  <c r="BF325"/>
  <c r="T325"/>
  <c r="R325"/>
  <c r="P325"/>
  <c r="BK325"/>
  <c r="J325"/>
  <c r="BE325"/>
  <c r="BI324"/>
  <c r="BH324"/>
  <c r="BG324"/>
  <c r="BF324"/>
  <c r="T324"/>
  <c r="R324"/>
  <c r="P324"/>
  <c r="BK324"/>
  <c r="J324"/>
  <c r="BE324"/>
  <c r="BI323"/>
  <c r="BH323"/>
  <c r="BG323"/>
  <c r="BF323"/>
  <c r="T323"/>
  <c r="R323"/>
  <c r="P323"/>
  <c r="BK323"/>
  <c r="J323"/>
  <c r="BE323"/>
  <c r="BI322"/>
  <c r="BH322"/>
  <c r="BG322"/>
  <c r="BF322"/>
  <c r="T322"/>
  <c r="R322"/>
  <c r="P322"/>
  <c r="BK322"/>
  <c r="J322"/>
  <c r="BE322"/>
  <c r="BI321"/>
  <c r="BH321"/>
  <c r="BG321"/>
  <c r="BF321"/>
  <c r="T321"/>
  <c r="R321"/>
  <c r="P321"/>
  <c r="BK321"/>
  <c r="J321"/>
  <c r="BE321"/>
  <c r="BI320"/>
  <c r="BH320"/>
  <c r="BG320"/>
  <c r="BF320"/>
  <c r="T320"/>
  <c r="R320"/>
  <c r="P320"/>
  <c r="BK320"/>
  <c r="J320"/>
  <c r="BE320"/>
  <c r="BI319"/>
  <c r="BH319"/>
  <c r="BG319"/>
  <c r="BF319"/>
  <c r="T319"/>
  <c r="R319"/>
  <c r="P319"/>
  <c r="BK319"/>
  <c r="J319"/>
  <c r="BE319"/>
  <c r="BI318"/>
  <c r="BH318"/>
  <c r="BG318"/>
  <c r="BF318"/>
  <c r="T318"/>
  <c r="R318"/>
  <c r="P318"/>
  <c r="BK318"/>
  <c r="J318"/>
  <c r="BE318"/>
  <c r="BI317"/>
  <c r="BH317"/>
  <c r="BG317"/>
  <c r="BF317"/>
  <c r="T317"/>
  <c r="R317"/>
  <c r="P317"/>
  <c r="BK317"/>
  <c r="J317"/>
  <c r="BE317"/>
  <c r="BI316"/>
  <c r="BH316"/>
  <c r="BG316"/>
  <c r="BF316"/>
  <c r="T316"/>
  <c r="R316"/>
  <c r="P316"/>
  <c r="BK316"/>
  <c r="J316"/>
  <c r="BE316"/>
  <c r="BI315"/>
  <c r="BH315"/>
  <c r="BG315"/>
  <c r="BF315"/>
  <c r="T315"/>
  <c r="R315"/>
  <c r="P315"/>
  <c r="BK315"/>
  <c r="J315"/>
  <c r="BE315"/>
  <c r="BI314"/>
  <c r="BH314"/>
  <c r="BG314"/>
  <c r="BF314"/>
  <c r="T314"/>
  <c r="R314"/>
  <c r="P314"/>
  <c r="BK314"/>
  <c r="J314"/>
  <c r="BE314"/>
  <c r="BI313"/>
  <c r="BH313"/>
  <c r="BG313"/>
  <c r="BF313"/>
  <c r="T313"/>
  <c r="R313"/>
  <c r="P313"/>
  <c r="BK313"/>
  <c r="J313"/>
  <c r="BE313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/>
  <c r="BI310"/>
  <c r="BH310"/>
  <c r="BG310"/>
  <c r="BF310"/>
  <c r="T310"/>
  <c r="R310"/>
  <c r="P310"/>
  <c r="BK310"/>
  <c r="J310"/>
  <c r="BE310"/>
  <c r="BI309"/>
  <c r="BH309"/>
  <c r="BG309"/>
  <c r="BF309"/>
  <c r="T309"/>
  <c r="R309"/>
  <c r="P309"/>
  <c r="BK309"/>
  <c r="J309"/>
  <c r="BE309"/>
  <c r="BI308"/>
  <c r="BH308"/>
  <c r="BG308"/>
  <c r="BF308"/>
  <c r="T308"/>
  <c r="R308"/>
  <c r="P308"/>
  <c r="BK308"/>
  <c r="J308"/>
  <c r="BE308"/>
  <c r="BI307"/>
  <c r="BH307"/>
  <c r="BG307"/>
  <c r="BF307"/>
  <c r="T307"/>
  <c r="R307"/>
  <c r="P307"/>
  <c r="BK307"/>
  <c r="J307"/>
  <c r="BE307"/>
  <c r="BI306"/>
  <c r="BH306"/>
  <c r="BG306"/>
  <c r="BF306"/>
  <c r="T306"/>
  <c r="R306"/>
  <c r="P306"/>
  <c r="BK306"/>
  <c r="J306"/>
  <c r="BE306"/>
  <c r="BI305"/>
  <c r="BH305"/>
  <c r="BG305"/>
  <c r="BF305"/>
  <c r="T305"/>
  <c r="R305"/>
  <c r="P305"/>
  <c r="BK305"/>
  <c r="J305"/>
  <c r="BE305"/>
  <c r="BI304"/>
  <c r="BH304"/>
  <c r="BG304"/>
  <c r="BF304"/>
  <c r="T304"/>
  <c r="R304"/>
  <c r="P304"/>
  <c r="BK304"/>
  <c r="J304"/>
  <c r="BE304"/>
  <c r="BI303"/>
  <c r="BH303"/>
  <c r="BG303"/>
  <c r="BF303"/>
  <c r="T303"/>
  <c r="R303"/>
  <c r="P303"/>
  <c r="BK303"/>
  <c r="J303"/>
  <c r="BE303"/>
  <c r="BI302"/>
  <c r="BH302"/>
  <c r="BG302"/>
  <c r="BF302"/>
  <c r="T302"/>
  <c r="R302"/>
  <c r="P302"/>
  <c r="BK302"/>
  <c r="J302"/>
  <c r="BE302"/>
  <c r="BI301"/>
  <c r="BH301"/>
  <c r="BG301"/>
  <c r="BF301"/>
  <c r="T301"/>
  <c r="R301"/>
  <c r="P301"/>
  <c r="BK301"/>
  <c r="J301"/>
  <c r="BE301"/>
  <c r="BI300"/>
  <c r="BH300"/>
  <c r="BG300"/>
  <c r="BF300"/>
  <c r="T300"/>
  <c r="R300"/>
  <c r="P300"/>
  <c r="BK300"/>
  <c r="J300"/>
  <c r="BE300"/>
  <c r="BI299"/>
  <c r="BH299"/>
  <c r="BG299"/>
  <c r="BF299"/>
  <c r="T299"/>
  <c r="R299"/>
  <c r="P299"/>
  <c r="BK299"/>
  <c r="J299"/>
  <c r="BE299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90"/>
  <c r="BH290"/>
  <c r="BG290"/>
  <c r="BF290"/>
  <c r="T290"/>
  <c r="T289"/>
  <c r="R290"/>
  <c r="R289"/>
  <c r="P290"/>
  <c r="P289"/>
  <c r="BK290"/>
  <c r="BK289"/>
  <c r="J289"/>
  <c r="J290"/>
  <c r="BE290"/>
  <c r="J71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T282"/>
  <c r="R283"/>
  <c r="R282"/>
  <c r="P283"/>
  <c r="P282"/>
  <c r="BK283"/>
  <c r="BK282"/>
  <c r="J282"/>
  <c r="J283"/>
  <c r="BE283"/>
  <c r="J70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6"/>
  <c r="BH276"/>
  <c r="BG276"/>
  <c r="BF276"/>
  <c r="T276"/>
  <c r="T275"/>
  <c r="R276"/>
  <c r="R275"/>
  <c r="P276"/>
  <c r="P275"/>
  <c r="BK276"/>
  <c r="BK275"/>
  <c r="J275"/>
  <c r="J276"/>
  <c r="BE276"/>
  <c r="J69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T248"/>
  <c r="R249"/>
  <c r="R248"/>
  <c r="P249"/>
  <c r="P248"/>
  <c r="BK249"/>
  <c r="BK248"/>
  <c r="J248"/>
  <c r="J249"/>
  <c r="BE249"/>
  <c r="J68"/>
  <c r="BI247"/>
  <c r="BH247"/>
  <c r="BG247"/>
  <c r="BF247"/>
  <c r="T247"/>
  <c r="R247"/>
  <c r="P247"/>
  <c r="BK247"/>
  <c r="J247"/>
  <c r="BE247"/>
  <c r="BI246"/>
  <c r="BH246"/>
  <c r="BG246"/>
  <c r="BF246"/>
  <c r="T246"/>
  <c r="T245"/>
  <c r="R246"/>
  <c r="R245"/>
  <c r="P246"/>
  <c r="P245"/>
  <c r="BK246"/>
  <c r="BK245"/>
  <c r="J245"/>
  <c r="J246"/>
  <c r="BE246"/>
  <c r="J67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T236"/>
  <c r="R237"/>
  <c r="R236"/>
  <c r="P237"/>
  <c r="P236"/>
  <c r="BK237"/>
  <c r="BK236"/>
  <c r="J236"/>
  <c r="J237"/>
  <c r="BE237"/>
  <c r="J6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T193"/>
  <c r="T192"/>
  <c r="R194"/>
  <c r="R193"/>
  <c r="R192"/>
  <c r="P194"/>
  <c r="P193"/>
  <c r="P192"/>
  <c r="BK194"/>
  <c r="BK193"/>
  <c r="J193"/>
  <c r="BK192"/>
  <c r="J192"/>
  <c r="J194"/>
  <c r="BE194"/>
  <c r="J65"/>
  <c r="J64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T181"/>
  <c r="R182"/>
  <c r="R181"/>
  <c r="P182"/>
  <c r="P181"/>
  <c r="BK182"/>
  <c r="BK181"/>
  <c r="J181"/>
  <c r="J182"/>
  <c r="BE182"/>
  <c r="J63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T143"/>
  <c r="R144"/>
  <c r="R143"/>
  <c r="P144"/>
  <c r="P143"/>
  <c r="BK144"/>
  <c r="BK143"/>
  <c r="J143"/>
  <c r="J144"/>
  <c r="BE144"/>
  <c r="J62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T116"/>
  <c r="R117"/>
  <c r="R116"/>
  <c r="P117"/>
  <c r="P116"/>
  <c r="BK117"/>
  <c r="BK116"/>
  <c r="J116"/>
  <c r="J117"/>
  <c r="BE117"/>
  <c r="J61"/>
  <c r="BI115"/>
  <c r="BH115"/>
  <c r="BG115"/>
  <c r="BF115"/>
  <c r="T115"/>
  <c r="R115"/>
  <c r="P115"/>
  <c r="BK115"/>
  <c r="J115"/>
  <c r="BE115"/>
  <c r="BI114"/>
  <c r="BH114"/>
  <c r="BG114"/>
  <c r="BF114"/>
  <c r="T114"/>
  <c r="T113"/>
  <c r="R114"/>
  <c r="R113"/>
  <c r="P114"/>
  <c r="P113"/>
  <c r="BK114"/>
  <c r="BK113"/>
  <c r="J113"/>
  <c r="J114"/>
  <c r="BE114"/>
  <c r="J60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T102"/>
  <c r="T101"/>
  <c r="R103"/>
  <c r="R102"/>
  <c r="R101"/>
  <c r="P103"/>
  <c r="P102"/>
  <c r="P101"/>
  <c r="BK103"/>
  <c r="BK102"/>
  <c r="J102"/>
  <c r="BK101"/>
  <c r="J101"/>
  <c r="J103"/>
  <c r="BE103"/>
  <c r="J59"/>
  <c r="J58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F34"/>
  <c i="1" r="BD55"/>
  <c i="5" r="BH97"/>
  <c r="F33"/>
  <c i="1" r="BC55"/>
  <c i="5" r="BG97"/>
  <c r="F32"/>
  <c i="1" r="BB55"/>
  <c i="5" r="BF97"/>
  <c r="J31"/>
  <c i="1" r="AW55"/>
  <c i="5" r="F31"/>
  <c i="1" r="BA55"/>
  <c i="5" r="T97"/>
  <c r="T96"/>
  <c r="T95"/>
  <c r="R97"/>
  <c r="R96"/>
  <c r="R95"/>
  <c r="P97"/>
  <c r="P96"/>
  <c r="P95"/>
  <c i="1" r="AU55"/>
  <c i="5" r="BK97"/>
  <c r="BK96"/>
  <c r="J96"/>
  <c r="BK95"/>
  <c r="J95"/>
  <c r="J56"/>
  <c r="J27"/>
  <c i="1" r="AG55"/>
  <c i="5" r="J97"/>
  <c r="BE97"/>
  <c r="J30"/>
  <c i="1" r="AV55"/>
  <c i="5" r="F30"/>
  <c i="1" r="AZ55"/>
  <c i="5" r="J57"/>
  <c r="J91"/>
  <c r="F91"/>
  <c r="F89"/>
  <c r="E87"/>
  <c r="J51"/>
  <c r="F51"/>
  <c r="F49"/>
  <c r="E47"/>
  <c r="J36"/>
  <c r="J18"/>
  <c r="E18"/>
  <c r="F92"/>
  <c r="F52"/>
  <c r="J17"/>
  <c r="J12"/>
  <c r="J89"/>
  <c r="J49"/>
  <c r="E7"/>
  <c r="E85"/>
  <c r="E45"/>
  <c i="1" r="AY54"/>
  <c r="AX54"/>
  <c i="4"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T172"/>
  <c r="R173"/>
  <c r="R172"/>
  <c r="P173"/>
  <c r="P172"/>
  <c r="BK173"/>
  <c r="BK172"/>
  <c r="J172"/>
  <c r="J173"/>
  <c r="BE173"/>
  <c r="J6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T161"/>
  <c r="R162"/>
  <c r="R161"/>
  <c r="P162"/>
  <c r="P161"/>
  <c r="BK162"/>
  <c r="BK161"/>
  <c r="J161"/>
  <c r="J162"/>
  <c r="BE162"/>
  <c r="J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T146"/>
  <c r="R147"/>
  <c r="R146"/>
  <c r="P147"/>
  <c r="P146"/>
  <c r="BK147"/>
  <c r="BK146"/>
  <c r="J146"/>
  <c r="J147"/>
  <c r="BE147"/>
  <c r="J60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T131"/>
  <c r="R132"/>
  <c r="R131"/>
  <c r="P132"/>
  <c r="P131"/>
  <c r="BK132"/>
  <c r="BK131"/>
  <c r="J131"/>
  <c r="J132"/>
  <c r="BE132"/>
  <c r="J59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T124"/>
  <c r="R125"/>
  <c r="R124"/>
  <c r="P125"/>
  <c r="P124"/>
  <c r="BK125"/>
  <c r="BK124"/>
  <c r="J124"/>
  <c r="J125"/>
  <c r="BE125"/>
  <c r="J58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F34"/>
  <c i="1" r="BD54"/>
  <c i="4" r="BH84"/>
  <c r="F33"/>
  <c i="1" r="BC54"/>
  <c i="4" r="BG84"/>
  <c r="F32"/>
  <c i="1" r="BB54"/>
  <c i="4" r="BF84"/>
  <c r="J31"/>
  <c i="1" r="AW54"/>
  <c i="4" r="F31"/>
  <c i="1" r="BA54"/>
  <c i="4" r="T84"/>
  <c r="T83"/>
  <c r="T82"/>
  <c r="R84"/>
  <c r="R83"/>
  <c r="R82"/>
  <c r="P84"/>
  <c r="P83"/>
  <c r="P82"/>
  <c i="1" r="AU54"/>
  <c i="4" r="BK84"/>
  <c r="BK83"/>
  <c r="J83"/>
  <c r="BK82"/>
  <c r="J82"/>
  <c r="J56"/>
  <c r="J27"/>
  <c i="1" r="AG54"/>
  <c i="4" r="J84"/>
  <c r="BE84"/>
  <c r="J30"/>
  <c i="1" r="AV54"/>
  <c i="4" r="F30"/>
  <c i="1" r="AZ54"/>
  <c i="4" r="J57"/>
  <c r="J78"/>
  <c r="F78"/>
  <c r="F76"/>
  <c r="E74"/>
  <c r="J51"/>
  <c r="F51"/>
  <c r="F49"/>
  <c r="E47"/>
  <c r="J36"/>
  <c r="J18"/>
  <c r="E18"/>
  <c r="F79"/>
  <c r="F52"/>
  <c r="J17"/>
  <c r="J12"/>
  <c r="J76"/>
  <c r="J49"/>
  <c r="E7"/>
  <c r="E72"/>
  <c r="E45"/>
  <c i="1" r="AY53"/>
  <c r="AX53"/>
  <c i="3"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5"/>
  <c r="BH255"/>
  <c r="BG255"/>
  <c r="BF255"/>
  <c r="T255"/>
  <c r="R255"/>
  <c r="P255"/>
  <c r="BK255"/>
  <c r="J255"/>
  <c r="BE255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7"/>
  <c r="BH247"/>
  <c r="BG247"/>
  <c r="BF247"/>
  <c r="T247"/>
  <c r="R247"/>
  <c r="P247"/>
  <c r="BK247"/>
  <c r="J247"/>
  <c r="BE247"/>
  <c r="BI239"/>
  <c r="BH239"/>
  <c r="BG239"/>
  <c r="BF239"/>
  <c r="T239"/>
  <c r="R239"/>
  <c r="P239"/>
  <c r="BK239"/>
  <c r="J239"/>
  <c r="BE239"/>
  <c r="BI231"/>
  <c r="BH231"/>
  <c r="BG231"/>
  <c r="BF231"/>
  <c r="T231"/>
  <c r="R231"/>
  <c r="P231"/>
  <c r="BK231"/>
  <c r="J231"/>
  <c r="BE231"/>
  <c r="BI224"/>
  <c r="BH224"/>
  <c r="BG224"/>
  <c r="BF224"/>
  <c r="T224"/>
  <c r="R224"/>
  <c r="P224"/>
  <c r="BK224"/>
  <c r="J224"/>
  <c r="BE224"/>
  <c r="BI217"/>
  <c r="BH217"/>
  <c r="BG217"/>
  <c r="BF217"/>
  <c r="T217"/>
  <c r="R217"/>
  <c r="P217"/>
  <c r="BK217"/>
  <c r="J217"/>
  <c r="BE217"/>
  <c r="BI210"/>
  <c r="BH210"/>
  <c r="BG210"/>
  <c r="BF210"/>
  <c r="T210"/>
  <c r="T209"/>
  <c r="R210"/>
  <c r="R209"/>
  <c r="P210"/>
  <c r="P209"/>
  <c r="BK210"/>
  <c r="BK209"/>
  <c r="J209"/>
  <c r="J210"/>
  <c r="BE210"/>
  <c r="J66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1"/>
  <c r="BH181"/>
  <c r="BG181"/>
  <c r="BF181"/>
  <c r="T181"/>
  <c r="R181"/>
  <c r="P181"/>
  <c r="BK181"/>
  <c r="J181"/>
  <c r="BE181"/>
  <c r="BI179"/>
  <c r="BH179"/>
  <c r="BG179"/>
  <c r="BF179"/>
  <c r="T179"/>
  <c r="T178"/>
  <c r="R179"/>
  <c r="R178"/>
  <c r="P179"/>
  <c r="P178"/>
  <c r="BK179"/>
  <c r="BK178"/>
  <c r="J178"/>
  <c r="J179"/>
  <c r="BE179"/>
  <c r="J65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T131"/>
  <c r="T130"/>
  <c r="R132"/>
  <c r="R131"/>
  <c r="R130"/>
  <c r="P132"/>
  <c r="P131"/>
  <c r="P130"/>
  <c r="BK132"/>
  <c r="BK131"/>
  <c r="J131"/>
  <c r="BK130"/>
  <c r="J130"/>
  <c r="J132"/>
  <c r="BE132"/>
  <c r="J64"/>
  <c r="J63"/>
  <c r="BI128"/>
  <c r="BH128"/>
  <c r="BG128"/>
  <c r="BF128"/>
  <c r="T128"/>
  <c r="T127"/>
  <c r="R128"/>
  <c r="R127"/>
  <c r="P128"/>
  <c r="P127"/>
  <c r="BK128"/>
  <c r="BK127"/>
  <c r="J127"/>
  <c r="J128"/>
  <c r="BE128"/>
  <c r="J62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T117"/>
  <c r="R118"/>
  <c r="R117"/>
  <c r="P118"/>
  <c r="P117"/>
  <c r="BK118"/>
  <c r="BK117"/>
  <c r="J117"/>
  <c r="J118"/>
  <c r="BE118"/>
  <c r="J61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6"/>
  <c r="BH106"/>
  <c r="BG106"/>
  <c r="BF106"/>
  <c r="T106"/>
  <c r="R106"/>
  <c r="P106"/>
  <c r="BK106"/>
  <c r="J106"/>
  <c r="BE106"/>
  <c r="BI103"/>
  <c r="BH103"/>
  <c r="BG103"/>
  <c r="BF103"/>
  <c r="T103"/>
  <c r="T102"/>
  <c r="R103"/>
  <c r="R102"/>
  <c r="P103"/>
  <c r="P102"/>
  <c r="BK103"/>
  <c r="BK102"/>
  <c r="J102"/>
  <c r="J103"/>
  <c r="BE103"/>
  <c r="J60"/>
  <c r="BI99"/>
  <c r="BH99"/>
  <c r="BG99"/>
  <c r="BF99"/>
  <c r="T99"/>
  <c r="R99"/>
  <c r="P99"/>
  <c r="BK99"/>
  <c r="J99"/>
  <c r="BE99"/>
  <c r="BI96"/>
  <c r="BH96"/>
  <c r="BG96"/>
  <c r="BF96"/>
  <c r="T96"/>
  <c r="T95"/>
  <c r="R96"/>
  <c r="R95"/>
  <c r="P96"/>
  <c r="P95"/>
  <c r="BK96"/>
  <c r="BK95"/>
  <c r="J95"/>
  <c r="J96"/>
  <c r="BE96"/>
  <c r="J59"/>
  <c r="BI92"/>
  <c r="BH92"/>
  <c r="BG92"/>
  <c r="BF92"/>
  <c r="T92"/>
  <c r="R92"/>
  <c r="P92"/>
  <c r="BK92"/>
  <c r="J92"/>
  <c r="BE92"/>
  <c r="BI89"/>
  <c r="F34"/>
  <c i="1" r="BD53"/>
  <c i="3" r="BH89"/>
  <c r="F33"/>
  <c i="1" r="BC53"/>
  <c i="3" r="BG89"/>
  <c r="F32"/>
  <c i="1" r="BB53"/>
  <c i="3" r="BF89"/>
  <c r="J31"/>
  <c i="1" r="AW53"/>
  <c i="3" r="F31"/>
  <c i="1" r="BA53"/>
  <c i="3" r="T89"/>
  <c r="T88"/>
  <c r="T87"/>
  <c r="T86"/>
  <c r="R89"/>
  <c r="R88"/>
  <c r="R87"/>
  <c r="R86"/>
  <c r="P89"/>
  <c r="P88"/>
  <c r="P87"/>
  <c r="P86"/>
  <c i="1" r="AU53"/>
  <c i="3" r="BK89"/>
  <c r="BK88"/>
  <c r="J88"/>
  <c r="BK87"/>
  <c r="J87"/>
  <c r="BK86"/>
  <c r="J86"/>
  <c r="J56"/>
  <c r="J27"/>
  <c i="1" r="AG53"/>
  <c i="3" r="J89"/>
  <c r="BE89"/>
  <c r="J30"/>
  <c i="1" r="AV53"/>
  <c i="3" r="F30"/>
  <c i="1" r="AZ53"/>
  <c i="3"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AY52"/>
  <c r="AX52"/>
  <c i="2" r="BI1222"/>
  <c r="BH1222"/>
  <c r="BG1222"/>
  <c r="BF1222"/>
  <c r="T1222"/>
  <c r="R1222"/>
  <c r="P1222"/>
  <c r="BK1222"/>
  <c r="J1222"/>
  <c r="BE1222"/>
  <c r="BI1215"/>
  <c r="BH1215"/>
  <c r="BG1215"/>
  <c r="BF1215"/>
  <c r="T1215"/>
  <c r="R1215"/>
  <c r="P1215"/>
  <c r="BK1215"/>
  <c r="J1215"/>
  <c r="BE1215"/>
  <c r="BI1213"/>
  <c r="BH1213"/>
  <c r="BG1213"/>
  <c r="BF1213"/>
  <c r="T1213"/>
  <c r="R1213"/>
  <c r="P1213"/>
  <c r="BK1213"/>
  <c r="J1213"/>
  <c r="BE1213"/>
  <c r="BI1211"/>
  <c r="BH1211"/>
  <c r="BG1211"/>
  <c r="BF1211"/>
  <c r="T1211"/>
  <c r="R1211"/>
  <c r="P1211"/>
  <c r="BK1211"/>
  <c r="J1211"/>
  <c r="BE1211"/>
  <c r="BI1208"/>
  <c r="BH1208"/>
  <c r="BG1208"/>
  <c r="BF1208"/>
  <c r="T1208"/>
  <c r="R1208"/>
  <c r="P1208"/>
  <c r="BK1208"/>
  <c r="J1208"/>
  <c r="BE1208"/>
  <c r="BI1200"/>
  <c r="BH1200"/>
  <c r="BG1200"/>
  <c r="BF1200"/>
  <c r="T1200"/>
  <c r="R1200"/>
  <c r="P1200"/>
  <c r="BK1200"/>
  <c r="J1200"/>
  <c r="BE1200"/>
  <c r="BI1198"/>
  <c r="BH1198"/>
  <c r="BG1198"/>
  <c r="BF1198"/>
  <c r="T1198"/>
  <c r="R1198"/>
  <c r="P1198"/>
  <c r="BK1198"/>
  <c r="J1198"/>
  <c r="BE1198"/>
  <c r="BI1196"/>
  <c r="BH1196"/>
  <c r="BG1196"/>
  <c r="BF1196"/>
  <c r="T1196"/>
  <c r="R1196"/>
  <c r="P1196"/>
  <c r="BK1196"/>
  <c r="J1196"/>
  <c r="BE1196"/>
  <c r="BI1192"/>
  <c r="BH1192"/>
  <c r="BG1192"/>
  <c r="BF1192"/>
  <c r="T1192"/>
  <c r="R1192"/>
  <c r="P1192"/>
  <c r="BK1192"/>
  <c r="J1192"/>
  <c r="BE1192"/>
  <c r="BI1183"/>
  <c r="BH1183"/>
  <c r="BG1183"/>
  <c r="BF1183"/>
  <c r="T1183"/>
  <c r="T1182"/>
  <c r="R1183"/>
  <c r="R1182"/>
  <c r="P1183"/>
  <c r="P1182"/>
  <c r="BK1183"/>
  <c r="BK1182"/>
  <c r="J1182"/>
  <c r="J1183"/>
  <c r="BE1183"/>
  <c r="J79"/>
  <c r="BI1180"/>
  <c r="BH1180"/>
  <c r="BG1180"/>
  <c r="BF1180"/>
  <c r="T1180"/>
  <c r="R1180"/>
  <c r="P1180"/>
  <c r="BK1180"/>
  <c r="J1180"/>
  <c r="BE1180"/>
  <c r="BI1178"/>
  <c r="BH1178"/>
  <c r="BG1178"/>
  <c r="BF1178"/>
  <c r="T1178"/>
  <c r="R1178"/>
  <c r="P1178"/>
  <c r="BK1178"/>
  <c r="J1178"/>
  <c r="BE1178"/>
  <c r="BI1149"/>
  <c r="BH1149"/>
  <c r="BG1149"/>
  <c r="BF1149"/>
  <c r="T1149"/>
  <c r="R1149"/>
  <c r="P1149"/>
  <c r="BK1149"/>
  <c r="J1149"/>
  <c r="BE1149"/>
  <c r="BI1138"/>
  <c r="BH1138"/>
  <c r="BG1138"/>
  <c r="BF1138"/>
  <c r="T1138"/>
  <c r="R1138"/>
  <c r="P1138"/>
  <c r="BK1138"/>
  <c r="J1138"/>
  <c r="BE1138"/>
  <c r="BI1079"/>
  <c r="BH1079"/>
  <c r="BG1079"/>
  <c r="BF1079"/>
  <c r="T1079"/>
  <c r="T1078"/>
  <c r="R1079"/>
  <c r="R1078"/>
  <c r="P1079"/>
  <c r="P1078"/>
  <c r="BK1079"/>
  <c r="BK1078"/>
  <c r="J1078"/>
  <c r="J1079"/>
  <c r="BE1079"/>
  <c r="J78"/>
  <c r="BI1076"/>
  <c r="BH1076"/>
  <c r="BG1076"/>
  <c r="BF1076"/>
  <c r="T1076"/>
  <c r="R1076"/>
  <c r="P1076"/>
  <c r="BK1076"/>
  <c r="J1076"/>
  <c r="BE1076"/>
  <c r="BI1074"/>
  <c r="BH1074"/>
  <c r="BG1074"/>
  <c r="BF1074"/>
  <c r="T1074"/>
  <c r="R1074"/>
  <c r="P1074"/>
  <c r="BK1074"/>
  <c r="J1074"/>
  <c r="BE1074"/>
  <c r="BI1069"/>
  <c r="BH1069"/>
  <c r="BG1069"/>
  <c r="BF1069"/>
  <c r="T1069"/>
  <c r="R1069"/>
  <c r="P1069"/>
  <c r="BK1069"/>
  <c r="J1069"/>
  <c r="BE1069"/>
  <c r="BI1066"/>
  <c r="BH1066"/>
  <c r="BG1066"/>
  <c r="BF1066"/>
  <c r="T1066"/>
  <c r="T1065"/>
  <c r="R1066"/>
  <c r="R1065"/>
  <c r="P1066"/>
  <c r="P1065"/>
  <c r="BK1066"/>
  <c r="BK1065"/>
  <c r="J1065"/>
  <c r="J1066"/>
  <c r="BE1066"/>
  <c r="J77"/>
  <c r="BI1063"/>
  <c r="BH1063"/>
  <c r="BG1063"/>
  <c r="BF1063"/>
  <c r="T1063"/>
  <c r="R1063"/>
  <c r="P1063"/>
  <c r="BK1063"/>
  <c r="J1063"/>
  <c r="BE1063"/>
  <c r="BI1061"/>
  <c r="BH1061"/>
  <c r="BG1061"/>
  <c r="BF1061"/>
  <c r="T1061"/>
  <c r="R1061"/>
  <c r="P1061"/>
  <c r="BK1061"/>
  <c r="J1061"/>
  <c r="BE1061"/>
  <c r="BI1058"/>
  <c r="BH1058"/>
  <c r="BG1058"/>
  <c r="BF1058"/>
  <c r="T1058"/>
  <c r="R1058"/>
  <c r="P1058"/>
  <c r="BK1058"/>
  <c r="J1058"/>
  <c r="BE1058"/>
  <c r="BI1037"/>
  <c r="BH1037"/>
  <c r="BG1037"/>
  <c r="BF1037"/>
  <c r="T1037"/>
  <c r="T1036"/>
  <c r="R1037"/>
  <c r="R1036"/>
  <c r="P1037"/>
  <c r="P1036"/>
  <c r="BK1037"/>
  <c r="BK1036"/>
  <c r="J1036"/>
  <c r="J1037"/>
  <c r="BE1037"/>
  <c r="J76"/>
  <c r="BI1034"/>
  <c r="BH1034"/>
  <c r="BG1034"/>
  <c r="BF1034"/>
  <c r="T1034"/>
  <c r="R1034"/>
  <c r="P1034"/>
  <c r="BK1034"/>
  <c r="J1034"/>
  <c r="BE1034"/>
  <c r="BI1032"/>
  <c r="BH1032"/>
  <c r="BG1032"/>
  <c r="BF1032"/>
  <c r="T1032"/>
  <c r="R1032"/>
  <c r="P1032"/>
  <c r="BK1032"/>
  <c r="J1032"/>
  <c r="BE1032"/>
  <c r="BI1028"/>
  <c r="BH1028"/>
  <c r="BG1028"/>
  <c r="BF1028"/>
  <c r="T1028"/>
  <c r="R1028"/>
  <c r="P1028"/>
  <c r="BK1028"/>
  <c r="J1028"/>
  <c r="BE1028"/>
  <c r="BI1024"/>
  <c r="BH1024"/>
  <c r="BG1024"/>
  <c r="BF1024"/>
  <c r="T1024"/>
  <c r="R1024"/>
  <c r="P1024"/>
  <c r="BK1024"/>
  <c r="J1024"/>
  <c r="BE1024"/>
  <c r="BI1020"/>
  <c r="BH1020"/>
  <c r="BG1020"/>
  <c r="BF1020"/>
  <c r="T1020"/>
  <c r="R1020"/>
  <c r="P1020"/>
  <c r="BK1020"/>
  <c r="J1020"/>
  <c r="BE1020"/>
  <c r="BI1016"/>
  <c r="BH1016"/>
  <c r="BG1016"/>
  <c r="BF1016"/>
  <c r="T1016"/>
  <c r="R1016"/>
  <c r="P1016"/>
  <c r="BK1016"/>
  <c r="J1016"/>
  <c r="BE1016"/>
  <c r="BI1012"/>
  <c r="BH1012"/>
  <c r="BG1012"/>
  <c r="BF1012"/>
  <c r="T1012"/>
  <c r="R1012"/>
  <c r="P1012"/>
  <c r="BK1012"/>
  <c r="J1012"/>
  <c r="BE1012"/>
  <c r="BI1008"/>
  <c r="BH1008"/>
  <c r="BG1008"/>
  <c r="BF1008"/>
  <c r="T1008"/>
  <c r="R1008"/>
  <c r="P1008"/>
  <c r="BK1008"/>
  <c r="J1008"/>
  <c r="BE1008"/>
  <c r="BI1001"/>
  <c r="BH1001"/>
  <c r="BG1001"/>
  <c r="BF1001"/>
  <c r="T1001"/>
  <c r="R1001"/>
  <c r="P1001"/>
  <c r="BK1001"/>
  <c r="J1001"/>
  <c r="BE1001"/>
  <c r="BI997"/>
  <c r="BH997"/>
  <c r="BG997"/>
  <c r="BF997"/>
  <c r="T997"/>
  <c r="R997"/>
  <c r="P997"/>
  <c r="BK997"/>
  <c r="J997"/>
  <c r="BE997"/>
  <c r="BI993"/>
  <c r="BH993"/>
  <c r="BG993"/>
  <c r="BF993"/>
  <c r="T993"/>
  <c r="R993"/>
  <c r="P993"/>
  <c r="BK993"/>
  <c r="J993"/>
  <c r="BE993"/>
  <c r="BI989"/>
  <c r="BH989"/>
  <c r="BG989"/>
  <c r="BF989"/>
  <c r="T989"/>
  <c r="T988"/>
  <c r="R989"/>
  <c r="R988"/>
  <c r="P989"/>
  <c r="P988"/>
  <c r="BK989"/>
  <c r="BK988"/>
  <c r="J988"/>
  <c r="J989"/>
  <c r="BE989"/>
  <c r="J75"/>
  <c r="BI986"/>
  <c r="BH986"/>
  <c r="BG986"/>
  <c r="BF986"/>
  <c r="T986"/>
  <c r="R986"/>
  <c r="P986"/>
  <c r="BK986"/>
  <c r="J986"/>
  <c r="BE986"/>
  <c r="BI984"/>
  <c r="BH984"/>
  <c r="BG984"/>
  <c r="BF984"/>
  <c r="T984"/>
  <c r="R984"/>
  <c r="P984"/>
  <c r="BK984"/>
  <c r="J984"/>
  <c r="BE984"/>
  <c r="BI981"/>
  <c r="BH981"/>
  <c r="BG981"/>
  <c r="BF981"/>
  <c r="T981"/>
  <c r="R981"/>
  <c r="P981"/>
  <c r="BK981"/>
  <c r="J981"/>
  <c r="BE981"/>
  <c r="BI977"/>
  <c r="BH977"/>
  <c r="BG977"/>
  <c r="BF977"/>
  <c r="T977"/>
  <c r="R977"/>
  <c r="P977"/>
  <c r="BK977"/>
  <c r="J977"/>
  <c r="BE977"/>
  <c r="BI974"/>
  <c r="BH974"/>
  <c r="BG974"/>
  <c r="BF974"/>
  <c r="T974"/>
  <c r="R974"/>
  <c r="P974"/>
  <c r="BK974"/>
  <c r="J974"/>
  <c r="BE974"/>
  <c r="BI970"/>
  <c r="BH970"/>
  <c r="BG970"/>
  <c r="BF970"/>
  <c r="T970"/>
  <c r="R970"/>
  <c r="P970"/>
  <c r="BK970"/>
  <c r="J970"/>
  <c r="BE970"/>
  <c r="BI966"/>
  <c r="BH966"/>
  <c r="BG966"/>
  <c r="BF966"/>
  <c r="T966"/>
  <c r="R966"/>
  <c r="P966"/>
  <c r="BK966"/>
  <c r="J966"/>
  <c r="BE966"/>
  <c r="BI962"/>
  <c r="BH962"/>
  <c r="BG962"/>
  <c r="BF962"/>
  <c r="T962"/>
  <c r="T961"/>
  <c r="R962"/>
  <c r="R961"/>
  <c r="P962"/>
  <c r="P961"/>
  <c r="BK962"/>
  <c r="BK961"/>
  <c r="J961"/>
  <c r="J962"/>
  <c r="BE962"/>
  <c r="J74"/>
  <c r="BI959"/>
  <c r="BH959"/>
  <c r="BG959"/>
  <c r="BF959"/>
  <c r="T959"/>
  <c r="R959"/>
  <c r="P959"/>
  <c r="BK959"/>
  <c r="J959"/>
  <c r="BE959"/>
  <c r="BI957"/>
  <c r="BH957"/>
  <c r="BG957"/>
  <c r="BF957"/>
  <c r="T957"/>
  <c r="R957"/>
  <c r="P957"/>
  <c r="BK957"/>
  <c r="J957"/>
  <c r="BE957"/>
  <c r="BI955"/>
  <c r="BH955"/>
  <c r="BG955"/>
  <c r="BF955"/>
  <c r="T955"/>
  <c r="R955"/>
  <c r="P955"/>
  <c r="BK955"/>
  <c r="J955"/>
  <c r="BE955"/>
  <c r="BI953"/>
  <c r="BH953"/>
  <c r="BG953"/>
  <c r="BF953"/>
  <c r="T953"/>
  <c r="R953"/>
  <c r="P953"/>
  <c r="BK953"/>
  <c r="J953"/>
  <c r="BE953"/>
  <c r="BI950"/>
  <c r="BH950"/>
  <c r="BG950"/>
  <c r="BF950"/>
  <c r="T950"/>
  <c r="R950"/>
  <c r="P950"/>
  <c r="BK950"/>
  <c r="J950"/>
  <c r="BE950"/>
  <c r="BI946"/>
  <c r="BH946"/>
  <c r="BG946"/>
  <c r="BF946"/>
  <c r="T946"/>
  <c r="R946"/>
  <c r="P946"/>
  <c r="BK946"/>
  <c r="J946"/>
  <c r="BE946"/>
  <c r="BI939"/>
  <c r="BH939"/>
  <c r="BG939"/>
  <c r="BF939"/>
  <c r="T939"/>
  <c r="R939"/>
  <c r="P939"/>
  <c r="BK939"/>
  <c r="J939"/>
  <c r="BE939"/>
  <c r="BI936"/>
  <c r="BH936"/>
  <c r="BG936"/>
  <c r="BF936"/>
  <c r="T936"/>
  <c r="R936"/>
  <c r="P936"/>
  <c r="BK936"/>
  <c r="J936"/>
  <c r="BE936"/>
  <c r="BI929"/>
  <c r="BH929"/>
  <c r="BG929"/>
  <c r="BF929"/>
  <c r="T929"/>
  <c r="T928"/>
  <c r="R929"/>
  <c r="R928"/>
  <c r="P929"/>
  <c r="P928"/>
  <c r="BK929"/>
  <c r="BK928"/>
  <c r="J928"/>
  <c r="J929"/>
  <c r="BE929"/>
  <c r="J73"/>
  <c r="BI926"/>
  <c r="BH926"/>
  <c r="BG926"/>
  <c r="BF926"/>
  <c r="T926"/>
  <c r="R926"/>
  <c r="P926"/>
  <c r="BK926"/>
  <c r="J926"/>
  <c r="BE926"/>
  <c r="BI924"/>
  <c r="BH924"/>
  <c r="BG924"/>
  <c r="BF924"/>
  <c r="T924"/>
  <c r="R924"/>
  <c r="P924"/>
  <c r="BK924"/>
  <c r="J924"/>
  <c r="BE924"/>
  <c r="BI919"/>
  <c r="BH919"/>
  <c r="BG919"/>
  <c r="BF919"/>
  <c r="T919"/>
  <c r="R919"/>
  <c r="P919"/>
  <c r="BK919"/>
  <c r="J919"/>
  <c r="BE919"/>
  <c r="BI914"/>
  <c r="BH914"/>
  <c r="BG914"/>
  <c r="BF914"/>
  <c r="T914"/>
  <c r="R914"/>
  <c r="P914"/>
  <c r="BK914"/>
  <c r="J914"/>
  <c r="BE914"/>
  <c r="BI909"/>
  <c r="BH909"/>
  <c r="BG909"/>
  <c r="BF909"/>
  <c r="T909"/>
  <c r="R909"/>
  <c r="P909"/>
  <c r="BK909"/>
  <c r="J909"/>
  <c r="BE909"/>
  <c r="BI904"/>
  <c r="BH904"/>
  <c r="BG904"/>
  <c r="BF904"/>
  <c r="T904"/>
  <c r="R904"/>
  <c r="P904"/>
  <c r="BK904"/>
  <c r="J904"/>
  <c r="BE904"/>
  <c r="BI899"/>
  <c r="BH899"/>
  <c r="BG899"/>
  <c r="BF899"/>
  <c r="T899"/>
  <c r="R899"/>
  <c r="P899"/>
  <c r="BK899"/>
  <c r="J899"/>
  <c r="BE899"/>
  <c r="BI894"/>
  <c r="BH894"/>
  <c r="BG894"/>
  <c r="BF894"/>
  <c r="T894"/>
  <c r="R894"/>
  <c r="P894"/>
  <c r="BK894"/>
  <c r="J894"/>
  <c r="BE894"/>
  <c r="BI889"/>
  <c r="BH889"/>
  <c r="BG889"/>
  <c r="BF889"/>
  <c r="T889"/>
  <c r="R889"/>
  <c r="P889"/>
  <c r="BK889"/>
  <c r="J889"/>
  <c r="BE889"/>
  <c r="BI884"/>
  <c r="BH884"/>
  <c r="BG884"/>
  <c r="BF884"/>
  <c r="T884"/>
  <c r="R884"/>
  <c r="P884"/>
  <c r="BK884"/>
  <c r="J884"/>
  <c r="BE884"/>
  <c r="BI879"/>
  <c r="BH879"/>
  <c r="BG879"/>
  <c r="BF879"/>
  <c r="T879"/>
  <c r="R879"/>
  <c r="P879"/>
  <c r="BK879"/>
  <c r="J879"/>
  <c r="BE879"/>
  <c r="BI874"/>
  <c r="BH874"/>
  <c r="BG874"/>
  <c r="BF874"/>
  <c r="T874"/>
  <c r="R874"/>
  <c r="P874"/>
  <c r="BK874"/>
  <c r="J874"/>
  <c r="BE874"/>
  <c r="BI868"/>
  <c r="BH868"/>
  <c r="BG868"/>
  <c r="BF868"/>
  <c r="T868"/>
  <c r="R868"/>
  <c r="P868"/>
  <c r="BK868"/>
  <c r="J868"/>
  <c r="BE868"/>
  <c r="BI863"/>
  <c r="BH863"/>
  <c r="BG863"/>
  <c r="BF863"/>
  <c r="T863"/>
  <c r="R863"/>
  <c r="P863"/>
  <c r="BK863"/>
  <c r="J863"/>
  <c r="BE863"/>
  <c r="BI858"/>
  <c r="BH858"/>
  <c r="BG858"/>
  <c r="BF858"/>
  <c r="T858"/>
  <c r="R858"/>
  <c r="P858"/>
  <c r="BK858"/>
  <c r="J858"/>
  <c r="BE858"/>
  <c r="BI853"/>
  <c r="BH853"/>
  <c r="BG853"/>
  <c r="BF853"/>
  <c r="T853"/>
  <c r="R853"/>
  <c r="P853"/>
  <c r="BK853"/>
  <c r="J853"/>
  <c r="BE853"/>
  <c r="BI848"/>
  <c r="BH848"/>
  <c r="BG848"/>
  <c r="BF848"/>
  <c r="T848"/>
  <c r="R848"/>
  <c r="P848"/>
  <c r="BK848"/>
  <c r="J848"/>
  <c r="BE848"/>
  <c r="BI845"/>
  <c r="BH845"/>
  <c r="BG845"/>
  <c r="BF845"/>
  <c r="T845"/>
  <c r="R845"/>
  <c r="P845"/>
  <c r="BK845"/>
  <c r="J845"/>
  <c r="BE845"/>
  <c r="BI842"/>
  <c r="BH842"/>
  <c r="BG842"/>
  <c r="BF842"/>
  <c r="T842"/>
  <c r="R842"/>
  <c r="P842"/>
  <c r="BK842"/>
  <c r="J842"/>
  <c r="BE842"/>
  <c r="BI836"/>
  <c r="BH836"/>
  <c r="BG836"/>
  <c r="BF836"/>
  <c r="T836"/>
  <c r="R836"/>
  <c r="P836"/>
  <c r="BK836"/>
  <c r="J836"/>
  <c r="BE836"/>
  <c r="BI829"/>
  <c r="BH829"/>
  <c r="BG829"/>
  <c r="BF829"/>
  <c r="T829"/>
  <c r="R829"/>
  <c r="P829"/>
  <c r="BK829"/>
  <c r="J829"/>
  <c r="BE829"/>
  <c r="BI825"/>
  <c r="BH825"/>
  <c r="BG825"/>
  <c r="BF825"/>
  <c r="T825"/>
  <c r="R825"/>
  <c r="P825"/>
  <c r="BK825"/>
  <c r="J825"/>
  <c r="BE825"/>
  <c r="BI814"/>
  <c r="BH814"/>
  <c r="BG814"/>
  <c r="BF814"/>
  <c r="T814"/>
  <c r="R814"/>
  <c r="P814"/>
  <c r="BK814"/>
  <c r="J814"/>
  <c r="BE814"/>
  <c r="BI803"/>
  <c r="BH803"/>
  <c r="BG803"/>
  <c r="BF803"/>
  <c r="T803"/>
  <c r="R803"/>
  <c r="P803"/>
  <c r="BK803"/>
  <c r="J803"/>
  <c r="BE803"/>
  <c r="BI794"/>
  <c r="BH794"/>
  <c r="BG794"/>
  <c r="BF794"/>
  <c r="T794"/>
  <c r="T793"/>
  <c r="R794"/>
  <c r="R793"/>
  <c r="P794"/>
  <c r="P793"/>
  <c r="BK794"/>
  <c r="BK793"/>
  <c r="J793"/>
  <c r="J794"/>
  <c r="BE794"/>
  <c r="J72"/>
  <c r="BI791"/>
  <c r="BH791"/>
  <c r="BG791"/>
  <c r="BF791"/>
  <c r="T791"/>
  <c r="R791"/>
  <c r="P791"/>
  <c r="BK791"/>
  <c r="J791"/>
  <c r="BE791"/>
  <c r="BI789"/>
  <c r="BH789"/>
  <c r="BG789"/>
  <c r="BF789"/>
  <c r="T789"/>
  <c r="R789"/>
  <c r="P789"/>
  <c r="BK789"/>
  <c r="J789"/>
  <c r="BE789"/>
  <c r="BI785"/>
  <c r="BH785"/>
  <c r="BG785"/>
  <c r="BF785"/>
  <c r="T785"/>
  <c r="R785"/>
  <c r="P785"/>
  <c r="BK785"/>
  <c r="J785"/>
  <c r="BE785"/>
  <c r="BI781"/>
  <c r="BH781"/>
  <c r="BG781"/>
  <c r="BF781"/>
  <c r="T781"/>
  <c r="R781"/>
  <c r="P781"/>
  <c r="BK781"/>
  <c r="J781"/>
  <c r="BE781"/>
  <c r="BI775"/>
  <c r="BH775"/>
  <c r="BG775"/>
  <c r="BF775"/>
  <c r="T775"/>
  <c r="R775"/>
  <c r="P775"/>
  <c r="BK775"/>
  <c r="J775"/>
  <c r="BE775"/>
  <c r="BI762"/>
  <c r="BH762"/>
  <c r="BG762"/>
  <c r="BF762"/>
  <c r="T762"/>
  <c r="R762"/>
  <c r="P762"/>
  <c r="BK762"/>
  <c r="J762"/>
  <c r="BE762"/>
  <c r="BI756"/>
  <c r="BH756"/>
  <c r="BG756"/>
  <c r="BF756"/>
  <c r="T756"/>
  <c r="R756"/>
  <c r="P756"/>
  <c r="BK756"/>
  <c r="J756"/>
  <c r="BE756"/>
  <c r="BI750"/>
  <c r="BH750"/>
  <c r="BG750"/>
  <c r="BF750"/>
  <c r="T750"/>
  <c r="R750"/>
  <c r="P750"/>
  <c r="BK750"/>
  <c r="J750"/>
  <c r="BE750"/>
  <c r="BI730"/>
  <c r="BH730"/>
  <c r="BG730"/>
  <c r="BF730"/>
  <c r="T730"/>
  <c r="R730"/>
  <c r="P730"/>
  <c r="BK730"/>
  <c r="J730"/>
  <c r="BE730"/>
  <c r="BI716"/>
  <c r="BH716"/>
  <c r="BG716"/>
  <c r="BF716"/>
  <c r="T716"/>
  <c r="R716"/>
  <c r="P716"/>
  <c r="BK716"/>
  <c r="J716"/>
  <c r="BE716"/>
  <c r="BI710"/>
  <c r="BH710"/>
  <c r="BG710"/>
  <c r="BF710"/>
  <c r="T710"/>
  <c r="R710"/>
  <c r="P710"/>
  <c r="BK710"/>
  <c r="J710"/>
  <c r="BE710"/>
  <c r="BI705"/>
  <c r="BH705"/>
  <c r="BG705"/>
  <c r="BF705"/>
  <c r="T705"/>
  <c r="R705"/>
  <c r="P705"/>
  <c r="BK705"/>
  <c r="J705"/>
  <c r="BE705"/>
  <c r="BI700"/>
  <c r="BH700"/>
  <c r="BG700"/>
  <c r="BF700"/>
  <c r="T700"/>
  <c r="R700"/>
  <c r="P700"/>
  <c r="BK700"/>
  <c r="J700"/>
  <c r="BE700"/>
  <c r="BI695"/>
  <c r="BH695"/>
  <c r="BG695"/>
  <c r="BF695"/>
  <c r="T695"/>
  <c r="R695"/>
  <c r="P695"/>
  <c r="BK695"/>
  <c r="J695"/>
  <c r="BE695"/>
  <c r="BI690"/>
  <c r="BH690"/>
  <c r="BG690"/>
  <c r="BF690"/>
  <c r="T690"/>
  <c r="R690"/>
  <c r="P690"/>
  <c r="BK690"/>
  <c r="J690"/>
  <c r="BE690"/>
  <c r="BI685"/>
  <c r="BH685"/>
  <c r="BG685"/>
  <c r="BF685"/>
  <c r="T685"/>
  <c r="R685"/>
  <c r="P685"/>
  <c r="BK685"/>
  <c r="J685"/>
  <c r="BE685"/>
  <c r="BI680"/>
  <c r="BH680"/>
  <c r="BG680"/>
  <c r="BF680"/>
  <c r="T680"/>
  <c r="R680"/>
  <c r="P680"/>
  <c r="BK680"/>
  <c r="J680"/>
  <c r="BE680"/>
  <c r="BI675"/>
  <c r="BH675"/>
  <c r="BG675"/>
  <c r="BF675"/>
  <c r="T675"/>
  <c r="T674"/>
  <c r="R675"/>
  <c r="R674"/>
  <c r="P675"/>
  <c r="P674"/>
  <c r="BK675"/>
  <c r="BK674"/>
  <c r="J674"/>
  <c r="J675"/>
  <c r="BE675"/>
  <c r="J71"/>
  <c r="BI672"/>
  <c r="BH672"/>
  <c r="BG672"/>
  <c r="BF672"/>
  <c r="T672"/>
  <c r="R672"/>
  <c r="P672"/>
  <c r="BK672"/>
  <c r="J672"/>
  <c r="BE672"/>
  <c r="BI670"/>
  <c r="BH670"/>
  <c r="BG670"/>
  <c r="BF670"/>
  <c r="T670"/>
  <c r="R670"/>
  <c r="P670"/>
  <c r="BK670"/>
  <c r="J670"/>
  <c r="BE670"/>
  <c r="BI664"/>
  <c r="BH664"/>
  <c r="BG664"/>
  <c r="BF664"/>
  <c r="T664"/>
  <c r="R664"/>
  <c r="P664"/>
  <c r="BK664"/>
  <c r="J664"/>
  <c r="BE664"/>
  <c r="BI662"/>
  <c r="BH662"/>
  <c r="BG662"/>
  <c r="BF662"/>
  <c r="T662"/>
  <c r="R662"/>
  <c r="P662"/>
  <c r="BK662"/>
  <c r="J662"/>
  <c r="BE662"/>
  <c r="BI655"/>
  <c r="BH655"/>
  <c r="BG655"/>
  <c r="BF655"/>
  <c r="T655"/>
  <c r="R655"/>
  <c r="P655"/>
  <c r="BK655"/>
  <c r="J655"/>
  <c r="BE655"/>
  <c r="BI652"/>
  <c r="BH652"/>
  <c r="BG652"/>
  <c r="BF652"/>
  <c r="T652"/>
  <c r="R652"/>
  <c r="P652"/>
  <c r="BK652"/>
  <c r="J652"/>
  <c r="BE652"/>
  <c r="BI649"/>
  <c r="BH649"/>
  <c r="BG649"/>
  <c r="BF649"/>
  <c r="T649"/>
  <c r="R649"/>
  <c r="P649"/>
  <c r="BK649"/>
  <c r="J649"/>
  <c r="BE649"/>
  <c r="BI646"/>
  <c r="BH646"/>
  <c r="BG646"/>
  <c r="BF646"/>
  <c r="T646"/>
  <c r="R646"/>
  <c r="P646"/>
  <c r="BK646"/>
  <c r="J646"/>
  <c r="BE646"/>
  <c r="BI642"/>
  <c r="BH642"/>
  <c r="BG642"/>
  <c r="BF642"/>
  <c r="T642"/>
  <c r="R642"/>
  <c r="P642"/>
  <c r="BK642"/>
  <c r="J642"/>
  <c r="BE642"/>
  <c r="BI635"/>
  <c r="BH635"/>
  <c r="BG635"/>
  <c r="BF635"/>
  <c r="T635"/>
  <c r="R635"/>
  <c r="P635"/>
  <c r="BK635"/>
  <c r="J635"/>
  <c r="BE635"/>
  <c r="BI633"/>
  <c r="BH633"/>
  <c r="BG633"/>
  <c r="BF633"/>
  <c r="T633"/>
  <c r="R633"/>
  <c r="P633"/>
  <c r="BK633"/>
  <c r="J633"/>
  <c r="BE633"/>
  <c r="BI630"/>
  <c r="BH630"/>
  <c r="BG630"/>
  <c r="BF630"/>
  <c r="T630"/>
  <c r="R630"/>
  <c r="P630"/>
  <c r="BK630"/>
  <c r="J630"/>
  <c r="BE630"/>
  <c r="BI628"/>
  <c r="BH628"/>
  <c r="BG628"/>
  <c r="BF628"/>
  <c r="T628"/>
  <c r="R628"/>
  <c r="P628"/>
  <c r="BK628"/>
  <c r="J628"/>
  <c r="BE628"/>
  <c r="BI625"/>
  <c r="BH625"/>
  <c r="BG625"/>
  <c r="BF625"/>
  <c r="T625"/>
  <c r="R625"/>
  <c r="P625"/>
  <c r="BK625"/>
  <c r="J625"/>
  <c r="BE625"/>
  <c r="BI620"/>
  <c r="BH620"/>
  <c r="BG620"/>
  <c r="BF620"/>
  <c r="T620"/>
  <c r="R620"/>
  <c r="P620"/>
  <c r="BK620"/>
  <c r="J620"/>
  <c r="BE620"/>
  <c r="BI608"/>
  <c r="BH608"/>
  <c r="BG608"/>
  <c r="BF608"/>
  <c r="T608"/>
  <c r="T607"/>
  <c r="R608"/>
  <c r="R607"/>
  <c r="P608"/>
  <c r="P607"/>
  <c r="BK608"/>
  <c r="BK607"/>
  <c r="J607"/>
  <c r="J608"/>
  <c r="BE608"/>
  <c r="J70"/>
  <c r="BI605"/>
  <c r="BH605"/>
  <c r="BG605"/>
  <c r="BF605"/>
  <c r="T605"/>
  <c r="R605"/>
  <c r="P605"/>
  <c r="BK605"/>
  <c r="J605"/>
  <c r="BE605"/>
  <c r="BI603"/>
  <c r="BH603"/>
  <c r="BG603"/>
  <c r="BF603"/>
  <c r="T603"/>
  <c r="R603"/>
  <c r="P603"/>
  <c r="BK603"/>
  <c r="J603"/>
  <c r="BE603"/>
  <c r="BI601"/>
  <c r="BH601"/>
  <c r="BG601"/>
  <c r="BF601"/>
  <c r="T601"/>
  <c r="R601"/>
  <c r="P601"/>
  <c r="BK601"/>
  <c r="J601"/>
  <c r="BE601"/>
  <c r="BI599"/>
  <c r="BH599"/>
  <c r="BG599"/>
  <c r="BF599"/>
  <c r="T599"/>
  <c r="R599"/>
  <c r="P599"/>
  <c r="BK599"/>
  <c r="J599"/>
  <c r="BE599"/>
  <c r="BI596"/>
  <c r="BH596"/>
  <c r="BG596"/>
  <c r="BF596"/>
  <c r="T596"/>
  <c r="R596"/>
  <c r="P596"/>
  <c r="BK596"/>
  <c r="J596"/>
  <c r="BE596"/>
  <c r="BI593"/>
  <c r="BH593"/>
  <c r="BG593"/>
  <c r="BF593"/>
  <c r="T593"/>
  <c r="R593"/>
  <c r="P593"/>
  <c r="BK593"/>
  <c r="J593"/>
  <c r="BE593"/>
  <c r="BI588"/>
  <c r="BH588"/>
  <c r="BG588"/>
  <c r="BF588"/>
  <c r="T588"/>
  <c r="R588"/>
  <c r="P588"/>
  <c r="BK588"/>
  <c r="J588"/>
  <c r="BE588"/>
  <c r="BI585"/>
  <c r="BH585"/>
  <c r="BG585"/>
  <c r="BF585"/>
  <c r="T585"/>
  <c r="R585"/>
  <c r="P585"/>
  <c r="BK585"/>
  <c r="J585"/>
  <c r="BE585"/>
  <c r="BI580"/>
  <c r="BH580"/>
  <c r="BG580"/>
  <c r="BF580"/>
  <c r="T580"/>
  <c r="T579"/>
  <c r="R580"/>
  <c r="R579"/>
  <c r="P580"/>
  <c r="P579"/>
  <c r="BK580"/>
  <c r="BK579"/>
  <c r="J579"/>
  <c r="J580"/>
  <c r="BE580"/>
  <c r="J69"/>
  <c r="BI577"/>
  <c r="BH577"/>
  <c r="BG577"/>
  <c r="BF577"/>
  <c r="T577"/>
  <c r="R577"/>
  <c r="P577"/>
  <c r="BK577"/>
  <c r="J577"/>
  <c r="BE577"/>
  <c r="BI575"/>
  <c r="BH575"/>
  <c r="BG575"/>
  <c r="BF575"/>
  <c r="T575"/>
  <c r="R575"/>
  <c r="P575"/>
  <c r="BK575"/>
  <c r="J575"/>
  <c r="BE575"/>
  <c r="BI572"/>
  <c r="BH572"/>
  <c r="BG572"/>
  <c r="BF572"/>
  <c r="T572"/>
  <c r="R572"/>
  <c r="P572"/>
  <c r="BK572"/>
  <c r="J572"/>
  <c r="BE572"/>
  <c r="BI568"/>
  <c r="BH568"/>
  <c r="BG568"/>
  <c r="BF568"/>
  <c r="T568"/>
  <c r="R568"/>
  <c r="P568"/>
  <c r="BK568"/>
  <c r="J568"/>
  <c r="BE568"/>
  <c r="BI565"/>
  <c r="BH565"/>
  <c r="BG565"/>
  <c r="BF565"/>
  <c r="T565"/>
  <c r="R565"/>
  <c r="P565"/>
  <c r="BK565"/>
  <c r="J565"/>
  <c r="BE565"/>
  <c r="BI555"/>
  <c r="BH555"/>
  <c r="BG555"/>
  <c r="BF555"/>
  <c r="T555"/>
  <c r="R555"/>
  <c r="P555"/>
  <c r="BK555"/>
  <c r="J555"/>
  <c r="BE555"/>
  <c r="BI552"/>
  <c r="BH552"/>
  <c r="BG552"/>
  <c r="BF552"/>
  <c r="T552"/>
  <c r="R552"/>
  <c r="P552"/>
  <c r="BK552"/>
  <c r="J552"/>
  <c r="BE552"/>
  <c r="BI542"/>
  <c r="BH542"/>
  <c r="BG542"/>
  <c r="BF542"/>
  <c r="T542"/>
  <c r="T541"/>
  <c r="R542"/>
  <c r="R541"/>
  <c r="P542"/>
  <c r="P541"/>
  <c r="BK542"/>
  <c r="BK541"/>
  <c r="J541"/>
  <c r="J542"/>
  <c r="BE542"/>
  <c r="J68"/>
  <c r="BI539"/>
  <c r="BH539"/>
  <c r="BG539"/>
  <c r="BF539"/>
  <c r="T539"/>
  <c r="R539"/>
  <c r="P539"/>
  <c r="BK539"/>
  <c r="J539"/>
  <c r="BE539"/>
  <c r="BI537"/>
  <c r="BH537"/>
  <c r="BG537"/>
  <c r="BF537"/>
  <c r="T537"/>
  <c r="R537"/>
  <c r="P537"/>
  <c r="BK537"/>
  <c r="J537"/>
  <c r="BE537"/>
  <c r="BI530"/>
  <c r="BH530"/>
  <c r="BG530"/>
  <c r="BF530"/>
  <c r="T530"/>
  <c r="R530"/>
  <c r="P530"/>
  <c r="BK530"/>
  <c r="J530"/>
  <c r="BE530"/>
  <c r="BI526"/>
  <c r="BH526"/>
  <c r="BG526"/>
  <c r="BF526"/>
  <c r="T526"/>
  <c r="R526"/>
  <c r="P526"/>
  <c r="BK526"/>
  <c r="J526"/>
  <c r="BE526"/>
  <c r="BI523"/>
  <c r="BH523"/>
  <c r="BG523"/>
  <c r="BF523"/>
  <c r="T523"/>
  <c r="R523"/>
  <c r="P523"/>
  <c r="BK523"/>
  <c r="J523"/>
  <c r="BE523"/>
  <c r="BI519"/>
  <c r="BH519"/>
  <c r="BG519"/>
  <c r="BF519"/>
  <c r="T519"/>
  <c r="R519"/>
  <c r="P519"/>
  <c r="BK519"/>
  <c r="J519"/>
  <c r="BE519"/>
  <c r="BI515"/>
  <c r="BH515"/>
  <c r="BG515"/>
  <c r="BF515"/>
  <c r="T515"/>
  <c r="R515"/>
  <c r="P515"/>
  <c r="BK515"/>
  <c r="J515"/>
  <c r="BE515"/>
  <c r="BI511"/>
  <c r="BH511"/>
  <c r="BG511"/>
  <c r="BF511"/>
  <c r="T511"/>
  <c r="T510"/>
  <c r="T509"/>
  <c r="R511"/>
  <c r="R510"/>
  <c r="R509"/>
  <c r="P511"/>
  <c r="P510"/>
  <c r="P509"/>
  <c r="BK511"/>
  <c r="BK510"/>
  <c r="J510"/>
  <c r="BK509"/>
  <c r="J509"/>
  <c r="J511"/>
  <c r="BE511"/>
  <c r="J67"/>
  <c r="J66"/>
  <c r="BI507"/>
  <c r="BH507"/>
  <c r="BG507"/>
  <c r="BF507"/>
  <c r="T507"/>
  <c r="T506"/>
  <c r="R507"/>
  <c r="R506"/>
  <c r="P507"/>
  <c r="P506"/>
  <c r="BK507"/>
  <c r="BK506"/>
  <c r="J506"/>
  <c r="J507"/>
  <c r="BE507"/>
  <c r="J65"/>
  <c r="BI501"/>
  <c r="BH501"/>
  <c r="BG501"/>
  <c r="BF501"/>
  <c r="T501"/>
  <c r="R501"/>
  <c r="P501"/>
  <c r="BK501"/>
  <c r="J501"/>
  <c r="BE501"/>
  <c r="BI498"/>
  <c r="BH498"/>
  <c r="BG498"/>
  <c r="BF498"/>
  <c r="T498"/>
  <c r="R498"/>
  <c r="P498"/>
  <c r="BK498"/>
  <c r="J498"/>
  <c r="BE498"/>
  <c r="BI495"/>
  <c r="BH495"/>
  <c r="BG495"/>
  <c r="BF495"/>
  <c r="T495"/>
  <c r="R495"/>
  <c r="P495"/>
  <c r="BK495"/>
  <c r="J495"/>
  <c r="BE495"/>
  <c r="BI492"/>
  <c r="BH492"/>
  <c r="BG492"/>
  <c r="BF492"/>
  <c r="T492"/>
  <c r="R492"/>
  <c r="P492"/>
  <c r="BK492"/>
  <c r="J492"/>
  <c r="BE492"/>
  <c r="BI490"/>
  <c r="BH490"/>
  <c r="BG490"/>
  <c r="BF490"/>
  <c r="T490"/>
  <c r="R490"/>
  <c r="P490"/>
  <c r="BK490"/>
  <c r="J490"/>
  <c r="BE490"/>
  <c r="BI488"/>
  <c r="BH488"/>
  <c r="BG488"/>
  <c r="BF488"/>
  <c r="T488"/>
  <c r="R488"/>
  <c r="P488"/>
  <c r="BK488"/>
  <c r="J488"/>
  <c r="BE488"/>
  <c r="BI485"/>
  <c r="BH485"/>
  <c r="BG485"/>
  <c r="BF485"/>
  <c r="T485"/>
  <c r="R485"/>
  <c r="P485"/>
  <c r="BK485"/>
  <c r="J485"/>
  <c r="BE485"/>
  <c r="BI472"/>
  <c r="BH472"/>
  <c r="BG472"/>
  <c r="BF472"/>
  <c r="T472"/>
  <c r="R472"/>
  <c r="P472"/>
  <c r="BK472"/>
  <c r="J472"/>
  <c r="BE472"/>
  <c r="BI465"/>
  <c r="BH465"/>
  <c r="BG465"/>
  <c r="BF465"/>
  <c r="T465"/>
  <c r="R465"/>
  <c r="P465"/>
  <c r="BK465"/>
  <c r="J465"/>
  <c r="BE465"/>
  <c r="BI462"/>
  <c r="BH462"/>
  <c r="BG462"/>
  <c r="BF462"/>
  <c r="T462"/>
  <c r="R462"/>
  <c r="P462"/>
  <c r="BK462"/>
  <c r="J462"/>
  <c r="BE462"/>
  <c r="BI455"/>
  <c r="BH455"/>
  <c r="BG455"/>
  <c r="BF455"/>
  <c r="T455"/>
  <c r="R455"/>
  <c r="P455"/>
  <c r="BK455"/>
  <c r="J455"/>
  <c r="BE455"/>
  <c r="BI448"/>
  <c r="BH448"/>
  <c r="BG448"/>
  <c r="BF448"/>
  <c r="T448"/>
  <c r="R448"/>
  <c r="P448"/>
  <c r="BK448"/>
  <c r="J448"/>
  <c r="BE448"/>
  <c r="BI445"/>
  <c r="BH445"/>
  <c r="BG445"/>
  <c r="BF445"/>
  <c r="T445"/>
  <c r="R445"/>
  <c r="P445"/>
  <c r="BK445"/>
  <c r="J445"/>
  <c r="BE445"/>
  <c r="BI442"/>
  <c r="BH442"/>
  <c r="BG442"/>
  <c r="BF442"/>
  <c r="T442"/>
  <c r="R442"/>
  <c r="P442"/>
  <c r="BK442"/>
  <c r="J442"/>
  <c r="BE442"/>
  <c r="BI438"/>
  <c r="BH438"/>
  <c r="BG438"/>
  <c r="BF438"/>
  <c r="T438"/>
  <c r="R438"/>
  <c r="P438"/>
  <c r="BK438"/>
  <c r="J438"/>
  <c r="BE438"/>
  <c r="BI434"/>
  <c r="BH434"/>
  <c r="BG434"/>
  <c r="BF434"/>
  <c r="T434"/>
  <c r="R434"/>
  <c r="P434"/>
  <c r="BK434"/>
  <c r="J434"/>
  <c r="BE434"/>
  <c r="BI426"/>
  <c r="BH426"/>
  <c r="BG426"/>
  <c r="BF426"/>
  <c r="T426"/>
  <c r="R426"/>
  <c r="P426"/>
  <c r="BK426"/>
  <c r="J426"/>
  <c r="BE426"/>
  <c r="BI423"/>
  <c r="BH423"/>
  <c r="BG423"/>
  <c r="BF423"/>
  <c r="T423"/>
  <c r="R423"/>
  <c r="P423"/>
  <c r="BK423"/>
  <c r="J423"/>
  <c r="BE423"/>
  <c r="BI420"/>
  <c r="BH420"/>
  <c r="BG420"/>
  <c r="BF420"/>
  <c r="T420"/>
  <c r="R420"/>
  <c r="P420"/>
  <c r="BK420"/>
  <c r="J420"/>
  <c r="BE420"/>
  <c r="BI417"/>
  <c r="BH417"/>
  <c r="BG417"/>
  <c r="BF417"/>
  <c r="T417"/>
  <c r="R417"/>
  <c r="P417"/>
  <c r="BK417"/>
  <c r="J417"/>
  <c r="BE417"/>
  <c r="BI413"/>
  <c r="BH413"/>
  <c r="BG413"/>
  <c r="BF413"/>
  <c r="T413"/>
  <c r="R413"/>
  <c r="P413"/>
  <c r="BK413"/>
  <c r="J413"/>
  <c r="BE413"/>
  <c r="BI406"/>
  <c r="BH406"/>
  <c r="BG406"/>
  <c r="BF406"/>
  <c r="T406"/>
  <c r="R406"/>
  <c r="P406"/>
  <c r="BK406"/>
  <c r="J406"/>
  <c r="BE406"/>
  <c r="BI402"/>
  <c r="BH402"/>
  <c r="BG402"/>
  <c r="BF402"/>
  <c r="T402"/>
  <c r="R402"/>
  <c r="P402"/>
  <c r="BK402"/>
  <c r="J402"/>
  <c r="BE402"/>
  <c r="BI399"/>
  <c r="BH399"/>
  <c r="BG399"/>
  <c r="BF399"/>
  <c r="T399"/>
  <c r="R399"/>
  <c r="P399"/>
  <c r="BK399"/>
  <c r="J399"/>
  <c r="BE399"/>
  <c r="BI396"/>
  <c r="BH396"/>
  <c r="BG396"/>
  <c r="BF396"/>
  <c r="T396"/>
  <c r="R396"/>
  <c r="P396"/>
  <c r="BK396"/>
  <c r="J396"/>
  <c r="BE396"/>
  <c r="BI393"/>
  <c r="BH393"/>
  <c r="BG393"/>
  <c r="BF393"/>
  <c r="T393"/>
  <c r="R393"/>
  <c r="P393"/>
  <c r="BK393"/>
  <c r="J393"/>
  <c r="BE393"/>
  <c r="BI390"/>
  <c r="BH390"/>
  <c r="BG390"/>
  <c r="BF390"/>
  <c r="T390"/>
  <c r="R390"/>
  <c r="P390"/>
  <c r="BK390"/>
  <c r="J390"/>
  <c r="BE390"/>
  <c r="BI383"/>
  <c r="BH383"/>
  <c r="BG383"/>
  <c r="BF383"/>
  <c r="T383"/>
  <c r="R383"/>
  <c r="P383"/>
  <c r="BK383"/>
  <c r="J383"/>
  <c r="BE383"/>
  <c r="BI380"/>
  <c r="BH380"/>
  <c r="BG380"/>
  <c r="BF380"/>
  <c r="T380"/>
  <c r="R380"/>
  <c r="P380"/>
  <c r="BK380"/>
  <c r="J380"/>
  <c r="BE380"/>
  <c r="BI377"/>
  <c r="BH377"/>
  <c r="BG377"/>
  <c r="BF377"/>
  <c r="T377"/>
  <c r="R377"/>
  <c r="P377"/>
  <c r="BK377"/>
  <c r="J377"/>
  <c r="BE377"/>
  <c r="BI367"/>
  <c r="BH367"/>
  <c r="BG367"/>
  <c r="BF367"/>
  <c r="T367"/>
  <c r="R367"/>
  <c r="P367"/>
  <c r="BK367"/>
  <c r="J367"/>
  <c r="BE367"/>
  <c r="BI358"/>
  <c r="BH358"/>
  <c r="BG358"/>
  <c r="BF358"/>
  <c r="T358"/>
  <c r="R358"/>
  <c r="P358"/>
  <c r="BK358"/>
  <c r="J358"/>
  <c r="BE358"/>
  <c r="BI354"/>
  <c r="BH354"/>
  <c r="BG354"/>
  <c r="BF354"/>
  <c r="T354"/>
  <c r="R354"/>
  <c r="P354"/>
  <c r="BK354"/>
  <c r="J354"/>
  <c r="BE354"/>
  <c r="BI343"/>
  <c r="BH343"/>
  <c r="BG343"/>
  <c r="BF343"/>
  <c r="T343"/>
  <c r="T342"/>
  <c r="R343"/>
  <c r="R342"/>
  <c r="P343"/>
  <c r="P342"/>
  <c r="BK343"/>
  <c r="BK342"/>
  <c r="J342"/>
  <c r="J343"/>
  <c r="BE343"/>
  <c r="J64"/>
  <c r="BI340"/>
  <c r="BH340"/>
  <c r="BG340"/>
  <c r="BF340"/>
  <c r="T340"/>
  <c r="R340"/>
  <c r="P340"/>
  <c r="BK340"/>
  <c r="J340"/>
  <c r="BE340"/>
  <c r="BI337"/>
  <c r="BH337"/>
  <c r="BG337"/>
  <c r="BF337"/>
  <c r="T337"/>
  <c r="R337"/>
  <c r="P337"/>
  <c r="BK337"/>
  <c r="J337"/>
  <c r="BE337"/>
  <c r="BI334"/>
  <c r="BH334"/>
  <c r="BG334"/>
  <c r="BF334"/>
  <c r="T334"/>
  <c r="R334"/>
  <c r="P334"/>
  <c r="BK334"/>
  <c r="J334"/>
  <c r="BE334"/>
  <c r="BI331"/>
  <c r="BH331"/>
  <c r="BG331"/>
  <c r="BF331"/>
  <c r="T331"/>
  <c r="R331"/>
  <c r="P331"/>
  <c r="BK331"/>
  <c r="J331"/>
  <c r="BE331"/>
  <c r="BI322"/>
  <c r="BH322"/>
  <c r="BG322"/>
  <c r="BF322"/>
  <c r="T322"/>
  <c r="R322"/>
  <c r="P322"/>
  <c r="BK322"/>
  <c r="J322"/>
  <c r="BE322"/>
  <c r="BI319"/>
  <c r="BH319"/>
  <c r="BG319"/>
  <c r="BF319"/>
  <c r="T319"/>
  <c r="R319"/>
  <c r="P319"/>
  <c r="BK319"/>
  <c r="J319"/>
  <c r="BE319"/>
  <c r="BI316"/>
  <c r="BH316"/>
  <c r="BG316"/>
  <c r="BF316"/>
  <c r="T316"/>
  <c r="R316"/>
  <c r="P316"/>
  <c r="BK316"/>
  <c r="J316"/>
  <c r="BE316"/>
  <c r="BI311"/>
  <c r="BH311"/>
  <c r="BG311"/>
  <c r="BF311"/>
  <c r="T311"/>
  <c r="R311"/>
  <c r="P311"/>
  <c r="BK311"/>
  <c r="J311"/>
  <c r="BE311"/>
  <c r="BI309"/>
  <c r="BH309"/>
  <c r="BG309"/>
  <c r="BF309"/>
  <c r="T309"/>
  <c r="R309"/>
  <c r="P309"/>
  <c r="BK309"/>
  <c r="J309"/>
  <c r="BE309"/>
  <c r="BI305"/>
  <c r="BH305"/>
  <c r="BG305"/>
  <c r="BF305"/>
  <c r="T305"/>
  <c r="R305"/>
  <c r="P305"/>
  <c r="BK305"/>
  <c r="J305"/>
  <c r="BE305"/>
  <c r="BI300"/>
  <c r="BH300"/>
  <c r="BG300"/>
  <c r="BF300"/>
  <c r="T300"/>
  <c r="T299"/>
  <c r="R300"/>
  <c r="R299"/>
  <c r="P300"/>
  <c r="P299"/>
  <c r="BK300"/>
  <c r="BK299"/>
  <c r="J299"/>
  <c r="J300"/>
  <c r="BE300"/>
  <c r="J63"/>
  <c r="BI297"/>
  <c r="BH297"/>
  <c r="BG297"/>
  <c r="BF297"/>
  <c r="T297"/>
  <c r="R297"/>
  <c r="P297"/>
  <c r="BK297"/>
  <c r="J297"/>
  <c r="BE297"/>
  <c r="BI294"/>
  <c r="BH294"/>
  <c r="BG294"/>
  <c r="BF294"/>
  <c r="T294"/>
  <c r="R294"/>
  <c r="P294"/>
  <c r="BK294"/>
  <c r="J294"/>
  <c r="BE294"/>
  <c r="BI291"/>
  <c r="BH291"/>
  <c r="BG291"/>
  <c r="BF291"/>
  <c r="T291"/>
  <c r="R291"/>
  <c r="P291"/>
  <c r="BK291"/>
  <c r="J291"/>
  <c r="BE291"/>
  <c r="BI288"/>
  <c r="BH288"/>
  <c r="BG288"/>
  <c r="BF288"/>
  <c r="T288"/>
  <c r="T287"/>
  <c r="R288"/>
  <c r="R287"/>
  <c r="P288"/>
  <c r="P287"/>
  <c r="BK288"/>
  <c r="BK287"/>
  <c r="J287"/>
  <c r="J288"/>
  <c r="BE288"/>
  <c r="J62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71"/>
  <c r="BH271"/>
  <c r="BG271"/>
  <c r="BF271"/>
  <c r="T271"/>
  <c r="T270"/>
  <c r="R271"/>
  <c r="R270"/>
  <c r="P271"/>
  <c r="P270"/>
  <c r="BK271"/>
  <c r="BK270"/>
  <c r="J270"/>
  <c r="J271"/>
  <c r="BE271"/>
  <c r="J61"/>
  <c r="BI262"/>
  <c r="BH262"/>
  <c r="BG262"/>
  <c r="BF262"/>
  <c r="T262"/>
  <c r="R262"/>
  <c r="P262"/>
  <c r="BK262"/>
  <c r="J262"/>
  <c r="BE262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39"/>
  <c r="BH239"/>
  <c r="BG239"/>
  <c r="BF239"/>
  <c r="T239"/>
  <c r="R239"/>
  <c r="P239"/>
  <c r="BK239"/>
  <c r="J239"/>
  <c r="BE239"/>
  <c r="BI235"/>
  <c r="BH235"/>
  <c r="BG235"/>
  <c r="BF235"/>
  <c r="T235"/>
  <c r="T234"/>
  <c r="R235"/>
  <c r="R234"/>
  <c r="P235"/>
  <c r="P234"/>
  <c r="BK235"/>
  <c r="BK234"/>
  <c r="J234"/>
  <c r="J235"/>
  <c r="BE235"/>
  <c r="J60"/>
  <c r="BI231"/>
  <c r="BH231"/>
  <c r="BG231"/>
  <c r="BF231"/>
  <c r="T231"/>
  <c r="R231"/>
  <c r="P231"/>
  <c r="BK231"/>
  <c r="J231"/>
  <c r="BE231"/>
  <c r="BI226"/>
  <c r="BH226"/>
  <c r="BG226"/>
  <c r="BF226"/>
  <c r="T226"/>
  <c r="R226"/>
  <c r="P226"/>
  <c r="BK226"/>
  <c r="J226"/>
  <c r="BE226"/>
  <c r="BI223"/>
  <c r="BH223"/>
  <c r="BG223"/>
  <c r="BF223"/>
  <c r="T223"/>
  <c r="R223"/>
  <c r="P223"/>
  <c r="BK223"/>
  <c r="J223"/>
  <c r="BE223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71"/>
  <c r="BH171"/>
  <c r="BG171"/>
  <c r="BF171"/>
  <c r="T171"/>
  <c r="R171"/>
  <c r="P171"/>
  <c r="BK171"/>
  <c r="J171"/>
  <c r="BE171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0"/>
  <c r="BH160"/>
  <c r="BG160"/>
  <c r="BF160"/>
  <c r="T160"/>
  <c r="T159"/>
  <c r="R160"/>
  <c r="R159"/>
  <c r="P160"/>
  <c r="P159"/>
  <c r="BK160"/>
  <c r="BK159"/>
  <c r="J159"/>
  <c r="J160"/>
  <c r="BE160"/>
  <c r="J59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4"/>
  <c r="BH134"/>
  <c r="BG134"/>
  <c r="BF134"/>
  <c r="T134"/>
  <c r="R134"/>
  <c r="P134"/>
  <c r="BK134"/>
  <c r="J134"/>
  <c r="BE134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6"/>
  <c r="BH106"/>
  <c r="BG106"/>
  <c r="BF106"/>
  <c r="T106"/>
  <c r="R106"/>
  <c r="P106"/>
  <c r="BK106"/>
  <c r="J106"/>
  <c r="BE106"/>
  <c r="BI102"/>
  <c r="F34"/>
  <c i="1" r="BD52"/>
  <c i="2" r="BH102"/>
  <c r="F33"/>
  <c i="1" r="BC52"/>
  <c i="2" r="BG102"/>
  <c r="F32"/>
  <c i="1" r="BB52"/>
  <c i="2" r="BF102"/>
  <c r="J31"/>
  <c i="1" r="AW52"/>
  <c i="2" r="F31"/>
  <c i="1" r="BA52"/>
  <c i="2" r="T102"/>
  <c r="T101"/>
  <c r="T100"/>
  <c r="T99"/>
  <c r="R102"/>
  <c r="R101"/>
  <c r="R100"/>
  <c r="R99"/>
  <c r="P102"/>
  <c r="P101"/>
  <c r="P100"/>
  <c r="P99"/>
  <c i="1" r="AU52"/>
  <c i="2" r="BK102"/>
  <c r="BK101"/>
  <c r="J101"/>
  <c r="BK100"/>
  <c r="J100"/>
  <c r="BK99"/>
  <c r="J99"/>
  <c r="J56"/>
  <c r="J27"/>
  <c i="1" r="AG52"/>
  <c i="2" r="J102"/>
  <c r="BE102"/>
  <c r="J30"/>
  <c i="1" r="AV52"/>
  <c i="2" r="F30"/>
  <c i="1" r="AZ52"/>
  <c i="2" r="J58"/>
  <c r="J57"/>
  <c r="J95"/>
  <c r="F95"/>
  <c r="F93"/>
  <c r="E91"/>
  <c r="J51"/>
  <c r="F51"/>
  <c r="F49"/>
  <c r="E47"/>
  <c r="J36"/>
  <c r="J18"/>
  <c r="E18"/>
  <c r="F96"/>
  <c r="F52"/>
  <c r="J17"/>
  <c r="J12"/>
  <c r="J93"/>
  <c r="J49"/>
  <c r="E7"/>
  <c r="E89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7"/>
  <c r="AN57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<sst xmlns="http://schemas.openxmlformats.org/spreadsheetml/2006/main">
  <si>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</si>
  <si>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</si>
  <si>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</si>
  <si>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</si>
  <si>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</si>
  <si>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</si>
  <si>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</si>
  <si>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{355dff3a-ac36-4d82-ab15-c483582ea316}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</si>
  <si>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</si>
  <si>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</si>
  <si>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</si>
  <si>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</si>
  <si>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</si>
  <si>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</si>
  <si>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</si>
  <si>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</si>
  <si>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KALM014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</si>
  <si>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</si>
  <si>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</si>
  <si>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Zřízení intermediální péče na kardiochirurgickém oddělení, Krajská zdravotní a.s. - Masarykova nemocnice Ústí n.L.</t>
  </si>
  <si>
    <t>KSO:</t>
  </si>
  <si>
    <t/>
  </si>
  <si>
    <t>CC-CZ:</t>
  </si>
  <si>
    <t>Místo:</t>
  </si>
  <si>
    <t>Ústí nad Labem</t>
  </si>
  <si>
    <t>Datum:</t>
  </si>
  <si>
    <t>6. 12. 2018</t>
  </si>
  <si>
    <t>Zadavatel:</t>
  </si>
  <si>
    <t>IČ:</t>
  </si>
  <si>
    <t>Krajská zdravotní a.s., Masarykova nemocnice UL</t>
  </si>
  <si>
    <t>DIČ:</t>
  </si>
  <si>
    <t>Uchazeč:</t>
  </si>
  <si>
    <t>Vyplň údaj</t>
  </si>
  <si>
    <t>Projektant:</t>
  </si>
  <si>
    <t>ARCHATELIÉR 2000 a.s., Ústí n.L.</t>
  </si>
  <si>
    <t>True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</si>
  <si>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</si>
  <si>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</si>
  <si>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</si>
  <si>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</si>
  <si>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</si>
  <si>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</si>
  <si>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</si>
  <si>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</si>
  <si>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</si>
  <si>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</si>
  <si>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</si>
  <si>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</si>
  <si>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</si>
  <si>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</si>
  <si>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</si>
  <si>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</si>
  <si>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</si>
  <si>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</si>
  <si>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</si>
  <si>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</si>
  <si>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</si>
  <si>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</si>
  <si>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</si>
  <si>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</si>
  <si>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</si>
  <si>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</si>
  <si>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</si>
  <si>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</si>
  <si>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</si>
  <si>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</si>
  <si>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</si>
  <si>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</si>
  <si>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</si>
  <si>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</si>
  <si>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</si>
  <si>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</si>
  <si>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</si>
  <si>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</si>
  <si>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</si>
  <si>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</si>
  <si>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</si>
  <si>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</si>
  <si>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</si>
  <si>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</si>
  <si>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</si>
  <si>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{8d9dd028-1bad-4571-85a5-194a55cd9f84}</t>
  </si>
  <si>
    <t>2</t>
  </si>
  <si>
    <t>02</t>
  </si>
  <si>
    <t>ZTI</t>
  </si>
  <si>
    <t>{04b5971c-dbd9-4032-9bbd-6219c6c29f84}</t>
  </si>
  <si>
    <t>03</t>
  </si>
  <si>
    <t>Vzduchotechnika</t>
  </si>
  <si>
    <t>{88f9bc0c-b7ba-4c21-a165-3932fc2e7f53}</t>
  </si>
  <si>
    <t>04</t>
  </si>
  <si>
    <t>Elektroinstalace</t>
  </si>
  <si>
    <t>{f9ffa264-112f-4a8a-a71b-341e2344d017}</t>
  </si>
  <si>
    <t>05</t>
  </si>
  <si>
    <t>Rozvody medicínských plynů</t>
  </si>
  <si>
    <t>{af10c1d7-b419-41b0-935d-9e274f260569}</t>
  </si>
  <si>
    <t>VON</t>
  </si>
  <si>
    <t>Vedlejší a ostatní náklady</t>
  </si>
  <si>
    <t>{4c3c02c4-12ef-4000-bd4f-6cce3173aacb}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</si>
  <si>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</si>
  <si>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</si>
  <si>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</si>
  <si>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</si>
  <si>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</si>
  <si>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</si>
  <si>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</si>
  <si>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Stavební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</si>
  <si>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</si>
  <si>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</si>
  <si>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</si>
  <si>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</si>
  <si>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</si>
  <si>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</si>
  <si>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</si>
  <si>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61 - Úprava povrchů vnitřních</t>
  </si>
  <si>
    <t xml:space="preserve">    63 - Podlahy a podlahové konstrukce</t>
  </si>
  <si>
    <t xml:space="preserve">    64 - Osazování výplní otvorů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</si>
  <si>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</si>
  <si>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</si>
  <si>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</si>
  <si>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</si>
  <si>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</si>
  <si>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</si>
  <si>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</si>
  <si>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</si>
  <si>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</si>
  <si>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</si>
  <si>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</si>
  <si>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</si>
  <si>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</si>
  <si>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</si>
  <si>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</si>
  <si>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</si>
  <si>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</si>
  <si>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790 - Demontáže PSV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</si>
  <si>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</si>
  <si>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</si>
  <si>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</si>
  <si>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</si>
  <si>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</si>
  <si>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</si>
  <si>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</si>
  <si>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</si>
  <si>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</si>
  <si>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</si>
  <si>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</si>
  <si>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</si>
  <si>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</si>
  <si>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</si>
  <si>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</si>
  <si>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</si>
  <si>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</si>
  <si>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</si>
  <si>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</si>
  <si>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</si>
  <si>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317941121</t>
  </si>
  <si>
    <t>Osazování ocelových válcovaných nosníků na zdivu I, IE, U, UE nebo L do č 12</t>
  </si>
  <si>
    <t>t</t>
  </si>
  <si>
    <t>CS ÚRS 2018 02</t>
  </si>
  <si>
    <t>4</t>
  </si>
  <si>
    <t>-1290018499</t>
  </si>
  <si>
    <t>PP</t>
  </si>
  <si>
    <t xml:space="preserve">Osazování ocelových válcovaných nosníků na zdivu  I nebo IE nebo U nebo UE nebo L do č. 12 nebo výšky do 120 mm</t>
  </si>
  <si>
    <t>VV</t>
  </si>
  <si>
    <t>překlady</t>
  </si>
  <si>
    <t>(1,80*1+1,40*2+2,00*1+3,00*1)*8,34*0,001</t>
  </si>
  <si>
    <t>M</t>
  </si>
  <si>
    <t>130107120</t>
  </si>
  <si>
    <t>ocel profilová IPN 100 jakost 11 375</t>
  </si>
  <si>
    <t>8</t>
  </si>
  <si>
    <t>1840972325</t>
  </si>
  <si>
    <t>P</t>
  </si>
  <si>
    <t>Poznámka k položce:
Hmotnost: 8,34 kg/m</t>
  </si>
  <si>
    <t>0,080*1,08</t>
  </si>
  <si>
    <t>346244381</t>
  </si>
  <si>
    <t>Plentování jednostranné v do 200 mm válcovaných nosníků cihlami</t>
  </si>
  <si>
    <t>m2</t>
  </si>
  <si>
    <t>1994619801</t>
  </si>
  <si>
    <t xml:space="preserve">Plentování ocelových válcovaných nosníků jednostranné cihlami  na maltu, výška stojiny do 200 mm</t>
  </si>
  <si>
    <t>"I100" (1,80*1+1,40*2+2,00*1+3,00*1)*0,10*2</t>
  </si>
  <si>
    <t>317941125</t>
  </si>
  <si>
    <t>Osazování ocelových válcovaných nosníků na zdivu I, IE, U, UE nebo L č 24 a vyšší</t>
  </si>
  <si>
    <t>1359893067</t>
  </si>
  <si>
    <t xml:space="preserve">Osazování ocelových válcovaných nosníků na zdivu  I nebo IE nebo U nebo UE nebo L č. 24 a výše nebo výšky přes 220 mm</t>
  </si>
  <si>
    <t>otvor mezi m.č.126 a 131 - do otvorů 25/25cm pro podchycení stropu</t>
  </si>
  <si>
    <t>"dle výkresu D.1.2.3.02" 0,18*12*85,00*0,001</t>
  </si>
  <si>
    <t>5</t>
  </si>
  <si>
    <t>13010984</t>
  </si>
  <si>
    <t>ocel profilová HE-B 240 jakost 11 375</t>
  </si>
  <si>
    <t>1953250391</t>
  </si>
  <si>
    <t>Poznámka k položce:
Hmotnost: 85,00 kg/m</t>
  </si>
  <si>
    <t>0,184*1,08</t>
  </si>
  <si>
    <t>6</t>
  </si>
  <si>
    <t>317234410</t>
  </si>
  <si>
    <t>Vyzdívka mezi nosníky z cihel pálených na MC</t>
  </si>
  <si>
    <t>m3</t>
  </si>
  <si>
    <t>1878082228</t>
  </si>
  <si>
    <t xml:space="preserve">Vyzdívka mezi nosníky cihlami pálenými  na maltu cementovou</t>
  </si>
  <si>
    <t>"dle výkresu D.1.2.3.02" 0,25*0,25*0,20*12</t>
  </si>
  <si>
    <t>7</t>
  </si>
  <si>
    <t>311272031</t>
  </si>
  <si>
    <t>Zdivo z pórobetonových tvárnic hladkých přes P2 do P4 přes 450 do 600 kg/m3 na tenkovrstvou maltu tl 200 mm</t>
  </si>
  <si>
    <t>-60643918</t>
  </si>
  <si>
    <t>Zdivo z pórobetonových tvárnic na tenké maltové lože, tl. zdiva 200 mm pevnost tvárnic přes P2 do P4, objemová hmotnost přes 450 do 600 kg/m3 hladkých</t>
  </si>
  <si>
    <t>otvor mezi m.č.126 a 131 - sokl</t>
  </si>
  <si>
    <t>(6,80-0,80)*0,20</t>
  </si>
  <si>
    <t>342272323</t>
  </si>
  <si>
    <t>Příčka z pórobetonových hladkých tvárnic na tenkovrstvou maltu tl 100 mm</t>
  </si>
  <si>
    <t>-809272908</t>
  </si>
  <si>
    <t>Příčky z pórobetonových tvárnic hladkých na tenké maltové lože objemová hmotnost do 500 kg/m3, tloušťka příčky 100 mm</t>
  </si>
  <si>
    <t>(2,30+0,10+1,05+0,20+2,00)*3,05</t>
  </si>
  <si>
    <t>-0,70*1,97*2</t>
  </si>
  <si>
    <t>Součet</t>
  </si>
  <si>
    <t>9</t>
  </si>
  <si>
    <t>342272523</t>
  </si>
  <si>
    <t>Příčka z pórobetonových hladkých tvárnic na tenkovrstvou maltu tl 150 mm</t>
  </si>
  <si>
    <t>-2021331738</t>
  </si>
  <si>
    <t>Příčky z pórobetonových tvárnic hladkých na tenké maltové lože objemová hmotnost do 500 kg/m3, tloušťka příčky 150 mm</t>
  </si>
  <si>
    <t>(2,35*2+5,70+0,15*2+0,20)*3,05</t>
  </si>
  <si>
    <t>-1,30*1,97</t>
  </si>
  <si>
    <t>10</t>
  </si>
  <si>
    <t>340271041</t>
  </si>
  <si>
    <t xml:space="preserve">Zazdívka otvorů v příčkách nebo stěnách plochy do 1 m2  tvárnicemi pórobetonovými tl 150 mm</t>
  </si>
  <si>
    <t>-1070328498</t>
  </si>
  <si>
    <t>Zazdívka otvorů v příčkách nebo stěnách pórobetonovými tvárnicemi plochy přes 0,025 m2 do 1 m2, objemová hmotnost 500 kg/m3, tloušťka příčky 150 mm</t>
  </si>
  <si>
    <t>0,60*1,20</t>
  </si>
  <si>
    <t>11</t>
  </si>
  <si>
    <t>340271025</t>
  </si>
  <si>
    <t xml:space="preserve">Zazdívka otvorů v příčkách nebo stěnách plochy do 4 m2  tvárnicemi pórobetonovými tl 100 mm</t>
  </si>
  <si>
    <t>1369425948</t>
  </si>
  <si>
    <t>Zazdívka otvorů v příčkách nebo stěnách pórobetonovými tvárnicemi plochy přes 1 m2 do 4 m2, objemová hmotnost 500 kg/m3, tloušťka příčky 100 mm</t>
  </si>
  <si>
    <t>0,80*2,00*4</t>
  </si>
  <si>
    <t>12</t>
  </si>
  <si>
    <t>340271045</t>
  </si>
  <si>
    <t xml:space="preserve">Zazdívka otvorů v příčkách nebo stěnách plochy do 4 m2  tvárnicemi pórobetonovými tl 150 mm</t>
  </si>
  <si>
    <t>1898356904</t>
  </si>
  <si>
    <t>Zazdívka otvorů v příčkách nebo stěnách pórobetonovými tvárnicemi plochy přes 1 m2 do 4 m2, objemová hmotnost 500 kg/m3, tloušťka příčky 150 mm</t>
  </si>
  <si>
    <t>1,20*2,00*1</t>
  </si>
  <si>
    <t>"montážní otvory" 2,20*1,50*2</t>
  </si>
  <si>
    <t>13</t>
  </si>
  <si>
    <t>342291131.01</t>
  </si>
  <si>
    <t>Ukotvení příček ke stávajícím konstrukcím pomocí kotevních úhelníků přihmoždinkovaných (dodávka+montáž)</t>
  </si>
  <si>
    <t>m</t>
  </si>
  <si>
    <t>648720240</t>
  </si>
  <si>
    <t>3,05*7</t>
  </si>
  <si>
    <t>14</t>
  </si>
  <si>
    <t>953321112</t>
  </si>
  <si>
    <t>Vložky do svislých dilatačních spár z minerální plsti tl 40 mm</t>
  </si>
  <si>
    <t>-1599379260</t>
  </si>
  <si>
    <t xml:space="preserve">Vložky svislé do dilatačních spár z minerální plsti  včetně dodání a osazení, v jakémkoliv zdivu přes 30 do 40 mm</t>
  </si>
  <si>
    <t>"ukončení zděných příček" 5,65*0,10+10,90*0,15</t>
  </si>
  <si>
    <t>624635301</t>
  </si>
  <si>
    <t>Tmelení akrylátovým tmelem spáry průřezu do 200mm2</t>
  </si>
  <si>
    <t>-1324843093</t>
  </si>
  <si>
    <t>Úpravy vnějších vodorovných a svislých spár obvodového pláště z panelových dílců tmelení spáry tmelem akrylátovým, průřezu tmeleného profilu do 200 mm2</t>
  </si>
  <si>
    <t>"ukončení zděných příček" (5,65+10,90)*2</t>
  </si>
  <si>
    <t>61</t>
  </si>
  <si>
    <t>Úprava povrchů vnitřních</t>
  </si>
  <si>
    <t>16</t>
  </si>
  <si>
    <t>612135011</t>
  </si>
  <si>
    <t>Vyrovnání podkladu vnitřních stěn tmelem tl do 2 mm</t>
  </si>
  <si>
    <t>-1708478752</t>
  </si>
  <si>
    <t xml:space="preserve">Vyrovnání nerovností podkladu vnitřních omítaných ploch  tmelem, tloušťky do 2 mm stěn</t>
  </si>
  <si>
    <t>"po otlučení obkladů" 70,804</t>
  </si>
  <si>
    <t>17</t>
  </si>
  <si>
    <t>612135095</t>
  </si>
  <si>
    <t>Příplatek k vyrovnání vnitřních stěn tmelem za každý dalších 1 mm tl</t>
  </si>
  <si>
    <t>-714870429</t>
  </si>
  <si>
    <t xml:space="preserve">Vyrovnání nerovností podkladu vnitřních omítaných ploch  Příplatek k ceně za každý další 1 mm tloušťky podkladní vrstvy přes 2 mm tmelem stěn</t>
  </si>
  <si>
    <t>18</t>
  </si>
  <si>
    <t>612142001</t>
  </si>
  <si>
    <t>Potažení vnitřních stěn sklovláknitým pletivem vtlačeným do tenkovrstvé hmoty</t>
  </si>
  <si>
    <t>-667337430</t>
  </si>
  <si>
    <t xml:space="preserve">Potažení vnitřních ploch pletivem  v ploše nebo pruzích, na plném podkladu sklovláknitým vtlačením do tmelu stěn</t>
  </si>
  <si>
    <t>"pod obklady" 94,661</t>
  </si>
  <si>
    <t>"opr.stávajících omítek (10%)" 345,018*0,10*2</t>
  </si>
  <si>
    <t>"nové omítky" 91,39</t>
  </si>
  <si>
    <t>Součetx</t>
  </si>
  <si>
    <t>19</t>
  </si>
  <si>
    <t>612322141</t>
  </si>
  <si>
    <t>Vápenocementová lehčená omítka štuková dvouvrstvá vnitřních stěn nanášená ručně</t>
  </si>
  <si>
    <t>1322789168</t>
  </si>
  <si>
    <t xml:space="preserve">Omítka vápenocementová lehčená vnitřních ploch  nanášená ručně dvouvrstvá, tloušťky jádrové omítky do 10 mm a tloušťky štuku do 3 mm štuková svislých konstrukcí stěn</t>
  </si>
  <si>
    <t>nové příčky (mimo obklady)</t>
  </si>
  <si>
    <t>m.č.121,122</t>
  </si>
  <si>
    <t>2,00*3,05*2</t>
  </si>
  <si>
    <t>m.č.125,179</t>
  </si>
  <si>
    <t>1,30*2,10*2</t>
  </si>
  <si>
    <t>m.č.126</t>
  </si>
  <si>
    <t>0,80*2,10*2</t>
  </si>
  <si>
    <t>m.č.127</t>
  </si>
  <si>
    <t>(2,35*2+5,70)*3,05</t>
  </si>
  <si>
    <t>m.č.178</t>
  </si>
  <si>
    <t>(2,50*2+6,00)*3,05</t>
  </si>
  <si>
    <t>m.č.131</t>
  </si>
  <si>
    <t>3,70*2,60</t>
  </si>
  <si>
    <t>m.č.134</t>
  </si>
  <si>
    <t>20</t>
  </si>
  <si>
    <t>612131111</t>
  </si>
  <si>
    <t>Polymercementový spojovací můstek vnitřních stěn nanášený ručně</t>
  </si>
  <si>
    <t>10387700</t>
  </si>
  <si>
    <t xml:space="preserve">Podkladní a spojovací vrstva vnitřních omítaných ploch  polymercementový spojovací můstek nanášený ručně stěn</t>
  </si>
  <si>
    <t>612325411</t>
  </si>
  <si>
    <t>Oprava vnitřní vápenocementové hladké omítky stěn v rozsahu plochy do 10%</t>
  </si>
  <si>
    <t>3659977</t>
  </si>
  <si>
    <t>Oprava vápenocementové omítky vnitřních ploch hladké, tloušťky do 20 mm stěn, v rozsahu opravované plochy do 10%</t>
  </si>
  <si>
    <t>m.č.121</t>
  </si>
  <si>
    <t>(1,95*2+2,00)*3,05</t>
  </si>
  <si>
    <t>-0,80*1,97</t>
  </si>
  <si>
    <t>m.č.122</t>
  </si>
  <si>
    <t>(2,05*2+2,00)*3,05</t>
  </si>
  <si>
    <t>m.č.125</t>
  </si>
  <si>
    <t>(3,50+0,85*2+4,20)*2,60</t>
  </si>
  <si>
    <t>(2,10+7,80+11,50*2)*2,60</t>
  </si>
  <si>
    <t xml:space="preserve">-1,30*1,97   -0,90*1,97   -6,80*2,47</t>
  </si>
  <si>
    <t xml:space="preserve">-2,50*1,80*2   -0,90*2,40*2</t>
  </si>
  <si>
    <t>5,70*3,05</t>
  </si>
  <si>
    <t>(3,75*2+11,50*2-3,45-4,80*0,60)*2,60</t>
  </si>
  <si>
    <t xml:space="preserve">-1,10*1,97   -6,80*2,47   -2,50*1,80   -0,90*2,40</t>
  </si>
  <si>
    <t>(3,75+11,50)*2*2,60</t>
  </si>
  <si>
    <t xml:space="preserve">-0,90*1,97   -1,10*1,97   -2,50*1,80  -0,90*2,40</t>
  </si>
  <si>
    <t>(5,62*2+18,70*2-4,16-3,00-5,62-6,00)*2,60</t>
  </si>
  <si>
    <t xml:space="preserve">-1,45*1,97   -1,10*1,97   -0,90*1,97</t>
  </si>
  <si>
    <t>m.č.179</t>
  </si>
  <si>
    <t>(16,20+2,00+1,30*3)*2,60</t>
  </si>
  <si>
    <t xml:space="preserve">-1,10*1,97*6   -1,30*1,97</t>
  </si>
  <si>
    <t>22</t>
  </si>
  <si>
    <t>612311131</t>
  </si>
  <si>
    <t>Potažení vnitřních stěn vápenným štukem tloušťky do 3 mm</t>
  </si>
  <si>
    <t>-916967520</t>
  </si>
  <si>
    <t>Potažení vnitřních ploch štukem tloušťky do 3 mm svislých konstrukcí stěn</t>
  </si>
  <si>
    <t>"stávající omítky stěn" 345,018</t>
  </si>
  <si>
    <t>23</t>
  </si>
  <si>
    <t>611325411</t>
  </si>
  <si>
    <t>Oprava vnitřní vápenocementové hladké omítky stropů v rozsahu plochy do 10%</t>
  </si>
  <si>
    <t>465171277</t>
  </si>
  <si>
    <t>Oprava vápenocementové omítky vnitřních ploch hladké, tloušťky do 20 mm stropů, v rozsahu opravované plochy do 10%</t>
  </si>
  <si>
    <t>"m.č.121,122" 8,00</t>
  </si>
  <si>
    <t>"m.č.127" 14,00</t>
  </si>
  <si>
    <t>24</t>
  </si>
  <si>
    <t>611311131</t>
  </si>
  <si>
    <t>Potažení vnitřních rovných stropů vápenným štukem tloušťky do 3 mm</t>
  </si>
  <si>
    <t>1189124098</t>
  </si>
  <si>
    <t>Potažení vnitřních ploch štukem tloušťky do 3 mm vodorovných konstrukcí stropů rovných</t>
  </si>
  <si>
    <t>"stávající omítky stropů" 22,00</t>
  </si>
  <si>
    <t>63</t>
  </si>
  <si>
    <t>Podlahy a podlahové konstrukce</t>
  </si>
  <si>
    <t>25</t>
  </si>
  <si>
    <t>631311116.01</t>
  </si>
  <si>
    <t>Spádová vrstva z flexbetonu tl.6-8,5cm (dodávka+montáž)</t>
  </si>
  <si>
    <t>-1566133297</t>
  </si>
  <si>
    <t>podlaha P3</t>
  </si>
  <si>
    <t>"m.č.123,124,129,130,132,133" 17,00*(0,06+0,085)/2</t>
  </si>
  <si>
    <t>26</t>
  </si>
  <si>
    <t>631311124</t>
  </si>
  <si>
    <t>Mazanina tl do 120 mm z betonu prostého bez zvýšených nároků na prostředí tř. C 16/20</t>
  </si>
  <si>
    <t>-1739752398</t>
  </si>
  <si>
    <t xml:space="preserve">Mazanina z betonu  prostého bez zvýšených nároků na prostředí tl. přes 80 do 120 mm tř. C 16/20</t>
  </si>
  <si>
    <t>1.NP</t>
  </si>
  <si>
    <t>"původní m.č.122,123" 1,40*3,60*0,085</t>
  </si>
  <si>
    <t>"původní m.č.127,131" 1,20*6,80*2*0,085</t>
  </si>
  <si>
    <t>"původní m.č.124,127" 6,90*0,30*0,085</t>
  </si>
  <si>
    <t>27</t>
  </si>
  <si>
    <t>631319012</t>
  </si>
  <si>
    <t>Příplatek k mazanině tl do 120 mm za přehlazení povrchu</t>
  </si>
  <si>
    <t>529697004</t>
  </si>
  <si>
    <t xml:space="preserve">Příplatek k cenám mazanin  za úpravu povrchu mazaniny přehlazením, mazanina tl. přes 80 do 120 mm</t>
  </si>
  <si>
    <t>28</t>
  </si>
  <si>
    <t>631311134</t>
  </si>
  <si>
    <t>Mazanina tl do 240 mm z betonu prostého bez zvýšených nároků na prostředí tř. C 16/20</t>
  </si>
  <si>
    <t>-76791733</t>
  </si>
  <si>
    <t xml:space="preserve">Mazanina z betonu  prostého bez zvýšených nároků na prostředí tl. přes 120 do 240 mm tř. C 16/20</t>
  </si>
  <si>
    <t>1.PP</t>
  </si>
  <si>
    <t>"pro konstrukci podchycení stropů" 2,00*6,80*2*0,14</t>
  </si>
  <si>
    <t>29</t>
  </si>
  <si>
    <t>631319013</t>
  </si>
  <si>
    <t>Příplatek k mazanině tl do 240 mm za přehlazení povrchu</t>
  </si>
  <si>
    <t>-432080966</t>
  </si>
  <si>
    <t xml:space="preserve">Příplatek k cenám mazanin  za úpravu povrchu mazaniny přehlazením, mazanina tl. přes 120 do 240 mm</t>
  </si>
  <si>
    <t>30</t>
  </si>
  <si>
    <t>632451490</t>
  </si>
  <si>
    <t>Vyspravení podlah - trhliny, kaverny (dodávka+montáž)</t>
  </si>
  <si>
    <t>1230397801</t>
  </si>
  <si>
    <t>Přesný rozsah prací bude upřesněn při realizaci.</t>
  </si>
  <si>
    <t>podlaha P1</t>
  </si>
  <si>
    <t>"m.č.125,126,131,134" 147,00</t>
  </si>
  <si>
    <t xml:space="preserve">podlaha P2 </t>
  </si>
  <si>
    <t>"m.č.121,122,178" 98,00</t>
  </si>
  <si>
    <t>31</t>
  </si>
  <si>
    <t>632451520</t>
  </si>
  <si>
    <t>Hloubková penetrace podlah (dodávka+montáž)</t>
  </si>
  <si>
    <t>-1742876853</t>
  </si>
  <si>
    <t>před provedením vyrovnávací stěrky (na stávající podklad)</t>
  </si>
  <si>
    <t>64</t>
  </si>
  <si>
    <t>Osazování výplní otvorů</t>
  </si>
  <si>
    <t>32</t>
  </si>
  <si>
    <t>642944221</t>
  </si>
  <si>
    <t>Osazování ocelových zárubní dodatečné pl přes 2,5 m2</t>
  </si>
  <si>
    <t>kus</t>
  </si>
  <si>
    <t>2040521679</t>
  </si>
  <si>
    <t xml:space="preserve">Osazení ocelových dveřních zárubní lisovaných nebo z úhelníků dodatečně  s vybetonováním prahu, plochy přes 2,5 m2</t>
  </si>
  <si>
    <t>33</t>
  </si>
  <si>
    <t>55331361</t>
  </si>
  <si>
    <t>zárubeň ocelová pro porobeton 115 700 L/P</t>
  </si>
  <si>
    <t>682401480</t>
  </si>
  <si>
    <t>34</t>
  </si>
  <si>
    <t>55331365</t>
  </si>
  <si>
    <t>zárubeň ocelová pro porobeton 115 900 L/P</t>
  </si>
  <si>
    <t>-108854475</t>
  </si>
  <si>
    <t>35</t>
  </si>
  <si>
    <t>642942611</t>
  </si>
  <si>
    <t>Osazování zárubní nebo rámů dveřních kovových do 2,5 m2 na montážní pěnu</t>
  </si>
  <si>
    <t>-896942191</t>
  </si>
  <si>
    <t xml:space="preserve">Osazování zárubní nebo rámů kovových dveřních  lisovaných nebo z úhelníků bez dveřních křídel na montážní pěnu, plochy otvoru do 2,5 m2</t>
  </si>
  <si>
    <t>36</t>
  </si>
  <si>
    <t>553313901</t>
  </si>
  <si>
    <t>zárubeň ocelová pro porobeton 150 1300 L/P</t>
  </si>
  <si>
    <t>-174808273</t>
  </si>
  <si>
    <t>zárubeň ocelová pro porobeton 150 1250 dvoukřídlá</t>
  </si>
  <si>
    <t>37</t>
  </si>
  <si>
    <t>64-01</t>
  </si>
  <si>
    <t>Náhrada zasklení oken deskami plnými (Al + minerální vlna + Al) (demontáž+dodávka+montáž)</t>
  </si>
  <si>
    <t>1985086846</t>
  </si>
  <si>
    <t>V ceně započteno:</t>
  </si>
  <si>
    <t>- vyjmutí stávajícího zasklení, vč.likvidace</t>
  </si>
  <si>
    <t>- náhrada zasklení deskami plnými (Al + minerální vlna + Al),</t>
  </si>
  <si>
    <t xml:space="preserve">  vč.vyříznutí otvoru pro VZT</t>
  </si>
  <si>
    <t>"m.č.178" 1,60</t>
  </si>
  <si>
    <t>94</t>
  </si>
  <si>
    <t>Lešení a stavební výtahy</t>
  </si>
  <si>
    <t>38</t>
  </si>
  <si>
    <t>949101111</t>
  </si>
  <si>
    <t>Lešení pomocné pro objekty pozemních staveb s lešeňovou podlahou v do 1,9 m zatížení do 150 kg/m2</t>
  </si>
  <si>
    <t>-1979562669</t>
  </si>
  <si>
    <t xml:space="preserve">Lešení pomocné pracovní pro objekty pozemních staveb  pro zatížení do 150 kg/m2, o výšce lešeňové podlahy do 1,9 m</t>
  </si>
  <si>
    <t>"vnitřní úpravy" 320,00</t>
  </si>
  <si>
    <t>39</t>
  </si>
  <si>
    <t>941111111</t>
  </si>
  <si>
    <t>Montáž lešení řadového trubkového lehkého s podlahami zatížení do 200 kg/m2 š do 0,9 m v do 10 m</t>
  </si>
  <si>
    <t>155087706</t>
  </si>
  <si>
    <t xml:space="preserve">Montáž lešení řadového trubkového lehkého pracovního s podlahami  s provozním zatížením tř. 3 do 200 kg/m2 šířky tř. W06 od 0,6 do 0,9 m, výšky do 10 m</t>
  </si>
  <si>
    <t>"vnější úpravy" 30,00</t>
  </si>
  <si>
    <t>40</t>
  </si>
  <si>
    <t>941111211</t>
  </si>
  <si>
    <t>Příplatek k lešení řadovému trubkovému lehkému s podlahami š 0,9 m v 10 m za první a ZKD den použití</t>
  </si>
  <si>
    <t>-736178853</t>
  </si>
  <si>
    <t xml:space="preserve">Montáž lešení řadového trubkového lehkého pracovního s podlahami  s provozním zatížením tř. 3 do 200 kg/m2 Příplatek za první a každý další den použití lešení k ceně -1111</t>
  </si>
  <si>
    <t>30,00*30</t>
  </si>
  <si>
    <t>41</t>
  </si>
  <si>
    <t>941111811</t>
  </si>
  <si>
    <t>Demontáž lešení řadového trubkového lehkého s podlahami zatížení do 200 kg/m2 š do 0,9 m v do 10 m</t>
  </si>
  <si>
    <t>700947177</t>
  </si>
  <si>
    <t xml:space="preserve">Demontáž lešení řadového trubkového lehkého pracovního s podlahami  s provozním zatížením tř. 3 do 200 kg/m2 šířky tř. W06 od 0,6 do 0,9 m, výšky do 10 m</t>
  </si>
  <si>
    <t>95</t>
  </si>
  <si>
    <t>Různé dokončovací konstrukce a práce pozemních staveb</t>
  </si>
  <si>
    <t>42</t>
  </si>
  <si>
    <t>953945113</t>
  </si>
  <si>
    <t>Kotvy mechanické M 8 dl 115 mm pro střední zatížení do betonu, ŽB nebo kamene s vyvrtáním otvoru</t>
  </si>
  <si>
    <t>174713531</t>
  </si>
  <si>
    <t xml:space="preserve">Kotvy mechanické s vyvrtáním otvoru  do betonu, železobetonu nebo tvrdého kamene pro střední zatížení průvlekové, velikost M 8, délka 115 mm</t>
  </si>
  <si>
    <t>otvor mezi m.č.126 a 131</t>
  </si>
  <si>
    <t>Přesný popis viz D.1.2.3.05 Schéma podepření konstrukce a Technická zpráva.</t>
  </si>
  <si>
    <t>"kotvení stojek" 48*4</t>
  </si>
  <si>
    <t>43</t>
  </si>
  <si>
    <t>953961215</t>
  </si>
  <si>
    <t>Kotvy chemickou patronou M 20 hl 170 mm do betonu, ŽB nebo kamene s vyvrtáním otvoru</t>
  </si>
  <si>
    <t>842756485</t>
  </si>
  <si>
    <t xml:space="preserve">Kotvy chemické s vyvrtáním otvoru  do betonu, železobetonu nebo tvrdého kamene chemická patrona, velikost M 20, hloubka 170 mm</t>
  </si>
  <si>
    <t>kotvení zdrojových mostů do stropní konstrukce (4 mosty po 2 kotevních místech po 4 kotvách)</t>
  </si>
  <si>
    <t>"m.č.125,126" 4*2*4</t>
  </si>
  <si>
    <t>44</t>
  </si>
  <si>
    <t>953965142</t>
  </si>
  <si>
    <t>Kotevní šroub pro chemické kotvy M 20 dl 260 mm</t>
  </si>
  <si>
    <t>567657940</t>
  </si>
  <si>
    <t xml:space="preserve">Kotvy chemické s vyvrtáním otvoru  kotevní šrouby pro chemické kotvy, velikost M 20, délka 260 mm</t>
  </si>
  <si>
    <t>45</t>
  </si>
  <si>
    <t>952901111</t>
  </si>
  <si>
    <t>Vyčištění budov bytové a občanské výstavby při výšce podlaží do 4 m</t>
  </si>
  <si>
    <t>-2010257751</t>
  </si>
  <si>
    <t xml:space="preserve">Vyčištění budov nebo objektů před předáním do užívání  budov bytové nebo občanské výstavby, světlé výšky podlaží do 4 m</t>
  </si>
  <si>
    <t>"1.PP" 70,00</t>
  </si>
  <si>
    <t>"1.NP" 355,00</t>
  </si>
  <si>
    <t>46</t>
  </si>
  <si>
    <t>619991011</t>
  </si>
  <si>
    <t>Obalení konstrukcí a prvků fólií přilepenou lepící páskou</t>
  </si>
  <si>
    <t>686667886</t>
  </si>
  <si>
    <t xml:space="preserve">Zakrytí vnitřních ploch před znečištěním  včetně pozdějšího odkrytí konstrukcí a prvků obalením fólií a přelepením páskou</t>
  </si>
  <si>
    <t>"dočasné zakrytí stávajících podlah ve společných prostorech-pro přesun materiálů a suti" 150,00</t>
  </si>
  <si>
    <t>47</t>
  </si>
  <si>
    <t>952901411</t>
  </si>
  <si>
    <t>Vyčištění ostatních objektů při jakékoliv výšce podlaží</t>
  </si>
  <si>
    <t>-657861787</t>
  </si>
  <si>
    <t>Vyčištění budov nebo objektů před předáním do užívání ostatních objektů vynesení zbytků stavebního rumu, kropení a 2x zametení podlah, oprášení stěn a výplní otvorů jakékoliv výšky podlaží</t>
  </si>
  <si>
    <t>"podlahy ve společných prostorech-úklid po přesunu materiálů a suti" 100,00</t>
  </si>
  <si>
    <t>48</t>
  </si>
  <si>
    <t>985341101</t>
  </si>
  <si>
    <t>Uhlíkové lamely pro zesílení ŽB kcí tl do 1,2 mm modul pružnosti do 170 kN/mm2 š 50 mm</t>
  </si>
  <si>
    <t>-375142742</t>
  </si>
  <si>
    <t>Uhlíkové lamely pro zesílení nosných železobetonových konstrukcí tloušťky do 1,2 mm modulu pružnosti do 170 kN/mm2, lepené na povrch, šířky 50 mm</t>
  </si>
  <si>
    <t>"dle výkresu D.1.1.2.06" ((6,80+0,60*2)*2+3,05*4+0,90*2)*2</t>
  </si>
  <si>
    <t>otvory v průvlaku-m.č.178</t>
  </si>
  <si>
    <t>"dle výkresu D.1.2.3.06" 5,60*2*2</t>
  </si>
  <si>
    <t>ukotvení zdrojových mostů do stropní konstrukce-m.č.126</t>
  </si>
  <si>
    <t>"dle výkresu D.1.2.3.01" 7,80*2+(0,60+0,40*2+0,05*2)*10</t>
  </si>
  <si>
    <t>49</t>
  </si>
  <si>
    <t>938532190</t>
  </si>
  <si>
    <t>Broušení betonového povrchu do 2 mm - pro uhlíkové lamely</t>
  </si>
  <si>
    <t>-488088900</t>
  </si>
  <si>
    <t>113,00*0,07</t>
  </si>
  <si>
    <t>50</t>
  </si>
  <si>
    <t>95-zaves</t>
  </si>
  <si>
    <t>Závěsy mezi lůžky vč.nosného lanka (dodávka+montáž)</t>
  </si>
  <si>
    <t>-2115814528</t>
  </si>
  <si>
    <t>"m.č.126" (7,80+4,00*2)*2,55</t>
  </si>
  <si>
    <t>51</t>
  </si>
  <si>
    <t>95-zaves-kot</t>
  </si>
  <si>
    <t>Kotvení závěsů mezi lůžky do stropní konstrukce - nerez trubka 40/4mm + kotevní šrouby (dodávka+motnáž)</t>
  </si>
  <si>
    <t>ks</t>
  </si>
  <si>
    <t>73395876</t>
  </si>
  <si>
    <t>"m.č.126" 6</t>
  </si>
  <si>
    <t>52</t>
  </si>
  <si>
    <t>95-has</t>
  </si>
  <si>
    <t>Přenosný hasící přístroj (dodávka+montáž)</t>
  </si>
  <si>
    <t>1995338113</t>
  </si>
  <si>
    <t>96</t>
  </si>
  <si>
    <t>Bourání konstrukcí</t>
  </si>
  <si>
    <t>53</t>
  </si>
  <si>
    <t>977211111</t>
  </si>
  <si>
    <t>Řezání stěnovou pilou ŽB kcí s výztuží průměru do 16 mm hl do 200 mm</t>
  </si>
  <si>
    <t>-1769549375</t>
  </si>
  <si>
    <t>Řezání konstrukcí stěnovou pilou železobetonových průměru řezané výztuže do 16 mm hloubka řezu do 200 mm</t>
  </si>
  <si>
    <t>"dle výkresu D.1.1.2.06" 6,80*8+2,57*18</t>
  </si>
  <si>
    <t>otvor mezi m.č.126 a 131 - otvory 25/25cm pro podchycení stropu</t>
  </si>
  <si>
    <t>"dle výkresu D.1.2.3.02" 0,24*4*12</t>
  </si>
  <si>
    <t>otvor mezi m.č.126 a 131 - otvor 35/25cm pro VZT</t>
  </si>
  <si>
    <t>"dle výkresu D.1.2.3.02" 0,35*2</t>
  </si>
  <si>
    <t>"dle výkresu D.1.2.3.06" (1,01+0,26)*2*2 +(0,25+0,26)*2</t>
  </si>
  <si>
    <t>54</t>
  </si>
  <si>
    <t>962052210</t>
  </si>
  <si>
    <t>Bourání zdiva nadzákladového ze ŽB do 1 m3</t>
  </si>
  <si>
    <t>1646941440</t>
  </si>
  <si>
    <t xml:space="preserve">Bourání zdiva železobetonového  nadzákladového, objemu do 1 m3</t>
  </si>
  <si>
    <t>"rozebrání rozřezaných kusů" 6,80*2,57*0,20</t>
  </si>
  <si>
    <t>55</t>
  </si>
  <si>
    <t>977151113</t>
  </si>
  <si>
    <t>Jádrové vrty diamantovými korunkami do D 50 mm do stavebních materiálů</t>
  </si>
  <si>
    <t>-4381780</t>
  </si>
  <si>
    <t>Jádrové vrty diamantovými korunkami do stavebních materiálů (železobetonu, betonu, cihel, obkladů, dlažeb, kamene) průměru přes 40 do 50 mm</t>
  </si>
  <si>
    <t>"dle výkresu D.1.1.2.06" 0,20*63</t>
  </si>
  <si>
    <t>"dle výkresu D.1.2.3.02" 0,20*4*12</t>
  </si>
  <si>
    <t>"dle výkresu D.1.2.3.06" 0,15*12</t>
  </si>
  <si>
    <t>56</t>
  </si>
  <si>
    <t>962031136</t>
  </si>
  <si>
    <t>Bourání příček z tvárnic nebo příčkovek tl do 150 mm</t>
  </si>
  <si>
    <t>-1041308509</t>
  </si>
  <si>
    <t xml:space="preserve">Bourání příček z cihel, tvárnic nebo příčkovek  z tvárnic nebo příčkovek pálených nebo nepálených na maltu vápennou nebo vápenocementovou, tl. do 150 mm</t>
  </si>
  <si>
    <t>tl.10cm</t>
  </si>
  <si>
    <t>(1,30*3+2,30*2+0,10*2+1,05*2)*3,05</t>
  </si>
  <si>
    <t>-0,70*1,97*4</t>
  </si>
  <si>
    <t>tl.12,5cm</t>
  </si>
  <si>
    <t>6,90*2*3,05</t>
  </si>
  <si>
    <t>tl.15cm</t>
  </si>
  <si>
    <t>(1,30+0,10)*3,05</t>
  </si>
  <si>
    <t>57</t>
  </si>
  <si>
    <t>968072455</t>
  </si>
  <si>
    <t>Vybourání kovových dveřních zárubní pl do 2 m2</t>
  </si>
  <si>
    <t>-70130463</t>
  </si>
  <si>
    <t xml:space="preserve">Vybourání kovových rámů oken s křídly, dveřních zárubní, vrat, stěn, ostění nebo obkladů  dveřních zárubní, plochy do 2 m2</t>
  </si>
  <si>
    <t>0,70*1,97*8</t>
  </si>
  <si>
    <t>58</t>
  </si>
  <si>
    <t>968072456</t>
  </si>
  <si>
    <t>Vybourání kovových dveřních zárubní pl přes 2 m2</t>
  </si>
  <si>
    <t>618178561</t>
  </si>
  <si>
    <t xml:space="preserve">Vybourání kovových rámů oken s křídly, dveřních zárubní, vrat, stěn, ostění nebo obkladů  dveřních zárubní, plochy přes 2 m2</t>
  </si>
  <si>
    <t>1,10*1,97*2</t>
  </si>
  <si>
    <t>59</t>
  </si>
  <si>
    <t>967031132</t>
  </si>
  <si>
    <t>Přisekání rovných ostění v cihelném zdivu na MV nebo MVC</t>
  </si>
  <si>
    <t>1339911707</t>
  </si>
  <si>
    <t xml:space="preserve">Přisekání (špicování) plošné nebo rovných ostění zdiva z cihel pálených  rovných ostění, bez odstupu, po hrubém vybourání otvorů, na maltu vápennou nebo vápenocementovou</t>
  </si>
  <si>
    <t>"stěny" 3,05*7*0,10 +3,05*4*0,125 +3,05*1*0,15</t>
  </si>
  <si>
    <t>"stropy" 10,50*0,10 +13,80*0,125 +1,40*0,15</t>
  </si>
  <si>
    <t>"podlahy" 10,50*0,10 +13,80*0,125 +1,40*0,15</t>
  </si>
  <si>
    <t>"výplně otvorů" 2,02*4*0,10 +2,10*2*0,15</t>
  </si>
  <si>
    <t>60</t>
  </si>
  <si>
    <t>971033621</t>
  </si>
  <si>
    <t>Vybourání otvorů ve zdivu cihelném pl do 4 m2 na MVC nebo MV tl do 100 mm</t>
  </si>
  <si>
    <t>3169137</t>
  </si>
  <si>
    <t xml:space="preserve">Vybourání otvorů ve zdivu základovém nebo nadzákladovém z cihel, tvárnic, příčkovek  z cihel pálených na maltu vápennou nebo vápenocementovou plochy do 4 m2, tl. do 100 mm</t>
  </si>
  <si>
    <t>1,00*2,00*2*2</t>
  </si>
  <si>
    <t>971033431</t>
  </si>
  <si>
    <t>Vybourání otvorů ve zdivu cihelném pl do 0,25 m2 na MVC nebo MV tl do 150 mm</t>
  </si>
  <si>
    <t>-911310178</t>
  </si>
  <si>
    <t xml:space="preserve">Vybourání otvorů ve zdivu základovém nebo nadzákladovém z cihel, tvárnic, příčkovek  z cihel pálených na maltu vápennou nebo vápenocementovou plochy do 0,25 m2, tl. do 150 mm</t>
  </si>
  <si>
    <t>"pro ZV8" 4</t>
  </si>
  <si>
    <t>62</t>
  </si>
  <si>
    <t>971033531</t>
  </si>
  <si>
    <t>Vybourání otvorů ve zdivu cihelném pl do 1 m2 na MVC nebo MV tl do 150 mm</t>
  </si>
  <si>
    <t>1018785926</t>
  </si>
  <si>
    <t xml:space="preserve">Vybourání otvorů ve zdivu základovém nebo nadzákladovém z cihel, tvárnic, příčkovek  z cihel pálených na maltu vápennou nebo vápenocementovou plochy do 1 m2, tl. do 150 mm</t>
  </si>
  <si>
    <t>1,40*2,10-1,10*1,97</t>
  </si>
  <si>
    <t>971033631</t>
  </si>
  <si>
    <t>Vybourání otvorů ve zdivu cihelném pl do 4 m2 na MVC nebo MV tl do 150 mm</t>
  </si>
  <si>
    <t>-503217602</t>
  </si>
  <si>
    <t xml:space="preserve">Vybourání otvorů ve zdivu základovém nebo nadzákladovém z cihel, tvárnic, příčkovek  z cihel pálených na maltu vápennou nebo vápenocementovou plochy do 4 m2, tl. do 150 mm</t>
  </si>
  <si>
    <t>"montážní otvory WC" 2,20*1,50*2</t>
  </si>
  <si>
    <t>971052331</t>
  </si>
  <si>
    <t>Vybourání nebo prorážení otvorů v ŽB příčkách a zdech pl do 0,09 m2 tl do 150 mm</t>
  </si>
  <si>
    <t>-17658896</t>
  </si>
  <si>
    <t xml:space="preserve">Vybourání a prorážení otvorů v železobetonových příčkách a zdech  základových nebo nadzákladových, plochy do 0,09 m2, tl. do 150 mm</t>
  </si>
  <si>
    <t>"dle výkresu D.1.2.3.06" 1</t>
  </si>
  <si>
    <t>65</t>
  </si>
  <si>
    <t>971052341</t>
  </si>
  <si>
    <t>Vybourání nebo prorážení otvorů v ŽB příčkách a zdech pl do 0,09 m2 tl do 300 mm</t>
  </si>
  <si>
    <t>-111924681</t>
  </si>
  <si>
    <t xml:space="preserve">Vybourání a prorážení otvorů v železobetonových příčkách a zdech  základových nebo nadzákladových, plochy do 0,09 m2, tl. do 300 mm</t>
  </si>
  <si>
    <t>"dle výkresu D.1.2.3.02" 12</t>
  </si>
  <si>
    <t>"dle výkresu D.1.2.3.02" 1</t>
  </si>
  <si>
    <t>66</t>
  </si>
  <si>
    <t>971052531</t>
  </si>
  <si>
    <t>Vybourání nebo prorážení otvorů v ŽB příčkách a zdech pl do 1 m2 tl do 150 mm</t>
  </si>
  <si>
    <t>757022294</t>
  </si>
  <si>
    <t xml:space="preserve">Vybourání a prorážení otvorů v železobetonových příčkách a zdech  základových nebo nadzákladových, plochy do 1 m2, tl. do 150 mm</t>
  </si>
  <si>
    <t>"dle výkresu D.1.2.3.06" 1,01*0,26*2</t>
  </si>
  <si>
    <t>67</t>
  </si>
  <si>
    <t>978013121</t>
  </si>
  <si>
    <t>Otlučení (osekání) vnitřní vápenné nebo vápenocementové omítky stěn v rozsahu do 10 %</t>
  </si>
  <si>
    <t>-893190323</t>
  </si>
  <si>
    <t>Otlučení vápenných nebo vápenocementových omítek vnitřních ploch stěn s vyškrabáním spar, s očištěním zdiva, v rozsahu přes 5 do 10 %</t>
  </si>
  <si>
    <t>"dle opravy omítek stěn 10%" 345,018</t>
  </si>
  <si>
    <t>68</t>
  </si>
  <si>
    <t>978011121</t>
  </si>
  <si>
    <t>Otlučení (osekání) vnitřní vápenné nebo vápenocementové omítky stropů v rozsahu do 10 %</t>
  </si>
  <si>
    <t>1019577041</t>
  </si>
  <si>
    <t>Otlučení vápenných nebo vápenocementových omítek vnitřních ploch stropů, v rozsahu přes 5 do 10 %</t>
  </si>
  <si>
    <t>"dle opravy omítek stěn 10%" 22,00</t>
  </si>
  <si>
    <t>69</t>
  </si>
  <si>
    <t>974031664</t>
  </si>
  <si>
    <t>Vysekání rýh ve zdivu cihelném pro vtahování nosníků hl do 150 mm v do 150 mm</t>
  </si>
  <si>
    <t>-1191953096</t>
  </si>
  <si>
    <t xml:space="preserve">Vysekání rýh ve zdivu cihelném na maltu vápennou nebo vápenocementovou  pro vtahování nosníků do zdí, před vybouráním otvoru do hl. 150 mm, při v. nosníku do 150 mm</t>
  </si>
  <si>
    <t>"I100" 1,80*1+1,40*2</t>
  </si>
  <si>
    <t>70</t>
  </si>
  <si>
    <t>965042141</t>
  </si>
  <si>
    <t>Bourání podkladů pod dlažby nebo mazanin betonových nebo z litého asfaltu tl do 100 mm pl přes 4 m2</t>
  </si>
  <si>
    <t>561073211</t>
  </si>
  <si>
    <t>Bourání mazanin betonových nebo z litého asfaltu tl. do 100 mm, plochy přes 4 m2</t>
  </si>
  <si>
    <t>"původní m.č.122,123,125,126,129,130,132,133" 18,00*0,09</t>
  </si>
  <si>
    <t>"původní m.č.121,131-pro konstrukci podchycení stropů" 1,20*6,80*2*0,09</t>
  </si>
  <si>
    <t>71</t>
  </si>
  <si>
    <t>974042553</t>
  </si>
  <si>
    <t>Vysekání rýh v dlažbě betonové nebo jiné monolitické hl do 100 mm š do 100 mm</t>
  </si>
  <si>
    <t>709608042</t>
  </si>
  <si>
    <t xml:space="preserve">Vysekání rýh v betonové nebo jiné monolitické dlažbě s betonovým podkladem  do hl. 100 mm a šířky do 100 mm</t>
  </si>
  <si>
    <t>původní m.č.121</t>
  </si>
  <si>
    <t>"pro nové příčky" 2,00</t>
  </si>
  <si>
    <t>72</t>
  </si>
  <si>
    <t>974042555</t>
  </si>
  <si>
    <t>Vysekání rýh v dlažbě betonové nebo jiné monolitické hl do 100 mm š do 200 mm</t>
  </si>
  <si>
    <t>535375624</t>
  </si>
  <si>
    <t xml:space="preserve">Vysekání rýh v betonové nebo jiné monolitické dlažbě s betonovým podkladem  do hl. 100 mm a šířky do 200 mm</t>
  </si>
  <si>
    <t>původní m.č.131</t>
  </si>
  <si>
    <t>"pro nové příčky" 3,45</t>
  </si>
  <si>
    <t>73</t>
  </si>
  <si>
    <t>977311112</t>
  </si>
  <si>
    <t>Řezání stávajících betonových mazanin nevyztužených hl do 100 mm</t>
  </si>
  <si>
    <t>1175395801</t>
  </si>
  <si>
    <t>Řezání stávajících betonových mazanin bez vyztužení hloubky přes 50 do 100 mm</t>
  </si>
  <si>
    <t>"1.NP" 34,00</t>
  </si>
  <si>
    <t>74</t>
  </si>
  <si>
    <t>977311113</t>
  </si>
  <si>
    <t>Řezání stávajících betonových mazanin nevyztužených hl do 150 mm</t>
  </si>
  <si>
    <t>1128567951</t>
  </si>
  <si>
    <t>Řezání stávajících betonových mazanin bez vyztužení hloubky přes 100 do 150 mm</t>
  </si>
  <si>
    <t>"1.PP" 21,60</t>
  </si>
  <si>
    <t>75</t>
  </si>
  <si>
    <t>965046111</t>
  </si>
  <si>
    <t>Broušení stávajících betonových podlah úběr do 3 mm</t>
  </si>
  <si>
    <t>-1687045738</t>
  </si>
  <si>
    <t>podlaha P2</t>
  </si>
  <si>
    <t>76</t>
  </si>
  <si>
    <t>965046119</t>
  </si>
  <si>
    <t>Příplatek k broušení stávajících betonových podlah za každý další 1 mm úběru</t>
  </si>
  <si>
    <t>1886126760</t>
  </si>
  <si>
    <t>Broušení stávajících betonových podlah Příplatek k ceně za každý další 1 mm úběru</t>
  </si>
  <si>
    <t>"m.č.125,126,131,134" 147,00*2</t>
  </si>
  <si>
    <t>"m.č.121,122,178" 98,00*2</t>
  </si>
  <si>
    <t>77</t>
  </si>
  <si>
    <t>965081213</t>
  </si>
  <si>
    <t>Bourání podlah z dlaždic keramických nebo xylolitových tl do 10 mm plochy přes 1 m2</t>
  </si>
  <si>
    <t>-144854001</t>
  </si>
  <si>
    <t>Bourání podlah z dlaždic bez podkladního lože nebo mazaniny, s jakoukoliv výplní spár keramických nebo xylolitových tl. do 10 mm, plochy přes 1 m2</t>
  </si>
  <si>
    <t>"původní m.č.122,123,125,126,129,130,132,133" 18,00</t>
  </si>
  <si>
    <t>78</t>
  </si>
  <si>
    <t>952902611</t>
  </si>
  <si>
    <t>Čištění budov vysátí prachu z ostatních ploch</t>
  </si>
  <si>
    <t>78691726</t>
  </si>
  <si>
    <t xml:space="preserve">Čištění budov při provádění oprav a udržovacích prací  vysátím prachu z ostatních ploch</t>
  </si>
  <si>
    <t>79</t>
  </si>
  <si>
    <t>978059541</t>
  </si>
  <si>
    <t>Odsekání a odebrání obkladů stěn z vnitřních obkládaček plochy přes 1 m2</t>
  </si>
  <si>
    <t>2041636817</t>
  </si>
  <si>
    <t xml:space="preserve">Odsekání obkladů  stěn včetně otlučení podkladní omítky až na zdivo z obkládaček vnitřních, z jakýchkoliv materiálů, plochy přes 1 m2</t>
  </si>
  <si>
    <t>pův.m.č.122,123</t>
  </si>
  <si>
    <t>(1,30+2,30+1,05)*2,40</t>
  </si>
  <si>
    <t>pův.m.č.125,126</t>
  </si>
  <si>
    <t>(1,30*2+1,05*2+2,30*2)*2,40</t>
  </si>
  <si>
    <t>pův.m.č.129,130</t>
  </si>
  <si>
    <t>(1,30*4+1,05+2,30)*2,40</t>
  </si>
  <si>
    <t>pův.m.č.132,133</t>
  </si>
  <si>
    <t>80</t>
  </si>
  <si>
    <t>975032241</t>
  </si>
  <si>
    <t>Podchycení příček tl do 150 mm dřevěnou výztuhou v do 3 m dl podchycení do 3 m</t>
  </si>
  <si>
    <t>-63204170</t>
  </si>
  <si>
    <t xml:space="preserve">Podchycení příček dřevěnou výztuhou  v. podchycení do 3 m, při tl. zdiva do 150 mm a délce podchycení do 3 m</t>
  </si>
  <si>
    <t>"dočasné montážní otvory-WC" 2,20*2</t>
  </si>
  <si>
    <t>81</t>
  </si>
  <si>
    <t>997013211</t>
  </si>
  <si>
    <t>Vnitrostaveništní doprava suti a vybouraných hmot pro budovy v do 6 m ručně</t>
  </si>
  <si>
    <t>-1880116027</t>
  </si>
  <si>
    <t xml:space="preserve">Vnitrostaveništní doprava suti a vybouraných hmot  vodorovně do 50 m svisle ručně (nošením po schodech) pro budovy a haly výšky do 6 m</t>
  </si>
  <si>
    <t>82</t>
  </si>
  <si>
    <t>997013511</t>
  </si>
  <si>
    <t>Odvoz suti a vybouraných hmot z meziskládky na skládku do 1 km s naložením a se složením</t>
  </si>
  <si>
    <t>-1292611209</t>
  </si>
  <si>
    <t xml:space="preserve">Odvoz suti a vybouraných hmot z meziskládky na skládku  s naložením a se složením, na vzdálenost do 1 km</t>
  </si>
  <si>
    <t>83</t>
  </si>
  <si>
    <t>997013509</t>
  </si>
  <si>
    <t>Příplatek k odvozu suti a vybouraných hmot na skládku ZKD 1 km přes 1 km</t>
  </si>
  <si>
    <t>1957646720</t>
  </si>
  <si>
    <t xml:space="preserve">Odvoz suti a vybouraných hmot na skládku nebo meziskládku  se složením, na vzdálenost Příplatek k ceně za každý další i započatý 1 km přes 1 km</t>
  </si>
  <si>
    <t>52,098*6 'Přepočtené koeficientem množství</t>
  </si>
  <si>
    <t>84</t>
  </si>
  <si>
    <t>997013831</t>
  </si>
  <si>
    <t>Poplatek za uložení stavebního směsného odpadu na skládce (skládkovné)</t>
  </si>
  <si>
    <t>967378627</t>
  </si>
  <si>
    <t>Poplatek za uložení stavebního odpadu na skládce (skládkovné) směsného</t>
  </si>
  <si>
    <t>52,098-(0,886+0,067)</t>
  </si>
  <si>
    <t>85</t>
  </si>
  <si>
    <t>997013813</t>
  </si>
  <si>
    <t>Poplatek za uložení stavebního odpadu z plastických hmot na skládce (skládkovné)</t>
  </si>
  <si>
    <t>-1542985813</t>
  </si>
  <si>
    <t>Poplatek za uložení stavebního odpadu na skládce (skládkovné) z plastických hmot</t>
  </si>
  <si>
    <t>"podlahy PVC" 0,844+0,042</t>
  </si>
  <si>
    <t>86</t>
  </si>
  <si>
    <t>997013814</t>
  </si>
  <si>
    <t>Poplatek za uložení na skládce (skládkovné) stavebního odpadu izolací kód odpadu 170 604</t>
  </si>
  <si>
    <t>1784314738</t>
  </si>
  <si>
    <t>Poplatek za uložení stavebního odpadu na skládce (skládkovné) z izolačních materiálů zatříděného do Katalogu odpadů pod kódem 170 604</t>
  </si>
  <si>
    <t>"izolace příček" 0,040</t>
  </si>
  <si>
    <t>"izolace podlah" 0,027</t>
  </si>
  <si>
    <t>998</t>
  </si>
  <si>
    <t>Přesun hmot</t>
  </si>
  <si>
    <t>87</t>
  </si>
  <si>
    <t>998018001</t>
  </si>
  <si>
    <t>Přesun hmot ruční pro budovy v do 6 m</t>
  </si>
  <si>
    <t>1292477997</t>
  </si>
  <si>
    <t xml:space="preserve">Přesun hmot pro budovy občanské výstavby, bydlení, výrobu a služby  ruční - bez užití mechanizace vodorovná dopravní vzdálenost do 100 m pro budovy s jakoukoliv nosnou konstrukcí výšky do 6 m</t>
  </si>
  <si>
    <t>PSV</t>
  </si>
  <si>
    <t>Práce a dodávky PSV</t>
  </si>
  <si>
    <t>711</t>
  </si>
  <si>
    <t>Izolace proti vodě, vlhkosti a plynům</t>
  </si>
  <si>
    <t>88</t>
  </si>
  <si>
    <t>711411001</t>
  </si>
  <si>
    <t>Provedení izolace proti tlakové vodě vodorovné za studena nátěrem penetračním</t>
  </si>
  <si>
    <t>-198462462</t>
  </si>
  <si>
    <t xml:space="preserve">Provedení izolace proti povrchové a podpovrchové tlakové vodě natěradly a tmely za studena  na ploše vodorovné V nátěrem penetračním</t>
  </si>
  <si>
    <t>"m.č.123,124,129,130,132,133" 17,00</t>
  </si>
  <si>
    <t>89</t>
  </si>
  <si>
    <t>111631500</t>
  </si>
  <si>
    <t>lak asfaltový penetrační</t>
  </si>
  <si>
    <t>1865702125</t>
  </si>
  <si>
    <t>Poznámka k položce:
Spotřeba 0,3-0,4kg/m2</t>
  </si>
  <si>
    <t>17,00*0,00035</t>
  </si>
  <si>
    <t>90</t>
  </si>
  <si>
    <t>711441559</t>
  </si>
  <si>
    <t>Provedení izolace proti tlakové vodě vodorovné přitavením pásu NAIP</t>
  </si>
  <si>
    <t>-1039657986</t>
  </si>
  <si>
    <t xml:space="preserve">Provedení izolace proti povrchové a podpovrchové tlakové vodě pásy přitavením  NAIP na ploše vodorovné V</t>
  </si>
  <si>
    <t>91</t>
  </si>
  <si>
    <t>6283315</t>
  </si>
  <si>
    <t>asf.modifikovaný pás</t>
  </si>
  <si>
    <t>-928698678</t>
  </si>
  <si>
    <t>17,00*1,15</t>
  </si>
  <si>
    <t>92</t>
  </si>
  <si>
    <t>711493111.01</t>
  </si>
  <si>
    <t>Hydroizolační stěrka vodorovná dvouvrstvá (jedna vrstva 0,75kg/m2), vč.penetrace, vč.bandáže rohů, koutů a odvodň.prvků, vč.dilatační pásky (dodávka+montáž)</t>
  </si>
  <si>
    <t>668398756</t>
  </si>
  <si>
    <t>93</t>
  </si>
  <si>
    <t>711493122.01</t>
  </si>
  <si>
    <t>Hydroizolační stěrka svislá dvouvrstvá (jedna vrstva 0,75kg/m2), vč.penetrace, vč.bandáže rohů, koutů, vč.dilatační pásky (dodávka+montáž)</t>
  </si>
  <si>
    <t>-1282938949</t>
  </si>
  <si>
    <t>"m.č.123,124" (1,30+1,40*2)*2,10 +(1,30+2,05*2-0,90)*0,30</t>
  </si>
  <si>
    <t>"m.č.129" ((1,50+1,05)*2-0,70)*0,30</t>
  </si>
  <si>
    <t>"m.č.130" ((1,50+2,30)*2-0,70)*0,30</t>
  </si>
  <si>
    <t>"m.č.132,133" (1,30+1,40*2)*2,10 +(1,30+2,05*2-0,90)*0,30</t>
  </si>
  <si>
    <t>998711101</t>
  </si>
  <si>
    <t>Přesun hmot tonážní pro izolace proti vodě, vlhkosti a plynům v objektech výšky do 6 m</t>
  </si>
  <si>
    <t>-1646300569</t>
  </si>
  <si>
    <t xml:space="preserve">Přesun hmot pro izolace proti vodě, vlhkosti a plynům  stanovený z hmotnosti přesunovaného materiálu vodorovná dopravní vzdálenost do 50 m v objektech výšky do 6 m</t>
  </si>
  <si>
    <t>998711181</t>
  </si>
  <si>
    <t>Příplatek k přesunu hmot tonážní 711 prováděný bez použití mechanizace</t>
  </si>
  <si>
    <t>197113480</t>
  </si>
  <si>
    <t xml:space="preserve">Přesun hmot pro izolace proti vodě, vlhkosti a plynům  stanovený z hmotnosti přesunovaného materiálu Příplatek k cenám za přesun prováděný bez použití mechanizace pro jakoukoliv výšku objektu</t>
  </si>
  <si>
    <t>713</t>
  </si>
  <si>
    <t>Izolace tepelné</t>
  </si>
  <si>
    <t>713121111</t>
  </si>
  <si>
    <t>Montáž izolace tepelné podlah volně kladenými rohožemi, pásy, dílci, deskami 1 vrstva</t>
  </si>
  <si>
    <t>-409833632</t>
  </si>
  <si>
    <t>Montáž tepelné izolace podlah rohožemi, pásy, deskami, dílci, bloky (izolační materiál ve specifikaci) kladenými volně jednovrstvá</t>
  </si>
  <si>
    <t>doplnění podlah</t>
  </si>
  <si>
    <t>"pro konstrukci podchycení stropů" 2,00*6,80*2</t>
  </si>
  <si>
    <t>"původní m.č.122,123" 1,40*3,60</t>
  </si>
  <si>
    <t>"původní m.č.127,131" 1,20*6,80*2</t>
  </si>
  <si>
    <t>"původní m.č.124,127" 6,90*0,30</t>
  </si>
  <si>
    <t>97</t>
  </si>
  <si>
    <t>63152699</t>
  </si>
  <si>
    <t>deska minerální izolační tuhá protikročejová tl.20 mm</t>
  </si>
  <si>
    <t>-105492500</t>
  </si>
  <si>
    <t>50,63*1,02</t>
  </si>
  <si>
    <t>98</t>
  </si>
  <si>
    <t>257357434</t>
  </si>
  <si>
    <t>99</t>
  </si>
  <si>
    <t>2832928</t>
  </si>
  <si>
    <t>separační PVC folie</t>
  </si>
  <si>
    <t>-948624414</t>
  </si>
  <si>
    <t>100</t>
  </si>
  <si>
    <t>713121211</t>
  </si>
  <si>
    <t>Montáž izolace tepelné podlah volně kladenými okrajovými pásky</t>
  </si>
  <si>
    <t>-899801691</t>
  </si>
  <si>
    <t>Montáž tepelné izolace podlah okrajovými pásky kladenými volně</t>
  </si>
  <si>
    <t>"m.č.123,124,129,130,132,133" 31,00</t>
  </si>
  <si>
    <t>101</t>
  </si>
  <si>
    <t>631402730</t>
  </si>
  <si>
    <t>pásek okrajový izolační minerální plovoucích podlah š 80 mm tl 12 mm</t>
  </si>
  <si>
    <t>1549228016</t>
  </si>
  <si>
    <t>31,00*1,02</t>
  </si>
  <si>
    <t>102</t>
  </si>
  <si>
    <t>998713101</t>
  </si>
  <si>
    <t>Přesun hmot tonážní pro izolace tepelné v objektech v do 6 m</t>
  </si>
  <si>
    <t>271671279</t>
  </si>
  <si>
    <t>Přesun hmot pro izolace tepelné stanovený z hmotnosti přesunovaného materiálu vodorovná dopravní vzdálenost do 50 m v objektech výšky do 6 m</t>
  </si>
  <si>
    <t>103</t>
  </si>
  <si>
    <t>998713181</t>
  </si>
  <si>
    <t>Příplatek k přesunu hmot tonážní 713 prováděný bez použití mechanizace</t>
  </si>
  <si>
    <t>-891182629</t>
  </si>
  <si>
    <t>Přesun hmot pro izolace tepelné stanovený z hmotnosti přesunovaného materiálu Příplatek k cenám za přesun prováděný bez použití mechanizace pro jakoukoliv výšku objektu</t>
  </si>
  <si>
    <t>762</t>
  </si>
  <si>
    <t>Konstrukce tesařské</t>
  </si>
  <si>
    <t>104</t>
  </si>
  <si>
    <t>762822110</t>
  </si>
  <si>
    <t>Montáž stropního trámu z hraněného řeziva průřezové plochy do 144 cm2 s výměnami</t>
  </si>
  <si>
    <t>236607538</t>
  </si>
  <si>
    <t xml:space="preserve">Montáž stropních trámů  z hraněného a polohraněného řeziva s trámovými výměnami, průřezové plochy do 144 cm2</t>
  </si>
  <si>
    <t>"hranol 10/10cm" 3,50*4</t>
  </si>
  <si>
    <t>105</t>
  </si>
  <si>
    <t>60512125</t>
  </si>
  <si>
    <t>hranol stavební řezivo průřezu do 120cm2 do dl 6m</t>
  </si>
  <si>
    <t>-701839632</t>
  </si>
  <si>
    <t>"hranol 10/10cm" 14,00*0,10*0,10*1,10</t>
  </si>
  <si>
    <t>106</t>
  </si>
  <si>
    <t>762822120</t>
  </si>
  <si>
    <t>Montáž stropního trámu z hraněného řeziva průřezové plochy do 288 cm2 s výměnami</t>
  </si>
  <si>
    <t>608091464</t>
  </si>
  <si>
    <t xml:space="preserve">Montáž stropních trámů  z hraněného a polohraněného řeziva s trámovými výměnami, průřezové plochy přes 144 do 288 cm2</t>
  </si>
  <si>
    <t>"hranol 20/14cm" 2,00*48</t>
  </si>
  <si>
    <t>107</t>
  </si>
  <si>
    <t>60512135</t>
  </si>
  <si>
    <t>hranol stavební řezivo průřezu do 288cm2 do dl 6m</t>
  </si>
  <si>
    <t>-1685276275</t>
  </si>
  <si>
    <t>"hranol 20/14cm" 96,00*0,20*0,14*1,10</t>
  </si>
  <si>
    <t>108</t>
  </si>
  <si>
    <t>762895000</t>
  </si>
  <si>
    <t>Spojovací prostředky pro montáž záklopu, stropnice a podbíjení</t>
  </si>
  <si>
    <t>-1304988761</t>
  </si>
  <si>
    <t xml:space="preserve">Spojovací prostředky záklopu stropů, stropnic, podbíjení  hřebíky, svory</t>
  </si>
  <si>
    <t>(0,154+2,957)/1,10</t>
  </si>
  <si>
    <t>109</t>
  </si>
  <si>
    <t>762822810</t>
  </si>
  <si>
    <t>Demontáž stropních trámů z hraněného řeziva průřezové plochy do 144 cm2</t>
  </si>
  <si>
    <t>-1418694619</t>
  </si>
  <si>
    <t xml:space="preserve">Demontáž stropních trámů  z hraněného řeziva, průřezové plochy do 144 cm2</t>
  </si>
  <si>
    <t>110</t>
  </si>
  <si>
    <t>762822820</t>
  </si>
  <si>
    <t>Demontáž stropních trámů z hraněného řeziva průřezové plochy do 288 cm2</t>
  </si>
  <si>
    <t>-249416462</t>
  </si>
  <si>
    <t xml:space="preserve">Demontáž stropních trámů  z hraněného řeziva, průřezové plochy přes 144 do 288 cm2</t>
  </si>
  <si>
    <t>111</t>
  </si>
  <si>
    <t>998762101</t>
  </si>
  <si>
    <t>Přesun hmot tonážní pro kce tesařské v objektech v do 6 m</t>
  </si>
  <si>
    <t>-1440158547</t>
  </si>
  <si>
    <t xml:space="preserve">Přesun hmot pro konstrukce tesařské  stanovený z hmotnosti přesunovaného materiálu vodorovná dopravní vzdálenost do 50 m v objektech výšky do 6 m</t>
  </si>
  <si>
    <t>112</t>
  </si>
  <si>
    <t>998762181</t>
  </si>
  <si>
    <t>Příplatek k přesunu hmot tonážní 762 prováděný bez použití mechanizace</t>
  </si>
  <si>
    <t>216145798</t>
  </si>
  <si>
    <t xml:space="preserve">Přesun hmot pro konstrukce tesařské  stanovený z hmotnosti přesunovaného materiálu Příplatek k cenám za přesun prováděný bez použití mechanizace pro jakoukoliv výšku objektu</t>
  </si>
  <si>
    <t>763</t>
  </si>
  <si>
    <t>Konstrukce suché výstavby</t>
  </si>
  <si>
    <t>113</t>
  </si>
  <si>
    <t>763131511</t>
  </si>
  <si>
    <t>SDK podhled deska 1xA 12,5 bez TI jednovrstvá spodní kce profil CD+UD</t>
  </si>
  <si>
    <t>1503342508</t>
  </si>
  <si>
    <t xml:space="preserve">Podhled ze sádrokartonových desek  jednovrstvá zavěšená spodní konstrukce z ocelových profilů CD, UD jednoduše opláštěná deskou standardní A, tl. 12,5 mm, bez TI</t>
  </si>
  <si>
    <t>Přesné provedení dle výkresu D1.1.2.10.</t>
  </si>
  <si>
    <t>ozn.(SDK 2)</t>
  </si>
  <si>
    <t>"dle výkresu D1.1.2.10" 70,00</t>
  </si>
  <si>
    <t>boky (výškové vyrovnání ) u kazetového podhledu ozn.(KZ 1)</t>
  </si>
  <si>
    <t>"m.č.126,131,134" (2,10*2+1,90)*0,55</t>
  </si>
  <si>
    <t>části podhledu u oken u kazetového podhledu ozn.(KZ 1)</t>
  </si>
  <si>
    <t>"m.č.126,131,134" 3,75*2*0,30+7,80*0,20</t>
  </si>
  <si>
    <t>"pro chráničku ZTI" 4,00*1,00</t>
  </si>
  <si>
    <t>114</t>
  </si>
  <si>
    <t>763131551</t>
  </si>
  <si>
    <t>SDK podhled deska 1xH2 12,5 bez TI jednovrstvá spodní kce profil CD+UD</t>
  </si>
  <si>
    <t>-686910381</t>
  </si>
  <si>
    <t xml:space="preserve">Podhled ze sádrokartonových desek  jednovrstvá zavěšená spodní konstrukce z ocelových profilů CD, UD jednoduše opláštěná deskou impregnovanou H2, tl. 12,5 mm, bez TI</t>
  </si>
  <si>
    <t>ozn.(SDK 1)</t>
  </si>
  <si>
    <t>"dle výkresu D1.1.2.10" 35,00</t>
  </si>
  <si>
    <t>115</t>
  </si>
  <si>
    <t>763131714</t>
  </si>
  <si>
    <t>SDK podhled základní penetrační nátěr</t>
  </si>
  <si>
    <t>226328171</t>
  </si>
  <si>
    <t xml:space="preserve">Podhled ze sádrokartonových desek  ostatní práce a konstrukce na podhledech ze sádrokartonových desek základní penetrační nátěr</t>
  </si>
  <si>
    <t>81,165+35,00</t>
  </si>
  <si>
    <t>116</t>
  </si>
  <si>
    <t>763131790</t>
  </si>
  <si>
    <t>SDK podhled - příplatek na žárové pozinkování nosné kovové konstrukce (dodávka+montáž)</t>
  </si>
  <si>
    <t>-1395885088</t>
  </si>
  <si>
    <t>117</t>
  </si>
  <si>
    <t>763111314</t>
  </si>
  <si>
    <t>SDK příčka tl 100 mm profil CW+UW 75 desky 1xA 12,5 TI 60 mm EI 30 Rw 47 DB</t>
  </si>
  <si>
    <t>1938147635</t>
  </si>
  <si>
    <t xml:space="preserve">Příčka ze sádrokartonových desek  s nosnou konstrukcí z jednoduchých ocelových profilů UW, CW jednoduše opláštěná deskou standardní A tl. 12,5 mm, příčka tl. 100 mm, profil 75 TI tl. 60 mm, EI 30, Rw 47 dB</t>
  </si>
  <si>
    <t>"m.č.125-nad dveřmi (4)" 3,50*1,00</t>
  </si>
  <si>
    <t>118</t>
  </si>
  <si>
    <t>763111717</t>
  </si>
  <si>
    <t>SDK příčka základní penetrační nátěr</t>
  </si>
  <si>
    <t>231019774</t>
  </si>
  <si>
    <t xml:space="preserve">Příčka ze sádrokartonových desek  ostatní konstrukce a práce na příčkách ze sádrokartonových desek základní penetrační nátěr</t>
  </si>
  <si>
    <t>119</t>
  </si>
  <si>
    <t>763121211.01</t>
  </si>
  <si>
    <t>SDK stěna předsazená deska 1x A tl 12,5 mm lepené celoplošně bez nosné kce, desky odolné proti průrazu</t>
  </si>
  <si>
    <t>105294271</t>
  </si>
  <si>
    <t>obklad stavebních pouzder</t>
  </si>
  <si>
    <t>"ozn.(5)" 0,80*2,10*2*2</t>
  </si>
  <si>
    <t>obklad uhlíkových pásků u bourání otvoru mezi m.č.126 a 131</t>
  </si>
  <si>
    <t>((6,80+0,60*2)*3,05-6,80*2,55)*2</t>
  </si>
  <si>
    <t>120</t>
  </si>
  <si>
    <t>763121221</t>
  </si>
  <si>
    <t>SDK stěna předsazená deska 1x H2 tl 12,5 mm lepené celoplošně bez nosné kce</t>
  </si>
  <si>
    <t>1943901304</t>
  </si>
  <si>
    <t>Stěna předsazená ze sádrokartonových desek bez nosné konstrukce jednoduše opláštěná deskou impregnovanou H2 tl. 12,5 mm, lepenou celoplošně</t>
  </si>
  <si>
    <t>"ozn.(3)" 0,80*2,10*2</t>
  </si>
  <si>
    <t>121</t>
  </si>
  <si>
    <t>763121429</t>
  </si>
  <si>
    <t>SDK stěna předsazená tl 112,5 mm profil CW+UW 100 deska 1xH2 12,5 TI 40 mm EI 30</t>
  </si>
  <si>
    <t>-1929107266</t>
  </si>
  <si>
    <t>Stěna předsazená ze sádrokartonových desek s nosnou konstrukcí z ocelových profilů CW, UW jednoduše opláštěná deskou impregnovanou H2 tl. 12,5 mm, TI tl. 40 mm, EI 30 stěna tl. 112,5 mm, profil 100</t>
  </si>
  <si>
    <t>"m.č.126" 2,10*3,05</t>
  </si>
  <si>
    <t>122</t>
  </si>
  <si>
    <t>763121711</t>
  </si>
  <si>
    <t>SDK stěna předsazená dilatace</t>
  </si>
  <si>
    <t>1761988648</t>
  </si>
  <si>
    <t>Stěna předsazená ze sádrokartonových desek ostatní konstrukce a práce na předsazených stěnách ze sádrokartonových desek dilatace</t>
  </si>
  <si>
    <t>"m.č.126" 2,10+3,05</t>
  </si>
  <si>
    <t>123</t>
  </si>
  <si>
    <t>763121714</t>
  </si>
  <si>
    <t>SDK stěna předsazená základní penetrační nátěr</t>
  </si>
  <si>
    <t>-182095420</t>
  </si>
  <si>
    <t>Stěna předsazená ze sádrokartonových desek ostatní konstrukce a práce na předsazených stěnách ze sádrokartonových desek základní penetrační nátěr</t>
  </si>
  <si>
    <t>6,72+3,36+6,405</t>
  </si>
  <si>
    <t>124</t>
  </si>
  <si>
    <t>763164790</t>
  </si>
  <si>
    <t>Sádrokartonový obklad kovových konstrukcí - 3x deska sádrokartonová tl.15mm, vč.nosných profilů (dodávka+montáž)</t>
  </si>
  <si>
    <t>967847970</t>
  </si>
  <si>
    <t>obklad ocelového rámu otvoru mezi m.č.126 a 131</t>
  </si>
  <si>
    <t>6,80*2,57*2 -1,90*1,90*3</t>
  </si>
  <si>
    <t>1,90*4*0,25</t>
  </si>
  <si>
    <t>(1,90+1,95)*2*0,25</t>
  </si>
  <si>
    <t>(1,90+2,00)*2*0,25</t>
  </si>
  <si>
    <t>125</t>
  </si>
  <si>
    <t>1977128734</t>
  </si>
  <si>
    <t>126</t>
  </si>
  <si>
    <t>763pož</t>
  </si>
  <si>
    <t>Obklad konstrukcí protipožárními deskami Ordexal Karbon AL-45 (dodávka+montáž)</t>
  </si>
  <si>
    <t>-239088422</t>
  </si>
  <si>
    <t>průvlak-m.č.178</t>
  </si>
  <si>
    <t>"dle výkresu D.1.2.3.06" 5,62*(0,40+0,50) -1,01*0,26*2</t>
  </si>
  <si>
    <t>strop-m.č.126</t>
  </si>
  <si>
    <t>7,80*2,00</t>
  </si>
  <si>
    <t>127</t>
  </si>
  <si>
    <t>998763301</t>
  </si>
  <si>
    <t>Přesun hmot tonážní pro sádrokartonové konstrukce v objektech v do 6 m</t>
  </si>
  <si>
    <t>-2141340895</t>
  </si>
  <si>
    <t xml:space="preserve">Přesun hmot pro konstrukce montované z desek  sádrokartonových, sádrovláknitých, cementovláknitých nebo cementových stanovený z hmotnosti přesunovaného materiálu vodorovná dopravní vzdálenost do 50 m v objektech výšky do 6 m</t>
  </si>
  <si>
    <t>128</t>
  </si>
  <si>
    <t>998763381</t>
  </si>
  <si>
    <t>Příplatek k přesunu hmot tonážní 763 SDK prováděný bez použití mechanizace</t>
  </si>
  <si>
    <t>137080846</t>
  </si>
  <si>
    <t xml:space="preserve">Přesun hmot pro konstrukce montované z desek  sádrokartonových, sádrovláknitých, cementovláknitých nebo cementových Příplatek k cenám za přesun prováděný bez použití mechanizace pro jakoukoliv výšku objektu</t>
  </si>
  <si>
    <t>766</t>
  </si>
  <si>
    <t>Konstrukce truhlářské</t>
  </si>
  <si>
    <t>129</t>
  </si>
  <si>
    <t>766-1</t>
  </si>
  <si>
    <t>Dveře vnitřní z lehčené DTD, povrch odolný laminát HPL, jednokřídlové 130/197cm, plné bez zasklení (dodávka+montáž)</t>
  </si>
  <si>
    <t>1596510394</t>
  </si>
  <si>
    <t>Přesný popis viz D.1.1.2.12 Tabulka výplní otvorů a Technická zpráva.</t>
  </si>
  <si>
    <t>V ceně započteny i veškeré doplňující konstrukce a práce</t>
  </si>
  <si>
    <t>specifikované Projektovou dokumentací vč.kování a povrchové úpravy.</t>
  </si>
  <si>
    <t>"ozn.1" 1</t>
  </si>
  <si>
    <t>130</t>
  </si>
  <si>
    <t>766-2</t>
  </si>
  <si>
    <t>Dveře vnitřní lehčené DTD, povrch odolný laminát HPL, jednokřídlové 70/197cm, otevíravé, plné, 2x větrací mřížka 10/550mm (dodávka+montáž)</t>
  </si>
  <si>
    <t>48682503</t>
  </si>
  <si>
    <t>"ozn.2" 1</t>
  </si>
  <si>
    <t>131</t>
  </si>
  <si>
    <t>766-3a</t>
  </si>
  <si>
    <t>Dveře vnitřní lehčené DTD, povrch odolný laminát HPL, jednokřídlové 70/197cm, posuvné (do stavebního pouzdra), plné, 2x větrací mřížka 100/550mm (dodávka+montáž)</t>
  </si>
  <si>
    <t>-1197958344</t>
  </si>
  <si>
    <t>"ozn.3" 1</t>
  </si>
  <si>
    <t>132</t>
  </si>
  <si>
    <t>766-3b</t>
  </si>
  <si>
    <t>Stavební pouzdro pro dveře vnitřní posuvné 70/197cm, vč.obložkové zárubně (dodávka+montáž)</t>
  </si>
  <si>
    <t>951711621</t>
  </si>
  <si>
    <t>specifikované Projektovou dokumentací vč. povrchové úpravy.</t>
  </si>
  <si>
    <t>133</t>
  </si>
  <si>
    <t>766-5a</t>
  </si>
  <si>
    <t>Dveře vnitřní z materiálu ve skladbě pro EI 30 DP3,dvoukřídlové 130/197cm, posuvné (do stavebního pouzdra), plné (dodávka+montáž)</t>
  </si>
  <si>
    <t>88958884</t>
  </si>
  <si>
    <t>"ozn.5" 1</t>
  </si>
  <si>
    <t>134</t>
  </si>
  <si>
    <t>766-5b</t>
  </si>
  <si>
    <t>Stavební pouzdro pro dveře vnitřní posuvné dvoukřídlé 130/197cm, s požární odolností, vč.obložkové zárubně (dodávka+montáž)</t>
  </si>
  <si>
    <t>1834471834</t>
  </si>
  <si>
    <t>135</t>
  </si>
  <si>
    <t>766-6</t>
  </si>
  <si>
    <t>Dveře vnitřní lehčené DTD, povrch odolný laminát HPL, jednokřídlové 90/197cm, otevíravé, plné, 2x větrací mřížka 10/550mm (dodávka+montáž)</t>
  </si>
  <si>
    <t>185209019</t>
  </si>
  <si>
    <t>"ozn.6" 2</t>
  </si>
  <si>
    <t>136</t>
  </si>
  <si>
    <t>766-10</t>
  </si>
  <si>
    <t>Dveře vnitřní, dvoukřídlové 145/197cm, požární odolnost EI30 DP3/SM/C3+koordinátory křídel, panikové kování, zámek elektrický na kartový systém, 2 samozavirače (dodávka+montáž)</t>
  </si>
  <si>
    <t>-1105868647</t>
  </si>
  <si>
    <t>Elektromagnetický zámek vč.přípravy kabeláže pro připojení zámku.</t>
  </si>
  <si>
    <t>"ozn.10" 1</t>
  </si>
  <si>
    <t>137</t>
  </si>
  <si>
    <t>766-VV1</t>
  </si>
  <si>
    <t>Mikrokuchyňka z laminovaných dřevotřískových desek, které mají certifikáty a atesty zdravotní nezávadnosti, jsou snadno omyvatelné a dezinfikovatelné, dl.230cm (dodávka vč.dopravy+výroba+montáž)</t>
  </si>
  <si>
    <t>412370816</t>
  </si>
  <si>
    <t>dolní skříňky:</t>
  </si>
  <si>
    <t>(D1) skříňka dřezová jednodveřová s policí 600x600x850mm (1ks)</t>
  </si>
  <si>
    <t>(M) vestavná myčka na nádobí 450x600x800mm + dvířka (1ks)</t>
  </si>
  <si>
    <t>(CH) chladnička 600x600x1400mm (1ks)</t>
  </si>
  <si>
    <t>horní skříňky:</t>
  </si>
  <si>
    <t>(H1) horní skříňka jednodveřová levá 450x300x600mm (1ks)</t>
  </si>
  <si>
    <t>(H2) regálová skříňka pro osazení mikrovl.trouby 600x600x600mm (1ks)</t>
  </si>
  <si>
    <t>(H5) horní skříňka jednodveřová pravá 600x300x600mm (1ks)</t>
  </si>
  <si>
    <t>(P1) pracovní deska s dřezem a odkapávačem 1050x600mm</t>
  </si>
  <si>
    <t>Přesný popis viz D.1.1.2.14 Tabulka vnitřního vybavení a Technická zpráva.</t>
  </si>
  <si>
    <t>"ozn.VV1 - m.č.130" 1</t>
  </si>
  <si>
    <t>138</t>
  </si>
  <si>
    <t>766-VV2</t>
  </si>
  <si>
    <t>Stěna z laminovaných dřevotřískových desek, které mají certifikáty a atesty zdravotní nezávadnosti, jsou snadno omyvatelné a dezinfikovatelné, dl.480cm (dodávka vč.dopravy+výroba+montáž)</t>
  </si>
  <si>
    <t>-400373305</t>
  </si>
  <si>
    <t>(D2) skříňka dvoudveřová 800x600x850mm (1ks)</t>
  </si>
  <si>
    <t>(D3) skříňka jednodveřová pravá 600x600x850mm (1ks)</t>
  </si>
  <si>
    <t>(D4) skříňka dřezová dvoudveřová s policí 800x600x850mm (1ks)</t>
  </si>
  <si>
    <t>(D5) zásuvková skříňka - 3 zásuvky, 600x600x850mm (1ks)</t>
  </si>
  <si>
    <t>(D6) zásuvková skříňka - 5 zásuvek, 600x600x850mm (1ks)</t>
  </si>
  <si>
    <t>(CH) chladnička s mrazničkou (1ks)</t>
  </si>
  <si>
    <t>(D7) léková skříň - 2 zámky, 800x400x1800mm (1ks)</t>
  </si>
  <si>
    <t>(H3) skříňka dvoudveřová 800x300x600mm (3ks)</t>
  </si>
  <si>
    <t>(H4) skříňka jednodveřová prosklená pravá 600x300x600 (1ks)</t>
  </si>
  <si>
    <t>(H6) skříňka dvoudveřová prosklená pravá 800x300x600 (1ks)</t>
  </si>
  <si>
    <t>(H7) skříňka jednodveřová prosklená levá 600x300x600 (1ks)</t>
  </si>
  <si>
    <t>(H8) skříňka jednodveřová levá 600x300x600mm (3ks)</t>
  </si>
  <si>
    <t>(P2) pracovní deska s dřezem a odkapávačem 3400x600mm (1ks)</t>
  </si>
  <si>
    <t>"ozn.VV2 - m.č.131" 1</t>
  </si>
  <si>
    <t>139</t>
  </si>
  <si>
    <t>766-VV3</t>
  </si>
  <si>
    <t>Pult-velín z materiálů, které mají certifikáty a atesty zdravotní nezávadnosti, jsou snadno omyvatelné a dezinfikovatelné, dl.530cm (dodávka vč.dopravy+výroba+montáž)</t>
  </si>
  <si>
    <t>2121809041</t>
  </si>
  <si>
    <t>pult-velín rozměr cca 5300x600x750mm (1ks)</t>
  </si>
  <si>
    <t>pojízdný kontejner 2-4 zásuvky 430x500x600mm (3ks)</t>
  </si>
  <si>
    <t>"ozn.VV3 - m.č.131" 1</t>
  </si>
  <si>
    <t>140</t>
  </si>
  <si>
    <t>766-VV4</t>
  </si>
  <si>
    <t>Kacelářský stůl s pojízdným kontejnerem z materiálů, které mají certifikáty a atesty zdravotní nezávadnosti, jsou snadno omyvatelné a dezinfikovatelné (dodávka vč.dopravy+výroba+montáž)</t>
  </si>
  <si>
    <t>-1285084833</t>
  </si>
  <si>
    <t>stůl - rozměr 1500-1600 x 700-800mm (1ks)</t>
  </si>
  <si>
    <t>pojízdný kontejner 430x580x600mm (1ks)</t>
  </si>
  <si>
    <t>"ozn.VV4 - m.č.131" 1</t>
  </si>
  <si>
    <t>141</t>
  </si>
  <si>
    <t>766-VV5</t>
  </si>
  <si>
    <t>Stěna z laminovaných dřevotřískových desek, které mají certifikáty a atesty zdravotní nezávadnosti, jsou snadno omyvatelné a dezinfikovatelné, dl.200cm (dodávka vč.dopravy+výroba+montáž)</t>
  </si>
  <si>
    <t>1767977901</t>
  </si>
  <si>
    <t>(D4) skříňka dřezová dvoudveřová 800x600x850mm (1ks)</t>
  </si>
  <si>
    <t>(D8) skříňka jednodveřová levá 600x600x850mm (1ks)</t>
  </si>
  <si>
    <t>(H8) skříňka jednodveřová levá 600x300x600mm (1ks)</t>
  </si>
  <si>
    <t>(P3) pracovní deska s dřezem a odkapávačem a umyvadlem na ruce bílé barvy 2000x600mm (1ks)</t>
  </si>
  <si>
    <t>"ozn.VV5 - m.č.126" 1</t>
  </si>
  <si>
    <t>142</t>
  </si>
  <si>
    <t>766-VV6</t>
  </si>
  <si>
    <t>Dvoudveřová skříňka s pracovní deskou a umyvadlem, deska z materiálů, které mají certifikáty a atesty zdravotní nezávadnosti, jsou snadno omyvatelné a dezinfikovatelné, dl.90cm (dodávka vč.dopravy+výroba+montáž)</t>
  </si>
  <si>
    <t>64242419</t>
  </si>
  <si>
    <t>(D9) dolní skříňka dvoudveřová 900x600x850mm (1ks)</t>
  </si>
  <si>
    <t>(P4) pracovní deska s umyvadlem 900x600mm (1ks)</t>
  </si>
  <si>
    <t>"ozn.VV6 - m.č.125" 1</t>
  </si>
  <si>
    <t>143</t>
  </si>
  <si>
    <t>766-VV7</t>
  </si>
  <si>
    <t>Šatní stěna z laminovaných dřevotřískových desek, které mají certifikáty a atesty zdravotní nezávadnosti, jsou snadno omyvatelné a dezinfikovatelné, 90/180cm, tl.18mm, 4-7 věšáčků (dodávka vč.dopravy+výroba+montáž)</t>
  </si>
  <si>
    <t>409842657</t>
  </si>
  <si>
    <t>"ozn.VV7 - m.č.126" 2</t>
  </si>
  <si>
    <t>144</t>
  </si>
  <si>
    <t>766-VV8</t>
  </si>
  <si>
    <t>Šatní stěna se zrcadlem z laminovaných dřevotřískových desek, které mají certifikáty a atesty zdravotní nezávadnosti, jsou snadno omyvatelné a dezinfikovatelné, 90/180cm, tl.18mm, zrcadlo (dodávka vč.dopravy+výroba+montáž)</t>
  </si>
  <si>
    <t>1401069200</t>
  </si>
  <si>
    <t>"ozn.VV8 - m.č.131" 1</t>
  </si>
  <si>
    <t>145</t>
  </si>
  <si>
    <t>998766101</t>
  </si>
  <si>
    <t>Přesun hmot tonážní pro konstrukce truhlářské v objektech v do 6 m</t>
  </si>
  <si>
    <t>-1545534388</t>
  </si>
  <si>
    <t>Přesun hmot pro konstrukce truhlářské stanovený z hmotnosti přesunovaného materiálu vodorovná dopravní vzdálenost do 50 m v objektech výšky do 6 m</t>
  </si>
  <si>
    <t>146</t>
  </si>
  <si>
    <t>998766181</t>
  </si>
  <si>
    <t>Příplatek k přesunu hmot tonážní 766 prováděný bez použití mechanizace</t>
  </si>
  <si>
    <t>156770283</t>
  </si>
  <si>
    <t>Přesun hmot pro konstrukce truhlářské stanovený z hmotnosti přesunovaného materiálu Příplatek k ceně za přesun prováděný bez použití mechanizace pro jakoukoliv výšku objektu</t>
  </si>
  <si>
    <t>767</t>
  </si>
  <si>
    <t>Konstrukce zámečnické</t>
  </si>
  <si>
    <t>147</t>
  </si>
  <si>
    <t>767584158</t>
  </si>
  <si>
    <t>Podhled kazetový 600/600/40mm, vč.nosné konstrukce (dodávka+montáž)</t>
  </si>
  <si>
    <t>-2071192320</t>
  </si>
  <si>
    <t>- panely s jádrem ze skelných vláken s akustickou úpravou, hrany desek zatřené</t>
  </si>
  <si>
    <t>- omyvatelný povrch</t>
  </si>
  <si>
    <t>- rozměr desek 600/600/40mm</t>
  </si>
  <si>
    <t>- nosný systém je viditelný, rastr T24-rozměr 600/600mm, vyrobený z žárově pozink.oceli, viditelná část T profilu smalt-bílý či šedý</t>
  </si>
  <si>
    <t>- odstín panelů bílý</t>
  </si>
  <si>
    <t>ozn.(KZ 1)</t>
  </si>
  <si>
    <t>"dle výkresu D1.1.2.10" 145,00</t>
  </si>
  <si>
    <t>148</t>
  </si>
  <si>
    <t>767584159</t>
  </si>
  <si>
    <t>Podhled kazetový 600/600mm, vč.nosné konstrukce (dodávka+montáž)</t>
  </si>
  <si>
    <t>-719175857</t>
  </si>
  <si>
    <t>- panely z minerální vlny s jádrem ze skelných vláken s akustickou úpravou, hrany desek zatřené</t>
  </si>
  <si>
    <t>- rozměr desek 600/600mm (dle původních desek)</t>
  </si>
  <si>
    <t>- nosný systém je viditelný, rastr-rozměr 600/600mm, vyrobený z žárově pozink.oceli, viditelná část T profilu smalt-bílý či šedý</t>
  </si>
  <si>
    <t>ozn.(KZ 2)</t>
  </si>
  <si>
    <t>"dle výkresu D1.1.2.10" 42,00</t>
  </si>
  <si>
    <t>"náhrada původního podhledu cca 35%" 42,00*0,35</t>
  </si>
  <si>
    <t>149</t>
  </si>
  <si>
    <t>767584160</t>
  </si>
  <si>
    <t>Podhled kazetový 600/600mm, vč.nosné konstrukce (montáž bez dodávky)</t>
  </si>
  <si>
    <t>730382952</t>
  </si>
  <si>
    <t>"zpětná montáž původního podhledu cca 65%" 42,00*0,65</t>
  </si>
  <si>
    <t>150</t>
  </si>
  <si>
    <t>767584161</t>
  </si>
  <si>
    <t>Montážní mezikus do podhledu rastrového (dodávka+montáž)</t>
  </si>
  <si>
    <t>-320886988</t>
  </si>
  <si>
    <t>zdrojové mosty</t>
  </si>
  <si>
    <t>"m.č.125,126" 4</t>
  </si>
  <si>
    <t>151</t>
  </si>
  <si>
    <t>767-podchprac</t>
  </si>
  <si>
    <t>Ocelová nosná konstrukce podchycení stropu - montáž+demontáž a likvidace</t>
  </si>
  <si>
    <t>kg</t>
  </si>
  <si>
    <t>-1856813966</t>
  </si>
  <si>
    <t>- montáž+výroba ocelových prvků (bez dodávky materiálu)</t>
  </si>
  <si>
    <t>- demontáž+likvidace</t>
  </si>
  <si>
    <t>"dle výkresu D.1.2.3.05" 9000,00</t>
  </si>
  <si>
    <t>152</t>
  </si>
  <si>
    <t>767-podchmat</t>
  </si>
  <si>
    <t>Ocelová nosná konstrukce podchycení stropu - dodávka materiálu</t>
  </si>
  <si>
    <t>-51738010</t>
  </si>
  <si>
    <t>- dodávka ocelových prvků</t>
  </si>
  <si>
    <t>"dle výkresu D.1.2.3.05 - práce prováděné po částech - bude potřeba 50% materiálu" 4500,00</t>
  </si>
  <si>
    <t>153</t>
  </si>
  <si>
    <t>767-ramVZT1</t>
  </si>
  <si>
    <t>Lemovací úhelník L100/100/6mm (dodávka+výroba+montáž+žárové pozinkování)</t>
  </si>
  <si>
    <t>1901444190</t>
  </si>
  <si>
    <t>otvor mezi m.č.126 a 131 - otvor 85/25cm pro VZT</t>
  </si>
  <si>
    <t>"dle výkresu D.1.2.3.02" (0,85+0,25)*2*9,30*1,1*2</t>
  </si>
  <si>
    <t>154</t>
  </si>
  <si>
    <t>767-ramVZT2</t>
  </si>
  <si>
    <t>Lemovací úhelník L60/60/5mm (dodávka+výroba+montáž+žárové pozinkování)</t>
  </si>
  <si>
    <t>-2137909964</t>
  </si>
  <si>
    <t>otvory v průvlaku-m.č.178 (pro VZT)</t>
  </si>
  <si>
    <t>"dle výkresu D.1.2.3.06" (1,01+0,26)*2*5,50*1,1*2</t>
  </si>
  <si>
    <t>155</t>
  </si>
  <si>
    <t>767-ZV1</t>
  </si>
  <si>
    <t>Madlo nerezové pevné dl.300mm pr.50/4mm, vč.kotvení (demontáž+zpětná montáž)</t>
  </si>
  <si>
    <t>850875924</t>
  </si>
  <si>
    <t>Přesný popis viz D.1.1.2.13 Tabulka zámečnických výrobků a Technická zpráva.</t>
  </si>
  <si>
    <t>specifikované Projektovou dokumentací.</t>
  </si>
  <si>
    <t>"ozn.ZV1" 4</t>
  </si>
  <si>
    <t>156</t>
  </si>
  <si>
    <t>767-ZV2</t>
  </si>
  <si>
    <t>Madlo nerezové pevné dl.550mm pr.50/4mm, vč.kotvení (dodávka+montáž)</t>
  </si>
  <si>
    <t>-394897878</t>
  </si>
  <si>
    <t>"ozn.ZV2" 8</t>
  </si>
  <si>
    <t>157</t>
  </si>
  <si>
    <t>767-ZV3a</t>
  </si>
  <si>
    <t>Revizní dvířka do SDK podhledu do vlhkého prostředí 300/300mm, bez požární odolnosti, vč.osazovacího rámu (dodávka+výroba+montáž)</t>
  </si>
  <si>
    <t>1008579706</t>
  </si>
  <si>
    <t>"ozn.ZV3" 6</t>
  </si>
  <si>
    <t>158</t>
  </si>
  <si>
    <t>767-ZV3b</t>
  </si>
  <si>
    <t>Revizní dvířka do SDK podhledu 450/450mm, bez požární odolnosti, vč.osazovacího rámu (dodávka+výroba+montáž)</t>
  </si>
  <si>
    <t>-123159465</t>
  </si>
  <si>
    <t>"ozn.ZV3" 3</t>
  </si>
  <si>
    <t>159</t>
  </si>
  <si>
    <t>767-ZV5_OR</t>
  </si>
  <si>
    <t>Ocelová konstrukce rámu (dodávka+výroba+montáž+žárové pozinkování)</t>
  </si>
  <si>
    <t>1973304719</t>
  </si>
  <si>
    <t>Přesné provedení dle výkresů D1.2.3.02, D1.2.3.03, D.1.2.3.04</t>
  </si>
  <si>
    <t>"sloupy - dle výkresu D.1.2.3.03" 388,10+453,90</t>
  </si>
  <si>
    <t>"průvlaky - dle výkresu D.1.2.3.04" 427,35+850,80</t>
  </si>
  <si>
    <t>160</t>
  </si>
  <si>
    <t>767-ZV6</t>
  </si>
  <si>
    <t>Sklopné madlo nerezové dl.550mm pr.50/4mm, vč.kotvení (dodávka+montáž)</t>
  </si>
  <si>
    <t>66340116</t>
  </si>
  <si>
    <t>"ozn.ZV6" 2</t>
  </si>
  <si>
    <t>161</t>
  </si>
  <si>
    <t>767-ZV7</t>
  </si>
  <si>
    <t>Bezpečnostní a ochranné ocelové kryty rohů stěn 50/50mm, vč.kotvení (dodávka+výroba+montáž)</t>
  </si>
  <si>
    <t>1361024866</t>
  </si>
  <si>
    <t>"ozn.ZV7" 13</t>
  </si>
  <si>
    <t>162</t>
  </si>
  <si>
    <t>767-ZV8a</t>
  </si>
  <si>
    <t>Revizní dvířka do stěny 300/300mm, požární odolnost EI30, vč.osazovacího rámu (dodávka+výroba+montáž)</t>
  </si>
  <si>
    <t>472774640</t>
  </si>
  <si>
    <t>"ozn.ZV8" 2</t>
  </si>
  <si>
    <t>163</t>
  </si>
  <si>
    <t>767-ZV8b</t>
  </si>
  <si>
    <t>Revizní dvířka do stěny 400/400mm, požární odolnost EI30, vč.osazovacího rámu (dodávka+výroba+montáž)</t>
  </si>
  <si>
    <t>-1648376094</t>
  </si>
  <si>
    <t>164</t>
  </si>
  <si>
    <t>767-ZV9</t>
  </si>
  <si>
    <t>Uzamykatelná roleta 1890/2550mm, z Al profilů, nezateplená, navíjení do boxu pod podhledem, pohon na elektromotor, uzamykatelná (dodávka+výroba+montáž)</t>
  </si>
  <si>
    <t>553026972</t>
  </si>
  <si>
    <t>"ozn.ZV9" 1</t>
  </si>
  <si>
    <t>165</t>
  </si>
  <si>
    <t>767-ZV10</t>
  </si>
  <si>
    <t>Těsnící větrací požární mřížka Promaseal 930/930mm (dodávka+výroba+montáž)</t>
  </si>
  <si>
    <t>-2045956781</t>
  </si>
  <si>
    <t>"ozn.ZV10" 4</t>
  </si>
  <si>
    <t>166</t>
  </si>
  <si>
    <t>767-4</t>
  </si>
  <si>
    <t>Prosklená stěna z hliníkových profilů - stěna 350/210cm s posuvnými dveřmi 175/200cm na fotobuňku, bezpečnostní sklo, ve spodní části bezpečnostní fólie(dodávka+montáž)</t>
  </si>
  <si>
    <t>-1804954981</t>
  </si>
  <si>
    <t>"ozn.4" 1</t>
  </si>
  <si>
    <t>167</t>
  </si>
  <si>
    <t>767-7</t>
  </si>
  <si>
    <t>Prosklená stěna z hliníkových profilů - stěna 190/200cm s dveřmi 80/195cm, bezpečnostní sklo, ve spodní části bezpečnostní fólie(dodávka+montáž)</t>
  </si>
  <si>
    <t>-765487893</t>
  </si>
  <si>
    <t>"ozn.7" 1</t>
  </si>
  <si>
    <t>168</t>
  </si>
  <si>
    <t>767-8</t>
  </si>
  <si>
    <t>Prosklená stěna z hliníkových profilů - stěna 195/190cm, bezpečnostní sklo, ve spodní části bezpečnostní fólie (dodávka+montáž)</t>
  </si>
  <si>
    <t>-821879355</t>
  </si>
  <si>
    <t>169</t>
  </si>
  <si>
    <t>767-9</t>
  </si>
  <si>
    <t>Prosklená stěna z hliníkových profilů - stěna 190/190cm, bezpečnostní sklo, ve spodní části bezpečnostní fólie (dodávka+montáž)</t>
  </si>
  <si>
    <t>1418031226</t>
  </si>
  <si>
    <t>170</t>
  </si>
  <si>
    <t>998767101</t>
  </si>
  <si>
    <t>Přesun hmot tonážní pro zámečnické konstrukce v objektech v do 6 m</t>
  </si>
  <si>
    <t>-17678359</t>
  </si>
  <si>
    <t xml:space="preserve">Přesun hmot pro zámečnické konstrukce  stanovený z hmotnosti přesunovaného materiálu vodorovná dopravní vzdálenost do 50 m v objektech výšky do 6 m</t>
  </si>
  <si>
    <t>171</t>
  </si>
  <si>
    <t>998767181</t>
  </si>
  <si>
    <t>Příplatek k přesunu hmot tonážní 767 prováděný bez použití mechanizace</t>
  </si>
  <si>
    <t>1384008648</t>
  </si>
  <si>
    <t xml:space="preserve">Přesun hmot pro zámečnické konstrukce  stanovený z hmotnosti přesunovaného materiálu Příplatek k cenám za přesun prováděný bez použití mechanizace pro jakoukoliv výšku objektu</t>
  </si>
  <si>
    <t>771</t>
  </si>
  <si>
    <t>Podlahy z dlaždic</t>
  </si>
  <si>
    <t>172</t>
  </si>
  <si>
    <t>771990112</t>
  </si>
  <si>
    <t>Vyrovnání podkladu samonivelační stěrkou tl 4 mm pevnosti 30 Mpa</t>
  </si>
  <si>
    <t>717688422</t>
  </si>
  <si>
    <t xml:space="preserve">Vyrovnání podkladní vrstvy  samonivelační stěrkou tl. 4 mm, min. pevnosti 30 MPa</t>
  </si>
  <si>
    <t>podlaha P3 (na stávající podklad)</t>
  </si>
  <si>
    <t>podlaha P4 (na stávající podklad)</t>
  </si>
  <si>
    <t>173</t>
  </si>
  <si>
    <t>771990192</t>
  </si>
  <si>
    <t>Příplatek k vyrovnání podkladu dlažby samonivelační stěrkou pevnosti 30 Mpa ZKD 1 mm tloušťky</t>
  </si>
  <si>
    <t>-1846119669</t>
  </si>
  <si>
    <t xml:space="preserve">Vyrovnání podkladní vrstvy  samonivelační stěrkou tl. 4 mm, min. pevnosti Příplatek k cenám za každý další 1 mm tloušťky, min. pevnosti 30 MPa</t>
  </si>
  <si>
    <t>31,00*4</t>
  </si>
  <si>
    <t>174</t>
  </si>
  <si>
    <t>771574118.02</t>
  </si>
  <si>
    <t>Montáž podlah keramických lepených flexibilním vodovzdorným lepidlem, vč.spárování (vč.dodávky lepidla a spárovací malty)</t>
  </si>
  <si>
    <t>-552485046</t>
  </si>
  <si>
    <t>podlaha P4</t>
  </si>
  <si>
    <t>175</t>
  </si>
  <si>
    <t>771474113.02</t>
  </si>
  <si>
    <t>Montáž soklíků z dlaždic keramických rovných flexibilní lepidlo v do 120 mm (vč.dodávky lepidla a spárovací malty)</t>
  </si>
  <si>
    <t>1718064200</t>
  </si>
  <si>
    <t>"m.č.127" 15,00</t>
  </si>
  <si>
    <t>176</t>
  </si>
  <si>
    <t>597611</t>
  </si>
  <si>
    <t>dlaždice keramické protismykové</t>
  </si>
  <si>
    <t>-1887028559</t>
  </si>
  <si>
    <t>(31,00+15,00*0,10)*1,10</t>
  </si>
  <si>
    <t>177</t>
  </si>
  <si>
    <t>771-01</t>
  </si>
  <si>
    <t>Dilatační podlahové lišty vč.spárování silikonem (dodávka+montáž)</t>
  </si>
  <si>
    <t>-1387861410</t>
  </si>
  <si>
    <t>178</t>
  </si>
  <si>
    <t>771-02</t>
  </si>
  <si>
    <t>Přechodové podlahové lišty vč.spárování silikonem (dodávka+montáž)</t>
  </si>
  <si>
    <t>-1793889833</t>
  </si>
  <si>
    <t>179</t>
  </si>
  <si>
    <t>998771101</t>
  </si>
  <si>
    <t>Přesun hmot tonážní pro podlahy z dlaždic v objektech v do 6 m</t>
  </si>
  <si>
    <t>-832024372</t>
  </si>
  <si>
    <t>Přesun hmot pro podlahy z dlaždic stanovený z hmotnosti přesunovaného materiálu vodorovná dopravní vzdálenost do 50 m v objektech výšky do 6 m</t>
  </si>
  <si>
    <t>180</t>
  </si>
  <si>
    <t>998771181</t>
  </si>
  <si>
    <t>Příplatek k přesunu hmot tonážní 771 prováděný bez použití mechanizace</t>
  </si>
  <si>
    <t>-1943688032</t>
  </si>
  <si>
    <t>Přesun hmot pro podlahy z dlaždic stanovený z hmotnosti přesunovaného materiálu Příplatek k ceně za přesun prováděný bez použití mechanizace pro jakoukoliv výšku objektu</t>
  </si>
  <si>
    <t>776</t>
  </si>
  <si>
    <t>Podlahy povlakové</t>
  </si>
  <si>
    <t>181</t>
  </si>
  <si>
    <t>776141122</t>
  </si>
  <si>
    <t>Vyrovnání podkladu povlakových podlah stěrkou pevnosti 30 MPa tl 5 mm</t>
  </si>
  <si>
    <t>904473813</t>
  </si>
  <si>
    <t>Příprava podkladu vyrovnání samonivelační stěrkou podlah min.pevnosti 30 MPa, tloušťky přes 3 do 5 mm</t>
  </si>
  <si>
    <t>182</t>
  </si>
  <si>
    <t>776111111</t>
  </si>
  <si>
    <t>Broušení anhydritového podkladu povlakových podlah</t>
  </si>
  <si>
    <t>1187626070</t>
  </si>
  <si>
    <t>Příprava podkladu broušení podlah nového podkladu anhydritového</t>
  </si>
  <si>
    <t>183</t>
  </si>
  <si>
    <t>776251311</t>
  </si>
  <si>
    <t>Lepení pásů z přírodního linolea (marmolea) 2-složkovým lepidlem</t>
  </si>
  <si>
    <t>1674142858</t>
  </si>
  <si>
    <t>Montáž podlahovin z přírodního linolea (marmolea) lepením 2-složkovým lepidlem z pásů</t>
  </si>
  <si>
    <t>184</t>
  </si>
  <si>
    <t>284110691</t>
  </si>
  <si>
    <t>podlahovina marmoleum - druh, barva a tloušťka dle stávajícího</t>
  </si>
  <si>
    <t>-649371761</t>
  </si>
  <si>
    <t>27,20*1,10</t>
  </si>
  <si>
    <t>185</t>
  </si>
  <si>
    <t>776411112</t>
  </si>
  <si>
    <t xml:space="preserve">Montáž obvodových soklíků výšky  do 100 mm</t>
  </si>
  <si>
    <t>945858170</t>
  </si>
  <si>
    <t>Montáž soklíků lepením obvodových, výšky přes 80 do 100 mm</t>
  </si>
  <si>
    <t>"pro konstrukci podchycení stropů" 6,80*2</t>
  </si>
  <si>
    <t>186</t>
  </si>
  <si>
    <t>284110101</t>
  </si>
  <si>
    <t>sokl marmoleum - druh a barva dle stávajícího</t>
  </si>
  <si>
    <t>1613317741</t>
  </si>
  <si>
    <t>13,60*1,10</t>
  </si>
  <si>
    <t>187</t>
  </si>
  <si>
    <t>998776101</t>
  </si>
  <si>
    <t>Přesun hmot tonážní pro podlahy povlakové v objektech v do 6 m</t>
  </si>
  <si>
    <t>-1953710705</t>
  </si>
  <si>
    <t xml:space="preserve">Přesun hmot pro podlahy povlakové  stanovený z hmotnosti přesunovaného materiálu vodorovná dopravní vzdálenost do 50 m v objektech výšky do 6 m</t>
  </si>
  <si>
    <t>188</t>
  </si>
  <si>
    <t>998776181</t>
  </si>
  <si>
    <t>Příplatek k přesunu hmot tonážní 776 prováděný bez použití mechanizace</t>
  </si>
  <si>
    <t>-1378250096</t>
  </si>
  <si>
    <t xml:space="preserve">Přesun hmot pro podlahy povlakové  stanovený z hmotnosti přesunovaného materiálu Příplatek k cenám za přesun prováděný bez použití mechanizace pro jakoukoliv výšku objektu</t>
  </si>
  <si>
    <t>777</t>
  </si>
  <si>
    <t>Podlahy lité</t>
  </si>
  <si>
    <t>189</t>
  </si>
  <si>
    <t>777121191</t>
  </si>
  <si>
    <t>Vyrovnání podkladu podlah zpevňující a vyrovnávací stěrkou tl.2-3mm s min.pevností v tlaku 30MPa (musí být kompatibilní s epoxid.pryskyřicí) (dodávka+montáž)</t>
  </si>
  <si>
    <t>1953129479</t>
  </si>
  <si>
    <t>190</t>
  </si>
  <si>
    <t>777131190</t>
  </si>
  <si>
    <t>Celoplošná hloubková penetrace (vytvoření spojovacího můstku) (dodávka+montáž)</t>
  </si>
  <si>
    <t>-132825233</t>
  </si>
  <si>
    <t>191</t>
  </si>
  <si>
    <t>777511191</t>
  </si>
  <si>
    <t>Samonivelační epoxidová stěrka elektrostaticky vodivá tl.2mm (dodávka+montáž)</t>
  </si>
  <si>
    <t>1553717362</t>
  </si>
  <si>
    <t>192</t>
  </si>
  <si>
    <t>777511192</t>
  </si>
  <si>
    <t>Příplatek na podkladní vrstvy elektrostaticky vodivé stěrky (dodávka+montáž)</t>
  </si>
  <si>
    <t>-723231050</t>
  </si>
  <si>
    <t>- grafitová svodová mezivrstva</t>
  </si>
  <si>
    <t>- zemnící Cu pásky s vývodem k uzemnění stavby</t>
  </si>
  <si>
    <t>- konduktiv - speciálně připravená směs pryskyřic plněných vodivými plnidly a aditivy</t>
  </si>
  <si>
    <t>193</t>
  </si>
  <si>
    <t>777911190</t>
  </si>
  <si>
    <t>Příplatek za napojení na stěnu nebo sokl fabionem z epoxidové stěrky elektrostaticky vodivé (totožné s podlahou), vč.fabionové lišty (dodávka+montáž)</t>
  </si>
  <si>
    <t>-1530195697</t>
  </si>
  <si>
    <t>"m.č.125,126,131,134" 99,00</t>
  </si>
  <si>
    <t>194</t>
  </si>
  <si>
    <t>-660041197</t>
  </si>
  <si>
    <t>195</t>
  </si>
  <si>
    <t>639813515</t>
  </si>
  <si>
    <t>196</t>
  </si>
  <si>
    <t>777511190.1</t>
  </si>
  <si>
    <t>Samonivelační epoxidová pryskyřice s chipsy tl.3mm (dodávka+montáž)</t>
  </si>
  <si>
    <t>428659107</t>
  </si>
  <si>
    <t>197</t>
  </si>
  <si>
    <t>777612190</t>
  </si>
  <si>
    <t>Úprava matového povrchu vytvrzujícím lakem (dodávka+montáž)</t>
  </si>
  <si>
    <t>1148450369</t>
  </si>
  <si>
    <t>198</t>
  </si>
  <si>
    <t>777911191</t>
  </si>
  <si>
    <t>Příplatek za napojení na stěnu nebo sokl fabionem z epoxidové pryskyřice s chipsy (totožné s podlahou), vč.fabionové lišty (dodávka+montáž)</t>
  </si>
  <si>
    <t>1943041799</t>
  </si>
  <si>
    <t>"m.č.121,122,178" 59,00</t>
  </si>
  <si>
    <t>199</t>
  </si>
  <si>
    <t>998777101</t>
  </si>
  <si>
    <t>Přesun hmot tonážní pro podlahy lité v objektech v do 6 m</t>
  </si>
  <si>
    <t>-675713395</t>
  </si>
  <si>
    <t xml:space="preserve">Přesun hmot pro podlahy lité  stanovený z hmotnosti přesunovaného materiálu vodorovná dopravní vzdálenost do 50 m v objektech výšky do 6 m</t>
  </si>
  <si>
    <t>200</t>
  </si>
  <si>
    <t>998777181</t>
  </si>
  <si>
    <t>Příplatek k přesunu hmot tonážní 777 prováděný bez použití mechanizace</t>
  </si>
  <si>
    <t>-158508677</t>
  </si>
  <si>
    <t xml:space="preserve">Přesun hmot pro podlahy lité  stanovený z hmotnosti přesunovaného materiálu Příplatek k cenám za přesun prováděný bez použití mechanizace pro jakoukoliv výšku objektu</t>
  </si>
  <si>
    <t>781</t>
  </si>
  <si>
    <t>Dokončovací práce - obklady</t>
  </si>
  <si>
    <t>201</t>
  </si>
  <si>
    <t>781414118</t>
  </si>
  <si>
    <t>Montáž obkladaček vnitřních pórovinových pravoúhlých lepených flexibilním lepidlem, vč.spárování, vč.montáže veškerých lišt (vč.dodávky lepidla a spárovací malty)</t>
  </si>
  <si>
    <t>-1286110027</t>
  </si>
  <si>
    <t>m.č.123,124</t>
  </si>
  <si>
    <t>(1,30+3,45)*2*2,40</t>
  </si>
  <si>
    <t>-0,90*1,97</t>
  </si>
  <si>
    <t>4,20*2,55</t>
  </si>
  <si>
    <t>(2,10+0,60)*2,55</t>
  </si>
  <si>
    <t>m.č.129</t>
  </si>
  <si>
    <t>(1,50+1,05)*2*2,40</t>
  </si>
  <si>
    <t>-0,70*1,97</t>
  </si>
  <si>
    <t>m.č.130</t>
  </si>
  <si>
    <t>(1,50+2,30)*2*2,40</t>
  </si>
  <si>
    <t>(4,80+0,60)*2,55</t>
  </si>
  <si>
    <t>m.č.132,133</t>
  </si>
  <si>
    <t>(1,30+2,10)*2*2,40</t>
  </si>
  <si>
    <t>202</t>
  </si>
  <si>
    <t>597615</t>
  </si>
  <si>
    <t>obkladačky keramické, vč.veškerých lišt</t>
  </si>
  <si>
    <t>1842389730</t>
  </si>
  <si>
    <t>94,661*1,10</t>
  </si>
  <si>
    <t>203</t>
  </si>
  <si>
    <t>998781101</t>
  </si>
  <si>
    <t>Přesun hmot tonážní pro obklady keramické v objektech v do 6 m</t>
  </si>
  <si>
    <t>-1800268343</t>
  </si>
  <si>
    <t xml:space="preserve">Přesun hmot pro obklady keramické  stanovený z hmotnosti přesunovaného materiálu vodorovná dopravní vzdálenost do 50 m v objektech výšky do 6 m</t>
  </si>
  <si>
    <t>204</t>
  </si>
  <si>
    <t>998781181</t>
  </si>
  <si>
    <t>Příplatek k přesunu hmot tonážní 781 prováděný bez použití mechanizace</t>
  </si>
  <si>
    <t>1842596827</t>
  </si>
  <si>
    <t xml:space="preserve">Přesun hmot pro obklady keramické  stanovený z hmotnosti přesunovaného materiálu Příplatek k cenám za přesun prováděný bez použití mechanizace pro jakoukoliv výšku objektu</t>
  </si>
  <si>
    <t>783</t>
  </si>
  <si>
    <t>Dokončovací práce - nátěry</t>
  </si>
  <si>
    <t>205</t>
  </si>
  <si>
    <t>783306805</t>
  </si>
  <si>
    <t>Odstranění nátěru ze zámečnických konstrukcí opálením</t>
  </si>
  <si>
    <t>-1892815201</t>
  </si>
  <si>
    <t>Odstranění nátěrů ze zámečnických konstrukcí opálením s obroušením</t>
  </si>
  <si>
    <t>"stávající zárubně" 1,30*1</t>
  </si>
  <si>
    <t>206</t>
  </si>
  <si>
    <t>783314101</t>
  </si>
  <si>
    <t>Základní jednonásobný syntetický nátěr zámečnických konstrukcí</t>
  </si>
  <si>
    <t>1124657346</t>
  </si>
  <si>
    <t>Základní nátěr zámečnických konstrukcí jednonásobný syntetický</t>
  </si>
  <si>
    <t>"nové zárubně" 1,30*10</t>
  </si>
  <si>
    <t>"stávající zárubně" 1,30*3</t>
  </si>
  <si>
    <t>207</t>
  </si>
  <si>
    <t>783315101</t>
  </si>
  <si>
    <t>Mezinátěr jednonásobný syntetický standardní zámečnických konstrukcí</t>
  </si>
  <si>
    <t>-964503876</t>
  </si>
  <si>
    <t>Mezinátěr zámečnických konstrukcí jednonásobný syntetický standardní</t>
  </si>
  <si>
    <t>208</t>
  </si>
  <si>
    <t>783317101</t>
  </si>
  <si>
    <t>Krycí jednonásobný syntetický standardní nátěr zámečnických konstrukcí</t>
  </si>
  <si>
    <t>-781912676</t>
  </si>
  <si>
    <t>Krycí nátěr (email) zámečnických konstrukcí jednonásobný syntetický standardní</t>
  </si>
  <si>
    <t>784</t>
  </si>
  <si>
    <t>Dokončovací práce - malby a tapety</t>
  </si>
  <si>
    <t>209</t>
  </si>
  <si>
    <t>784211101</t>
  </si>
  <si>
    <t>Dvojnásobné bílé malby ze směsí za mokra výborně otěruvzdorných v místnostech výšky do 3,80 m</t>
  </si>
  <si>
    <t>-512540381</t>
  </si>
  <si>
    <t>Malby z malířských směsí otěruvzdorných za mokra dvojnásobné, bílé za mokra otěruvzdorné výborně v místnostech výšky do 3,80 m</t>
  </si>
  <si>
    <t>stropy-oprava omítek</t>
  </si>
  <si>
    <t>22,00</t>
  </si>
  <si>
    <t>sádrokarton-podhledy</t>
  </si>
  <si>
    <t>sádrokarton-obklad stavebních pouzder</t>
  </si>
  <si>
    <t>"ozn.(3)" 0,80*2,10</t>
  </si>
  <si>
    <t>sádrokarton-příčky</t>
  </si>
  <si>
    <t>sádrokarton-obklad ocelového rámu otvoru mezi m.č.126 a 131</t>
  </si>
  <si>
    <t>stěny-nové omítky</t>
  </si>
  <si>
    <t>stěny-oprava omítek</t>
  </si>
  <si>
    <t>-</t>
  </si>
  <si>
    <t>m.č.176</t>
  </si>
  <si>
    <t>"stropy" 28,00</t>
  </si>
  <si>
    <t>"stěny" (7,80+3,60)*2*2,60</t>
  </si>
  <si>
    <t>odpočet malby antibakteriální</t>
  </si>
  <si>
    <t>-455,406</t>
  </si>
  <si>
    <t>210</t>
  </si>
  <si>
    <t>784381090</t>
  </si>
  <si>
    <t>Malby antibakteriální dvojnásobné v místnostech výšky do 3,80 m (dodávka+montáž)</t>
  </si>
  <si>
    <t>-881712296</t>
  </si>
  <si>
    <t>"m.č.125" (3,50+0,85*2+4,20)*2,10</t>
  </si>
  <si>
    <t>"m.č.126" (2,10+7,80+11,50*2)*2,10</t>
  </si>
  <si>
    <t>"m.č.127" (2,35+5,70)*2*2,10</t>
  </si>
  <si>
    <t>"m.č.131" (3,75*2+11,50*2-4,80-0,60)*2,10</t>
  </si>
  <si>
    <t>"m.č.134" (3,75+11,50)*2*2,10</t>
  </si>
  <si>
    <t>"m.č.178" (5,62*2+18,70*2-4,16-3,00-5,62)*2,10</t>
  </si>
  <si>
    <t>"m.č.179" (16,20+2,00+1,30*3)*2*2,10</t>
  </si>
  <si>
    <t>"m.č.176" (7,80+3,60)*2*2,10</t>
  </si>
  <si>
    <t>211</t>
  </si>
  <si>
    <t>784121001</t>
  </si>
  <si>
    <t>Oškrabání malby v mísnostech výšky do 3,80 m</t>
  </si>
  <si>
    <t>573785073</t>
  </si>
  <si>
    <t>Oškrabání malby v místnostech výšky do 3,80 m</t>
  </si>
  <si>
    <t>Mezisoučet</t>
  </si>
  <si>
    <t>"90% plochy" 550,483*0,90</t>
  </si>
  <si>
    <t>212</t>
  </si>
  <si>
    <t>784121011</t>
  </si>
  <si>
    <t>Rozmývání podkladu po oškrabání malby v místnostech výšky do 3,80 m</t>
  </si>
  <si>
    <t>-1806658979</t>
  </si>
  <si>
    <t>213</t>
  </si>
  <si>
    <t>784111011</t>
  </si>
  <si>
    <t>Obroušení podkladu omítnutého v místnostech výšky do 3,80 m</t>
  </si>
  <si>
    <t>-1160244266</t>
  </si>
  <si>
    <t>Obroušení podkladu omítky v místnostech výšky do 3,80 m</t>
  </si>
  <si>
    <t>790</t>
  </si>
  <si>
    <t>Demontáže PSV</t>
  </si>
  <si>
    <t>214</t>
  </si>
  <si>
    <t>713120851</t>
  </si>
  <si>
    <t>Odstranění tepelné izolace podlah lepené z polystyrenu tl do 100 mm</t>
  </si>
  <si>
    <t>1093953439</t>
  </si>
  <si>
    <t xml:space="preserve">Odstranění tepelné izolace běžných stavebních konstrukcí  z rohoží, pásů, dílců, desek, bloků podlah připevněných lepením z polystyrenu, tloušťka izolace do 100 mm</t>
  </si>
  <si>
    <t>"původní m.č.121,131-pro konstrukci podchycení stropů" 1,20*6,80*2</t>
  </si>
  <si>
    <t>"rýhy pro nové příčky" 2,00*0,10+3,45*0,20</t>
  </si>
  <si>
    <t>215</t>
  </si>
  <si>
    <t>713130841</t>
  </si>
  <si>
    <t>Odstranění tepelné izolace stěn lepené z vláknitých materiálů tl do 100 mm</t>
  </si>
  <si>
    <t>-1561194178</t>
  </si>
  <si>
    <t xml:space="preserve">Odstranění tepelné izolace běžných stavebních konstrukcí  z rohoží, pásů, dílců, desek, bloků stěn a příček připevněných lepením z vláknitých materiálů, tloušťka izolace do 100 mm</t>
  </si>
  <si>
    <t>dvojité příčky</t>
  </si>
  <si>
    <t>6,90*3,05</t>
  </si>
  <si>
    <t>216</t>
  </si>
  <si>
    <t>766691914</t>
  </si>
  <si>
    <t>Vyvěšení dřevěných křídel dveří pl do 2 m2</t>
  </si>
  <si>
    <t>-963315810</t>
  </si>
  <si>
    <t>217</t>
  </si>
  <si>
    <t>766691915</t>
  </si>
  <si>
    <t>Vyvěšení dřevěných křídel dveří pl přes 2 m2</t>
  </si>
  <si>
    <t>-442182117</t>
  </si>
  <si>
    <t>218</t>
  </si>
  <si>
    <t>763135802</t>
  </si>
  <si>
    <t>Demontáž podhledu sádrokartonového se spárami tmelenými</t>
  </si>
  <si>
    <t>835117594</t>
  </si>
  <si>
    <t>"původní m.č.121-123,125,126,129,130,132,133,178" 132,00</t>
  </si>
  <si>
    <t>"původní m.č.124,127,131,134" (2,10*3,60+1,70*0,85)*4</t>
  </si>
  <si>
    <t>219</t>
  </si>
  <si>
    <t>767581801</t>
  </si>
  <si>
    <t>Demontáž podhledu kazet</t>
  </si>
  <si>
    <t>-457482830</t>
  </si>
  <si>
    <t xml:space="preserve">Demontáž podhledů  kazet</t>
  </si>
  <si>
    <t>"původní m.č.179" 42,00</t>
  </si>
  <si>
    <t>220</t>
  </si>
  <si>
    <t>767582800</t>
  </si>
  <si>
    <t>Demontáž roštu podhledu</t>
  </si>
  <si>
    <t>741294132</t>
  </si>
  <si>
    <t xml:space="preserve">Demontáž podhledů  roštů</t>
  </si>
  <si>
    <t>221</t>
  </si>
  <si>
    <t>767582890</t>
  </si>
  <si>
    <t>Příplatek k demontáži podhledu kazetového vč.roštu za opatrnou demontáž pro zpětné použití</t>
  </si>
  <si>
    <t>-960066814</t>
  </si>
  <si>
    <t>222</t>
  </si>
  <si>
    <t>776201812</t>
  </si>
  <si>
    <t>Demontáž lepených povlakových podlah s podložkou ručně</t>
  </si>
  <si>
    <t>802130398</t>
  </si>
  <si>
    <t>Demontáž povlakových podlahovin lepených ručně s podložkou</t>
  </si>
  <si>
    <t>"původní m.č.121,124,127,131,134,178" 254,00</t>
  </si>
  <si>
    <t>223</t>
  </si>
  <si>
    <t>776410811</t>
  </si>
  <si>
    <t>Odstranění soklíků a lišt pryžových nebo plastových</t>
  </si>
  <si>
    <t>-909530210</t>
  </si>
  <si>
    <t>Demontáž soklíků nebo lišt pryžových nebo plastových</t>
  </si>
  <si>
    <t>"původní m.č.121,124,127,131,134,178" 126,00</t>
  </si>
  <si>
    <t>02 - ZTI</t>
  </si>
  <si>
    <t xml:space="preserve">    9 - Ostatní konstrukce a práce, bourání</t>
  </si>
  <si>
    <t xml:space="preserve">    997 - Přesun sutě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</si>
  <si>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</si>
  <si>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</si>
  <si>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</si>
  <si>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346244361</t>
  </si>
  <si>
    <t>Zazdívka o tl 65 mm rýh, nik nebo kapes z cihel pálených</t>
  </si>
  <si>
    <t>-684669535</t>
  </si>
  <si>
    <t xml:space="preserve">Zazdívka rýh, potrubí, nik (výklenků) nebo kapes z pálených cihel  na maltu tl. 65 mm</t>
  </si>
  <si>
    <t>36,50*0,07</t>
  </si>
  <si>
    <t>346244371</t>
  </si>
  <si>
    <t>Zazdívka o tl 140 mm rýh, nik nebo kapes z cihel pálených</t>
  </si>
  <si>
    <t xml:space="preserve">Zazdívka rýh, potrubí, nik (výklenků) nebo kapes z pálených cihel  na maltu tl. 140 mm</t>
  </si>
  <si>
    <t>6,00*0,10+3,00*0,15</t>
  </si>
  <si>
    <t>612135101</t>
  </si>
  <si>
    <t>Hrubá výplň rýh ve stěnách maltou jakékoli šířky rýhy</t>
  </si>
  <si>
    <t>-1882361586</t>
  </si>
  <si>
    <t xml:space="preserve">Hrubá výplň rýh maltou  jakékoli šířky rýhy ve stěnách</t>
  </si>
  <si>
    <t>94,00*0,05</t>
  </si>
  <si>
    <t>612315111</t>
  </si>
  <si>
    <t>Vápenná hladká omítka rýh ve stěnách šířky do 150 mm</t>
  </si>
  <si>
    <t>1757287699</t>
  </si>
  <si>
    <t>Vápenná omítka rýh hladká ve stěnách, šířky rýhy do 150 mm</t>
  </si>
  <si>
    <t>36,50*0,07+6,00*0,10+3,00*0,15</t>
  </si>
  <si>
    <t>Ostatní konstrukce a práce, bourání</t>
  </si>
  <si>
    <t>974031132</t>
  </si>
  <si>
    <t>Vysekání rýh ve zdivu cihelném hl do 50 mm š do 70 mm</t>
  </si>
  <si>
    <t>1028785699</t>
  </si>
  <si>
    <t xml:space="preserve">Vysekání rýh ve zdivu cihelném na maltu vápennou nebo vápenocementovou  do hl. 50 mm a šířky do 70 mm</t>
  </si>
  <si>
    <t>"vodovod" 70,00+24,00</t>
  </si>
  <si>
    <t>974031142</t>
  </si>
  <si>
    <t>Vysekání rýh ve zdivu cihelném hl do 70 mm š do 70 mm</t>
  </si>
  <si>
    <t>1292938228</t>
  </si>
  <si>
    <t xml:space="preserve">Vysekání rýh ve zdivu cihelném na maltu vápennou nebo vápenocementovou  do hl. 70 mm a šířky do 70 mm</t>
  </si>
  <si>
    <t>"kanalizace HT40" 25,50</t>
  </si>
  <si>
    <t>"kanalizace HT50" 11,00</t>
  </si>
  <si>
    <t>974031153</t>
  </si>
  <si>
    <t>Vysekání rýh ve zdivu cihelném hl do 100 mm š do 100 mm</t>
  </si>
  <si>
    <t>-1626028988</t>
  </si>
  <si>
    <t xml:space="preserve">Vysekání rýh ve zdivu cihelném na maltu vápennou nebo vápenocementovou  do hl. 100 mm a šířky do 100 mm</t>
  </si>
  <si>
    <t>"kanalizace HT75" 6,00</t>
  </si>
  <si>
    <t>974031164</t>
  </si>
  <si>
    <t>Vysekání rýh ve zdivu cihelném hl do 150 mm š do 150 mm</t>
  </si>
  <si>
    <t>1331347465</t>
  </si>
  <si>
    <t xml:space="preserve">Vysekání rýh ve zdivu cihelném na maltu vápennou nebo vápenocementovou  do hl. 150 mm a šířky do 150 mm</t>
  </si>
  <si>
    <t>"kanalizace HT100" 3,00</t>
  </si>
  <si>
    <t>997</t>
  </si>
  <si>
    <t>Přesun sutě</t>
  </si>
  <si>
    <t>1242541470</t>
  </si>
  <si>
    <t>997013501</t>
  </si>
  <si>
    <t>Odvoz suti a vybouraných hmot na skládku nebo meziskládku do 1 km se složením</t>
  </si>
  <si>
    <t xml:space="preserve">Odvoz suti a vybouraných hmot na skládku nebo meziskládku  se složením, na vzdálenost do 1 km</t>
  </si>
  <si>
    <t>1,652*6 'Přepočtené koeficientem množství</t>
  </si>
  <si>
    <t>-1435981014</t>
  </si>
  <si>
    <t>721</t>
  </si>
  <si>
    <t>Zdravotechnika - vnitřní kanalizace</t>
  </si>
  <si>
    <t>721171808</t>
  </si>
  <si>
    <t>Demontáž potrubí z PVC do D 114</t>
  </si>
  <si>
    <t xml:space="preserve">Demontáž potrubí z novodurových trub  odpadních nebo připojovacích přes 75 do D 114</t>
  </si>
  <si>
    <t>721174025</t>
  </si>
  <si>
    <t>Potrubí kanalizační z PP odpadní DN 110</t>
  </si>
  <si>
    <t>-245258610</t>
  </si>
  <si>
    <t>Potrubí z plastových trub polypropylenové odpadní (svislé) DN 110</t>
  </si>
  <si>
    <t>721174042</t>
  </si>
  <si>
    <t>Potrubí kanalizační z PP připojovací DN 40</t>
  </si>
  <si>
    <t>Potrubí z plastových trub polypropylenové připojovací DN 40</t>
  </si>
  <si>
    <t xml:space="preserve">19,50 " odvod kondenzátu   </t>
  </si>
  <si>
    <t xml:space="preserve">6,00 " připojovací potrubí   </t>
  </si>
  <si>
    <t xml:space="preserve">Součet   </t>
  </si>
  <si>
    <t>721174043</t>
  </si>
  <si>
    <t>Potrubí kanalizační z PP připojovací DN 50</t>
  </si>
  <si>
    <t>Potrubí z plastových trub polypropylenové připojovací DN 50</t>
  </si>
  <si>
    <t>721174044</t>
  </si>
  <si>
    <t>Potrubí kanalizační z PP připojovací DN 75</t>
  </si>
  <si>
    <t>Potrubí z plastových trub polypropylenové připojovací DN 75</t>
  </si>
  <si>
    <t>721174045</t>
  </si>
  <si>
    <t>Potrubí kanalizační z PP připojovací DN 110</t>
  </si>
  <si>
    <t>Potrubí z plastových trub polypropylenové připojovací DN 110</t>
  </si>
  <si>
    <t>723150368</t>
  </si>
  <si>
    <t>Chránička D 76x3,2 mm</t>
  </si>
  <si>
    <t>351463509</t>
  </si>
  <si>
    <t xml:space="preserve">Potrubí z ocelových trubek hladkých  chráničky Ø 76/3,2</t>
  </si>
  <si>
    <t>721194104</t>
  </si>
  <si>
    <t>Vyvedení a upevnění odpadních výpustek DN 40</t>
  </si>
  <si>
    <t>Vyměření přípojek na potrubí vyvedení a upevnění odpadních výpustek DN 40</t>
  </si>
  <si>
    <t>721194109</t>
  </si>
  <si>
    <t>Vyvedení a upevnění odpadních výpustek DN 100</t>
  </si>
  <si>
    <t>Vyměření přípojek na potrubí vyvedení a upevnění odpadních výpustek DN 100</t>
  </si>
  <si>
    <t>721290111</t>
  </si>
  <si>
    <t>Zkouška těsnosti potrubí kanalizace vodou do DN 125</t>
  </si>
  <si>
    <t>1313596894</t>
  </si>
  <si>
    <t xml:space="preserve">Zkouška těsnosti kanalizace  v objektech vodou do DN 125</t>
  </si>
  <si>
    <t>10,00+25,50+11,00+6,00+3,00</t>
  </si>
  <si>
    <t>721210813</t>
  </si>
  <si>
    <t>Demontáž vpustí podlahových z kyselinovzdorné kameniny DN 100</t>
  </si>
  <si>
    <t>-1255340800</t>
  </si>
  <si>
    <t xml:space="preserve">Demontáž kanalizačního příslušenství  vpustí podlahových z kyselinovzdorné kameniny DN 100</t>
  </si>
  <si>
    <t>721274121</t>
  </si>
  <si>
    <t>Přivzdušňovací ventil vnitřní odpadních potrubí do DN 50</t>
  </si>
  <si>
    <t>Ventily přivzdušňovací odpadních potrubí vnitřní od DN 32 do DN 50</t>
  </si>
  <si>
    <t>727121105</t>
  </si>
  <si>
    <t>Protipožární manžeta D 75 mm z jedné strany dělící konstrukce požární odolnost EI 90</t>
  </si>
  <si>
    <t>Protipožární ochranné manžety z jedné strany dělící konstrukce požární odolnost EI 90 D 75</t>
  </si>
  <si>
    <t>727121107</t>
  </si>
  <si>
    <t>Protipožární manžeta D 110 mm z jedné strany dělící konstrukce požární odolnost EI 90</t>
  </si>
  <si>
    <t>Protipožární ochranné manžety z jedné strany dělící konstrukce požární odolnost EI 90 D 110</t>
  </si>
  <si>
    <t>751526355</t>
  </si>
  <si>
    <t>Mtž odbočky oboustranné do plast potrubí kruh bez příruby D do 100 mm</t>
  </si>
  <si>
    <t xml:space="preserve">Montáž odbočky oboustranné do plastového potrubí  kruhového bez příruby, průměru do 100 mm</t>
  </si>
  <si>
    <t>28615572</t>
  </si>
  <si>
    <t>odbočka DN 110/50</t>
  </si>
  <si>
    <t>-870514944</t>
  </si>
  <si>
    <t>286155721</t>
  </si>
  <si>
    <t>odbočka DN 110/110</t>
  </si>
  <si>
    <t>1498813281</t>
  </si>
  <si>
    <t>721171915</t>
  </si>
  <si>
    <t>Potrubí z PP propojení potrubí DN 110</t>
  </si>
  <si>
    <t>-784097238</t>
  </si>
  <si>
    <t xml:space="preserve">Opravy odpadního potrubí plastového  propojení dosavadního potrubí DN 110</t>
  </si>
  <si>
    <t>721100911</t>
  </si>
  <si>
    <t>Zazátkování hrdla potrubí kanalizačního</t>
  </si>
  <si>
    <t>1850453012</t>
  </si>
  <si>
    <t xml:space="preserve">Opravy potrubí hrdlového  zazátkování hrdla kanalizačního potrubí</t>
  </si>
  <si>
    <t>998721101</t>
  </si>
  <si>
    <t>Přesun hmot tonážní pro vnitřní kanalizace v objektech v do 6 m</t>
  </si>
  <si>
    <t>691761476</t>
  </si>
  <si>
    <t xml:space="preserve">Přesun hmot pro vnitřní kanalizace  stanovený z hmotnosti přesunovaného materiálu vodorovná dopravní vzdálenost do 50 m v objektech výšky do 6 m</t>
  </si>
  <si>
    <t>998721181</t>
  </si>
  <si>
    <t>Příplatek k přesunu hmot tonážní 721 prováděný bez použití mechanizace</t>
  </si>
  <si>
    <t>2082239596</t>
  </si>
  <si>
    <t xml:space="preserve">Přesun hmot pro vnitřní kanalizace  stanovený z hmotnosti přesunovaného materiálu Příplatek k ceně za přesun prováděný bez použití mechanizace pro jakoukoliv výšku objektu</t>
  </si>
  <si>
    <t>722</t>
  </si>
  <si>
    <t>Zdravotechnika - vnitřní vodovod</t>
  </si>
  <si>
    <t>722130801</t>
  </si>
  <si>
    <t>Demontáž potrubí ocelové pozinkované závitové do DN 25</t>
  </si>
  <si>
    <t xml:space="preserve">Demontáž potrubí z ocelových trubek pozinkovaných  závitových do DN 25</t>
  </si>
  <si>
    <t>722174022</t>
  </si>
  <si>
    <t>Potrubí vodovodní plastové PPR svar polyfuze PN 20 D 20 x 3,4 mm</t>
  </si>
  <si>
    <t>Potrubí z plastových trubek z polypropylenu (PPR) svařovaných polyfuzně PN 20 (SDR 6) D 20 x 3,4</t>
  </si>
  <si>
    <t>52,00+18,00</t>
  </si>
  <si>
    <t>722174023</t>
  </si>
  <si>
    <t>Potrubí vodovodní plastové PPR svar polyfuze PN 20 D 25 x 4,2 mm</t>
  </si>
  <si>
    <t>-1516873860</t>
  </si>
  <si>
    <t>Potrubí z plastových trubek z polypropylenu (PPR) svařovaných polyfuzně PN 20 (SDR 6) D 25 x 4,2</t>
  </si>
  <si>
    <t>722181231</t>
  </si>
  <si>
    <t>Ochrana vodovodního potrubí přilepenými termoizolačními trubicemi z PE tl do 13 mm DN do 22 mm</t>
  </si>
  <si>
    <t xml:space="preserve">Ochrana potrubí  termoizolačními trubicemi z pěnového polyetylenu PE přilepenými v příčných a podélných spojích, tloušťky izolace přes 9 do 13 mm, vnitřního průměru izolace DN do 22 mm</t>
  </si>
  <si>
    <t>722181232</t>
  </si>
  <si>
    <t>Ochrana vodovodního potrubí přilepenými termoizolačními trubicemi z PE tl do 13 mm DN do 45 mm</t>
  </si>
  <si>
    <t>-1943693868</t>
  </si>
  <si>
    <t xml:space="preserve">Ochrana potrubí  termoizolačními trubicemi z pěnového polyetylenu PE přilepenými v příčných a podélných spojích, tloušťky izolace přes 9 do 13 mm, vnitřního průměru izolace DN přes 22 do 45 mm</t>
  </si>
  <si>
    <t>722220152</t>
  </si>
  <si>
    <t>Nástěnka závitová plastová PPR PN 20 DN 20 x G 1/2</t>
  </si>
  <si>
    <t>Armatury s jedním závitem plastové (PPR) PN 20 (SDR 6) DN 20 x G 1/2</t>
  </si>
  <si>
    <t>722232044</t>
  </si>
  <si>
    <t>Kohout kulový přímý G 3/4 PN 42 do 185°C vnitřní závit</t>
  </si>
  <si>
    <t>Armatury se dvěma závity kulové kohouty PN 42 do 185 °C přímé vnitřní závit G 3/4</t>
  </si>
  <si>
    <t>722232045</t>
  </si>
  <si>
    <t>Kohout kulový přímý G 1 PN 42 do 185°C vnitřní závit</t>
  </si>
  <si>
    <t>Armatury se dvěma závity kulové kohouty PN 42 do 185 °C přímé vnitřní závit G 1</t>
  </si>
  <si>
    <t>722220231</t>
  </si>
  <si>
    <t>Přechodka dGK PPR PN 20 D 20 x G 1/2 s kovovým vnitřním závitem</t>
  </si>
  <si>
    <t>1740140825</t>
  </si>
  <si>
    <t>Armatury s jedním závitem přechodové tvarovky PPR, PN 20 (SDR 6) s kovovým závitem vnitřním přechodky dGK D 20 x G 1/2</t>
  </si>
  <si>
    <t>722220232</t>
  </si>
  <si>
    <t>Přechodka dGK PPR PN 20 D 25 x G 3/4 s kovovým vnitřním závitem</t>
  </si>
  <si>
    <t>1609576110</t>
  </si>
  <si>
    <t>Armatury s jedním závitem přechodové tvarovky PPR, PN 20 (SDR 6) s kovovým závitem vnitřním přechodky dGK D 25 x G 3/4</t>
  </si>
  <si>
    <t>892233122</t>
  </si>
  <si>
    <t>Proplach a dezinfekce vodovodního potrubí DN od 40 do 70</t>
  </si>
  <si>
    <t>70,00+24,00</t>
  </si>
  <si>
    <t>892241111</t>
  </si>
  <si>
    <t>Tlaková zkouška vodou potrubí do 80</t>
  </si>
  <si>
    <t>Tlakové zkoušky vodou na potrubí DN do 80</t>
  </si>
  <si>
    <t>998722101</t>
  </si>
  <si>
    <t>Přesun hmot tonážní pro vnitřní vodovod v objektech v do 6 m</t>
  </si>
  <si>
    <t>1487419789</t>
  </si>
  <si>
    <t xml:space="preserve">Přesun hmot pro vnitřní vodovod  stanovený z hmotnosti přesunovaného materiálu vodorovná dopravní vzdálenost do 50 m v objektech výšky do 6 m</t>
  </si>
  <si>
    <t>998722181</t>
  </si>
  <si>
    <t>Příplatek k přesunu hmot tonážní 722 prováděný bez použití mechanizace</t>
  </si>
  <si>
    <t>-345477855</t>
  </si>
  <si>
    <t xml:space="preserve">Přesun hmot pro vnitřní vodovod  stanovený z hmotnosti přesunovaného materiálu Příplatek k ceně za přesun prováděný bez použití mechanizace pro jakoukoliv výšku objektu</t>
  </si>
  <si>
    <t>725</t>
  </si>
  <si>
    <t>Zdravotechnika - zařizovací předměty</t>
  </si>
  <si>
    <t>725.WC</t>
  </si>
  <si>
    <t>Keramické závěsné WC pro invalidy, vodorovný odpad</t>
  </si>
  <si>
    <t>-11487835</t>
  </si>
  <si>
    <t>v ceně dále započteno:</t>
  </si>
  <si>
    <t>Předstěnová instalace do konstrukce (KOMBIFIX+OVL. TLAČÍTKO, tlumící sada)</t>
  </si>
  <si>
    <t>Antibakteriální prkénko</t>
  </si>
  <si>
    <t>Bidetová páková baterie např. JIKA MIO, BIDETOVÁ SPRŠKA</t>
  </si>
  <si>
    <t>(dodávka+montáž)</t>
  </si>
  <si>
    <t>725.S</t>
  </si>
  <si>
    <t>Sprchový kout</t>
  </si>
  <si>
    <t>96407147</t>
  </si>
  <si>
    <t>v ceně započteno:</t>
  </si>
  <si>
    <t>Podlahová plusť např. HL510NPr, krycí mřížka</t>
  </si>
  <si>
    <t>Baterie sprchová nástěnná páková, chrom, rozteč 150 mm</t>
  </si>
  <si>
    <t>Sprchový set, závěs sprchy, mýdelník</t>
  </si>
  <si>
    <t>725.D</t>
  </si>
  <si>
    <t>Nerezový dřez - dodávka s nábytkem</t>
  </si>
  <si>
    <t>-269204259</t>
  </si>
  <si>
    <t>Baterie stojánková páková, chrom</t>
  </si>
  <si>
    <t>2x rohový ventil DN15</t>
  </si>
  <si>
    <t>zápachová uzávěrka DN40 - plast bílá</t>
  </si>
  <si>
    <t>725.U</t>
  </si>
  <si>
    <t>Umyvadlo keramické např. Jika lyra 450x550</t>
  </si>
  <si>
    <t>-2127793679</t>
  </si>
  <si>
    <t>Zápachová uzávěrka DN40, chrom</t>
  </si>
  <si>
    <t>Umyvadlová výpusť - click clack</t>
  </si>
  <si>
    <t xml:space="preserve">2x rohový ventil DN15, 2x pancéřová trubička  1/2"*3/4"-500mm</t>
  </si>
  <si>
    <t>725.Um</t>
  </si>
  <si>
    <t>Umyvadlo keramické do desky 450x550</t>
  </si>
  <si>
    <t>1890209092</t>
  </si>
  <si>
    <t>Zápachová uzávěrka DN40, plast bílá</t>
  </si>
  <si>
    <t>725.PR</t>
  </si>
  <si>
    <t>Kalich pro úkapy HL21</t>
  </si>
  <si>
    <t>1747400995</t>
  </si>
  <si>
    <t>Umyvadlová baterie na studenou vodu, chrom</t>
  </si>
  <si>
    <t>725110811</t>
  </si>
  <si>
    <t>Demontáž klozetů splachovací s nádrží</t>
  </si>
  <si>
    <t>soubor</t>
  </si>
  <si>
    <t xml:space="preserve">Demontáž klozetů  splachovacích s nádrží nebo tlakovým splachovačem</t>
  </si>
  <si>
    <t>725210821</t>
  </si>
  <si>
    <t>Demontáž umyvadel bez výtokových armatur</t>
  </si>
  <si>
    <t xml:space="preserve">Demontáž umyvadel  bez výtokových armatur umyvadel</t>
  </si>
  <si>
    <t>725820801</t>
  </si>
  <si>
    <t>Demontáž baterie nástěnné do G 3 / 4</t>
  </si>
  <si>
    <t>-1556747608</t>
  </si>
  <si>
    <t xml:space="preserve">Demontáž baterií  nástěnných do G 3/4</t>
  </si>
  <si>
    <t>725840850</t>
  </si>
  <si>
    <t>Demontáž baterie sprch diferenciální do G 3/4x1</t>
  </si>
  <si>
    <t>-2098888997</t>
  </si>
  <si>
    <t xml:space="preserve">Demontáž baterií sprchových  diferenciálních do G 3/4 x 1</t>
  </si>
  <si>
    <t>725840860</t>
  </si>
  <si>
    <t>Demontáž ramen sprchových nebo sprch táhlových</t>
  </si>
  <si>
    <t>1483579477</t>
  </si>
  <si>
    <t xml:space="preserve">Demontáž baterií sprchových  diferenciálních sprchových ramen nebo sprch táhlových</t>
  </si>
  <si>
    <t>725862113.01</t>
  </si>
  <si>
    <t>Zápachová uzávěrka podomítková pro myčku DN 40 (dodávka+montáž)</t>
  </si>
  <si>
    <t>1809633729</t>
  </si>
  <si>
    <t>725869101</t>
  </si>
  <si>
    <t>Montáž zápachových uzávěrek umyvadlových do DN 40</t>
  </si>
  <si>
    <t>-1870102952</t>
  </si>
  <si>
    <t>Zápachové uzávěrky zařizovacích předmětů montáž zápachových uzávěrek umyvadlových do DN 40</t>
  </si>
  <si>
    <t>551613101</t>
  </si>
  <si>
    <t>HL 136N Kondenzační sifon DN40</t>
  </si>
  <si>
    <t>-518309415</t>
  </si>
  <si>
    <t>998725101</t>
  </si>
  <si>
    <t>Přesun hmot tonážní pro zařizovací předměty v objektech v do 6 m</t>
  </si>
  <si>
    <t>1789633308</t>
  </si>
  <si>
    <t xml:space="preserve">Přesun hmot pro zařizovací předměty  stanovený z hmotnosti přesunovaného materiálu vodorovná dopravní vzdálenost do 50 m v objektech výšky do 6 m</t>
  </si>
  <si>
    <t>998725181</t>
  </si>
  <si>
    <t>Příplatek k přesunu hmot tonážní 725 prováděný bez použití mechanizace</t>
  </si>
  <si>
    <t>659290715</t>
  </si>
  <si>
    <t xml:space="preserve">Přesun hmot pro zařizovací předměty  stanovený z hmotnosti přesunovaného materiálu Příplatek k cenám za přesun prováděný bez použití mechanizace pro jakoukoliv výšku objektu</t>
  </si>
  <si>
    <t>03 - Vzduchotechnika</t>
  </si>
  <si>
    <t>001 - Prostory IP + sesterna</t>
  </si>
  <si>
    <t>002 - Klimatizace velínu-sesterny</t>
  </si>
  <si>
    <t>003 - Prostor UPS</t>
  </si>
  <si>
    <t>004 - Hygienická zařízení</t>
  </si>
  <si>
    <t>005 - Mont.materiál, izolace a ostatní</t>
  </si>
  <si>
    <t>006 - Ostatní</t>
  </si>
  <si>
    <t>001</t>
  </si>
  <si>
    <t>Prostory IP + sesterna</t>
  </si>
  <si>
    <t>1.001m</t>
  </si>
  <si>
    <t>Větrací jednotka Duplex 3500 Multi Eco vč.RaM a ovlad.CP Touch - montáž</t>
  </si>
  <si>
    <t>1837304815</t>
  </si>
  <si>
    <t>1.001d</t>
  </si>
  <si>
    <t>Větrací jednotka Duplex 3500 Multi Eco vč.RaM a ovlad.CP Touch - dodávka</t>
  </si>
  <si>
    <t>-1339554421</t>
  </si>
  <si>
    <t>1.002m</t>
  </si>
  <si>
    <t>Filtrační jednotka KS BK 4U - F9 670x670/700 vč.manometru - montáž</t>
  </si>
  <si>
    <t>1926866220</t>
  </si>
  <si>
    <t>1.002d</t>
  </si>
  <si>
    <t>Filtrační jednotka KS BK 4U - F9 670x670/700 vč.manometru - dodávka</t>
  </si>
  <si>
    <t>1941381326</t>
  </si>
  <si>
    <t>1.003m</t>
  </si>
  <si>
    <t>Požární klapka PKTM 90- C-1000 x 250-.11 TPM 018/01 - montáž</t>
  </si>
  <si>
    <t>503668148</t>
  </si>
  <si>
    <t>1.003d</t>
  </si>
  <si>
    <t>Požární klapka PKTM 90- C-1000 x 250-.11 TPM 018/01 - dodávka</t>
  </si>
  <si>
    <t>2031065905</t>
  </si>
  <si>
    <t>1.004m</t>
  </si>
  <si>
    <t>Protidešťová žaluzie PZ-ALS 1000x200 vč.rámu UR a sítě (F=0,1 - montáž</t>
  </si>
  <si>
    <t>-1282368968</t>
  </si>
  <si>
    <t>1.004d</t>
  </si>
  <si>
    <t>Protidešťová žaluzie PZ-ALS 1000x200 vč.rámu UR a sítě (F=0,1 - dodávka</t>
  </si>
  <si>
    <t>678558502</t>
  </si>
  <si>
    <t>1.005m</t>
  </si>
  <si>
    <t>Kondenzační jednotka/TČ Hokkaido HCNU 1054-XRV-1plus +KM HAHU9-20 - montáž</t>
  </si>
  <si>
    <t>-1398981417</t>
  </si>
  <si>
    <t>1.005d</t>
  </si>
  <si>
    <t>Kondenzační jednotka/TČ Hokkaido HCNU 1054-XRV-1plus +KM HAHU9-20 - dodávka</t>
  </si>
  <si>
    <t>-334829461</t>
  </si>
  <si>
    <t>1.006m</t>
  </si>
  <si>
    <t>Cu potrubí včetně armatur a izolace (2x20m) - montáž</t>
  </si>
  <si>
    <t>bm</t>
  </si>
  <si>
    <t>-2070687868</t>
  </si>
  <si>
    <t>1.006d</t>
  </si>
  <si>
    <t>Cu potrubí včetně armatur a izolace (2x20m) - dodávka</t>
  </si>
  <si>
    <t>-179560352</t>
  </si>
  <si>
    <t>1.007m</t>
  </si>
  <si>
    <t>Tlumící vložka čtyřhranná 1000 x 250 - montáž</t>
  </si>
  <si>
    <t>1689966959</t>
  </si>
  <si>
    <t>1.007d</t>
  </si>
  <si>
    <t>Tlumící vložka čtyřhranná 1000 x 250 - dodávka</t>
  </si>
  <si>
    <t>-756589377</t>
  </si>
  <si>
    <t>1.008m</t>
  </si>
  <si>
    <t xml:space="preserve">Tlumič hluku 100 x 245    KK 12 0490.0 - montáž</t>
  </si>
  <si>
    <t>-1184158234</t>
  </si>
  <si>
    <t>1.008d</t>
  </si>
  <si>
    <t xml:space="preserve">Tlumič hluku 100 x 245    KK 12 0490.0 - dodávka</t>
  </si>
  <si>
    <t>-1284531007</t>
  </si>
  <si>
    <t>1.009m</t>
  </si>
  <si>
    <t>-1614873167</t>
  </si>
  <si>
    <t>1.009d</t>
  </si>
  <si>
    <t>-1158694323</t>
  </si>
  <si>
    <t>1.010m</t>
  </si>
  <si>
    <t xml:space="preserve">Regulační klapka  280 x 250 ovl.ruční - montáž</t>
  </si>
  <si>
    <t>-637968082</t>
  </si>
  <si>
    <t>1.010d</t>
  </si>
  <si>
    <t xml:space="preserve">Regulační klapka  280 x 250 ovl.ruční - dodávka</t>
  </si>
  <si>
    <t>-1162158614</t>
  </si>
  <si>
    <t>1.011m</t>
  </si>
  <si>
    <t xml:space="preserve">Regulační klapka  400 x 200 ovl.ruční - montáž</t>
  </si>
  <si>
    <t>-643718475</t>
  </si>
  <si>
    <t>1.011d</t>
  </si>
  <si>
    <t xml:space="preserve">Regulační klapka  400 x 200 ovl.ruční - dodávka</t>
  </si>
  <si>
    <t>-220205964</t>
  </si>
  <si>
    <t>1.012m</t>
  </si>
  <si>
    <t>Čistý nástavec TFC-SC-SPC-VDW 600x24x248x344/02/S - montáž</t>
  </si>
  <si>
    <t>1448336184</t>
  </si>
  <si>
    <t>1.012d</t>
  </si>
  <si>
    <t>Čistý nástavec TFC-SC-SPC-VDW 600x24x248x344/02/S - dodávka</t>
  </si>
  <si>
    <t>150740706</t>
  </si>
  <si>
    <t>1.012am</t>
  </si>
  <si>
    <t>Filtrační vložka H13 do nástavce- MFP-H13-MDF/535x535x78x50/0/FNU - montáž</t>
  </si>
  <si>
    <t>-649558546</t>
  </si>
  <si>
    <t>1.012ad</t>
  </si>
  <si>
    <t>Filtrační vložka H13 do nástavce- MFP-H13-MDF/535x535x78x50/0/FNU - dodávka</t>
  </si>
  <si>
    <t>1290840716</t>
  </si>
  <si>
    <t>1.013m</t>
  </si>
  <si>
    <t>Vířivý anemostat Silent Air TDV-SA-Q--A-H-M 600 - montáž</t>
  </si>
  <si>
    <t>311837677</t>
  </si>
  <si>
    <t>1.013d</t>
  </si>
  <si>
    <t>Vířivý anemostat Silent Air TDV-SA-Q--A-H-M 600 - dodávka</t>
  </si>
  <si>
    <t>-1557193843</t>
  </si>
  <si>
    <t>1.014m</t>
  </si>
  <si>
    <t>Ohebná hadice Sonodec 25 - 254mm x10m - montáž</t>
  </si>
  <si>
    <t>523101171</t>
  </si>
  <si>
    <t>1.014d</t>
  </si>
  <si>
    <t>Ohebná hadice Sonodec 25 - 254mm x10m - dodávka</t>
  </si>
  <si>
    <t>558004383</t>
  </si>
  <si>
    <t>1.015m</t>
  </si>
  <si>
    <t>-1920712246</t>
  </si>
  <si>
    <t>1.015d</t>
  </si>
  <si>
    <t>1253185692</t>
  </si>
  <si>
    <t>1.016ažm</t>
  </si>
  <si>
    <t>Potrubí čtyřhranné-rovné SK I s=0,5-0,8mm pozink plech - montáž</t>
  </si>
  <si>
    <t>718143562</t>
  </si>
  <si>
    <t>1.016ažd</t>
  </si>
  <si>
    <t>Potrubí čtyřhranné-rovné SK I s=0,5-0,8mm pozink plech - dodávka</t>
  </si>
  <si>
    <t>-499406128</t>
  </si>
  <si>
    <t>1.052m</t>
  </si>
  <si>
    <t>Potrubí čtyřhr.-tvarovky SK I s=0,5-0,8mm pozink plech - montáž</t>
  </si>
  <si>
    <t>-2061938420</t>
  </si>
  <si>
    <t>1.052d</t>
  </si>
  <si>
    <t>Potrubí čtyřhr.-tvarovky SK I s=0,5-0,8mm pozink plech - dodávka</t>
  </si>
  <si>
    <t>1609806020</t>
  </si>
  <si>
    <t>1.053 ažm</t>
  </si>
  <si>
    <t>-1287799803</t>
  </si>
  <si>
    <t>1.053 ažd</t>
  </si>
  <si>
    <t>-557741199</t>
  </si>
  <si>
    <t>1.088m</t>
  </si>
  <si>
    <t>-646210325</t>
  </si>
  <si>
    <t>1.088d</t>
  </si>
  <si>
    <t>-921118908</t>
  </si>
  <si>
    <t>002</t>
  </si>
  <si>
    <t>Klimatizace velínu-sesterny</t>
  </si>
  <si>
    <t>2.001m</t>
  </si>
  <si>
    <t>Klimatizační jednotka nástěnná Hokkaido HKEU 533 XAL-1 - montáž</t>
  </si>
  <si>
    <t>se</t>
  </si>
  <si>
    <t>-262981399</t>
  </si>
  <si>
    <t>2.001d</t>
  </si>
  <si>
    <t>Klimatizační jednotka nástěnná Hokkaido HKEU 533 XAL-1 - dodávka</t>
  </si>
  <si>
    <t>207104990</t>
  </si>
  <si>
    <t>2.002m</t>
  </si>
  <si>
    <t>Kondenzační jednotka/TČ Hokkaido HCKI 533 XA, Qch=5,37kW - montáž</t>
  </si>
  <si>
    <t>-2146131778</t>
  </si>
  <si>
    <t>2.002d</t>
  </si>
  <si>
    <t>Kondenzační jednotka/TČ Hokkaido HCKI 533 XA, Qch=5,37kW - dodávka</t>
  </si>
  <si>
    <t>1623057360</t>
  </si>
  <si>
    <t>2.003m</t>
  </si>
  <si>
    <t>Cu potrubí včetně armatur a izolace (2x10m) - montáž</t>
  </si>
  <si>
    <t>1684628974</t>
  </si>
  <si>
    <t>2.003d</t>
  </si>
  <si>
    <t>Cu potrubí včetně armatur a izolace (2x10m) - dodávka</t>
  </si>
  <si>
    <t>-1241474230</t>
  </si>
  <si>
    <t>003</t>
  </si>
  <si>
    <t>Prostor UPS</t>
  </si>
  <si>
    <t>3.001m</t>
  </si>
  <si>
    <t>-438443403</t>
  </si>
  <si>
    <t>3.001d</t>
  </si>
  <si>
    <t>1056625039</t>
  </si>
  <si>
    <t>3.002m</t>
  </si>
  <si>
    <t>434065710</t>
  </si>
  <si>
    <t>3.002d</t>
  </si>
  <si>
    <t>-1283161334</t>
  </si>
  <si>
    <t>3.003m</t>
  </si>
  <si>
    <t>Cu potrubí chladiva cč. armatur a izolace (2x20m) - montáž</t>
  </si>
  <si>
    <t>187841928</t>
  </si>
  <si>
    <t>3.003d</t>
  </si>
  <si>
    <t>Cu potrubí chladiva cč. armatur a izolace (2x20m) - dodávka</t>
  </si>
  <si>
    <t>-283288397</t>
  </si>
  <si>
    <t>3.004m</t>
  </si>
  <si>
    <t>Ventilátor radiál.do kruh.potr. RM 200N kovový - montáž</t>
  </si>
  <si>
    <t>730148955</t>
  </si>
  <si>
    <t>3.004d</t>
  </si>
  <si>
    <t>Ventilátor radiál.do kruh.potr. RM 200N kovový - dodávka</t>
  </si>
  <si>
    <t>-1734968293</t>
  </si>
  <si>
    <t>3.005m</t>
  </si>
  <si>
    <t>Žaluz. klapka PER-200 W - montáž</t>
  </si>
  <si>
    <t>2050758873</t>
  </si>
  <si>
    <t>3.005d</t>
  </si>
  <si>
    <t>Žaluz. klapka PER-200 W</t>
  </si>
  <si>
    <t>1751228774</t>
  </si>
  <si>
    <t>3.006m</t>
  </si>
  <si>
    <t>Požární klapka PKTM 90-K/P 200 -.11 TPM 018/01 - montáž</t>
  </si>
  <si>
    <t>-1297972899</t>
  </si>
  <si>
    <t>3.006d</t>
  </si>
  <si>
    <t>Požární klapka PKTM 90-K/P 200 -.11 TPM 018/01 - dodávka</t>
  </si>
  <si>
    <t>-1511430476</t>
  </si>
  <si>
    <t>3.007m</t>
  </si>
  <si>
    <t>do průměru 200 mm/ 10% tvar. sk.I pozink PK 12 0311 - montáž</t>
  </si>
  <si>
    <t>-1770749288</t>
  </si>
  <si>
    <t>3.007d</t>
  </si>
  <si>
    <t>do průměru 200 mm/ 10% tvar. sk.I pozink PK 12 0311 - dodávka</t>
  </si>
  <si>
    <t>-1161734507</t>
  </si>
  <si>
    <t>004</t>
  </si>
  <si>
    <t>Hygienická zařízení</t>
  </si>
  <si>
    <t>4.001m</t>
  </si>
  <si>
    <t>Talířový ventil plastový ELK-160mm/odvodní/ - montáž</t>
  </si>
  <si>
    <t>-1019122601</t>
  </si>
  <si>
    <t>4.001d</t>
  </si>
  <si>
    <t>Talířový ventil plastový ELK-160mm/odvodní/ - dodávka</t>
  </si>
  <si>
    <t>999998915</t>
  </si>
  <si>
    <t>4.002m</t>
  </si>
  <si>
    <t>Ohebná hadice Sonodec 25 - 160mm x10m - montáž</t>
  </si>
  <si>
    <t>1465735740</t>
  </si>
  <si>
    <t>4.002d</t>
  </si>
  <si>
    <t>Ohebná hadice Sonodec 25 - 160mm x10m - dodávka</t>
  </si>
  <si>
    <t>-1453534454</t>
  </si>
  <si>
    <t>4.003m</t>
  </si>
  <si>
    <t>Odbočka jednostranná 90° 160 - 160 - montáž</t>
  </si>
  <si>
    <t>-1042478915</t>
  </si>
  <si>
    <t>4.003d</t>
  </si>
  <si>
    <t>Odbočka jednostranná 90° 160 - 160 - dodávka</t>
  </si>
  <si>
    <t>305572695</t>
  </si>
  <si>
    <t>4.004m</t>
  </si>
  <si>
    <t>Spiro potrubí pozink D 160 - montáž</t>
  </si>
  <si>
    <t>3256275</t>
  </si>
  <si>
    <t>4.004d</t>
  </si>
  <si>
    <t>Spiro potrubí pozink D 160 - dodávka</t>
  </si>
  <si>
    <t>1471348825</t>
  </si>
  <si>
    <t>4.005m</t>
  </si>
  <si>
    <t>Těsnící tvarovka PROMASEAL 400x123 EI30 - montáž</t>
  </si>
  <si>
    <t>-1166866193</t>
  </si>
  <si>
    <t>4.005d</t>
  </si>
  <si>
    <t>Těsnící tvarovka PROMASEAL 400x123 EI30 - dodávka</t>
  </si>
  <si>
    <t>-308234663</t>
  </si>
  <si>
    <t>4.006m</t>
  </si>
  <si>
    <t>Demontáže části stávajícího VZT. zař. - ventily + potrubí (odhad) - montáž</t>
  </si>
  <si>
    <t>h</t>
  </si>
  <si>
    <t>-217809628</t>
  </si>
  <si>
    <t>4.006d</t>
  </si>
  <si>
    <t>Demontáže části stávajícího VZT. zař. - ventily + potrubí (odhad) - dodávka</t>
  </si>
  <si>
    <t>1705111598</t>
  </si>
  <si>
    <t>4.007m</t>
  </si>
  <si>
    <t>Úpravy stávající VZT dle potřeby - montáž</t>
  </si>
  <si>
    <t>1331496592</t>
  </si>
  <si>
    <t>4.007d</t>
  </si>
  <si>
    <t>Úpravy stávající VZT dle potřeby - dodávka</t>
  </si>
  <si>
    <t>2108964489</t>
  </si>
  <si>
    <t>005</t>
  </si>
  <si>
    <t>Mont.materiál, izolace a ostatní</t>
  </si>
  <si>
    <t>5.001m</t>
  </si>
  <si>
    <t>Detektor kouře VDK-10 + TRAFO - montáž</t>
  </si>
  <si>
    <t>548720639</t>
  </si>
  <si>
    <t>5.001d</t>
  </si>
  <si>
    <t>Detektor kouře VDK-10 + TRAFO - dodávka</t>
  </si>
  <si>
    <t>-1938525492</t>
  </si>
  <si>
    <t>5.002m</t>
  </si>
  <si>
    <t>Montážní, těsnící a spojovací materiál - montáž</t>
  </si>
  <si>
    <t>2009558717</t>
  </si>
  <si>
    <t>5.002d</t>
  </si>
  <si>
    <t>Montážní, těsnící a spojovací materiál - dodávka</t>
  </si>
  <si>
    <t>-633451724</t>
  </si>
  <si>
    <t>5.003m</t>
  </si>
  <si>
    <t>Tepelná izolace potrubí tl.20mm s obalem ALU fólií - montáž</t>
  </si>
  <si>
    <t>-690348241</t>
  </si>
  <si>
    <t>5.003d</t>
  </si>
  <si>
    <t>Tepelná izolace potrubí tl.20mm s obalem ALU fólií - dodávka</t>
  </si>
  <si>
    <t>1532165776</t>
  </si>
  <si>
    <t>5.004m</t>
  </si>
  <si>
    <t>Tepelná izolace potrubí tl.40mm s obalem ALU fólií - montáž</t>
  </si>
  <si>
    <t>683056310</t>
  </si>
  <si>
    <t>5.004d</t>
  </si>
  <si>
    <t>Tepelná izolace potrubí tl.40mm s obalem ALU fólií - dodávka</t>
  </si>
  <si>
    <t>1118297579</t>
  </si>
  <si>
    <t>5.005m</t>
  </si>
  <si>
    <t xml:space="preserve">Požární izolace potrubí EI 30  - montáž</t>
  </si>
  <si>
    <t>1518149688</t>
  </si>
  <si>
    <t>5.005d</t>
  </si>
  <si>
    <t xml:space="preserve">Požární izolace potrubí EI 30  - dodávka</t>
  </si>
  <si>
    <t>118302760</t>
  </si>
  <si>
    <t>006</t>
  </si>
  <si>
    <t>Ostatní</t>
  </si>
  <si>
    <t>6.001</t>
  </si>
  <si>
    <t>Náklady na dopravu (2,6% z ceny dodávek)</t>
  </si>
  <si>
    <t>-1482527874</t>
  </si>
  <si>
    <t>6.002</t>
  </si>
  <si>
    <t>Přesun strojů a zařízení</t>
  </si>
  <si>
    <t>1597590174</t>
  </si>
  <si>
    <t>6.003</t>
  </si>
  <si>
    <t>Přesun potrubí</t>
  </si>
  <si>
    <t>33091386</t>
  </si>
  <si>
    <t>6.004</t>
  </si>
  <si>
    <t>Podíl přidruž. výkonů (2,8% z ceny montáže VZT)</t>
  </si>
  <si>
    <t>-906012488</t>
  </si>
  <si>
    <t>6.005</t>
  </si>
  <si>
    <t>Zednické výpomoci (2,6% z ceny montáže VZT)</t>
  </si>
  <si>
    <t>-989407055</t>
  </si>
  <si>
    <t>6.006</t>
  </si>
  <si>
    <t xml:space="preserve">Komplexní vyzkoušení    </t>
  </si>
  <si>
    <t>hod</t>
  </si>
  <si>
    <t>-1656333683</t>
  </si>
  <si>
    <t>6.007</t>
  </si>
  <si>
    <t xml:space="preserve">Zaregulování VZT       </t>
  </si>
  <si>
    <t>-1094272707</t>
  </si>
  <si>
    <t>6.008</t>
  </si>
  <si>
    <t>Zaškolení obsluhy</t>
  </si>
  <si>
    <t>-374816355</t>
  </si>
  <si>
    <t>04 - Elektroinstalace</t>
  </si>
  <si>
    <t>E000 - Dodávky</t>
  </si>
  <si>
    <t>21M - Elektromontáže</t>
  </si>
  <si>
    <t xml:space="preserve">    E001 - Osvětlení</t>
  </si>
  <si>
    <t xml:space="preserve">    E002 - Transformátor pro zdravotnictví v krytu</t>
  </si>
  <si>
    <t xml:space="preserve">    E003 - Instalační materiál elektro</t>
  </si>
  <si>
    <t xml:space="preserve">    E004 - Instalační materiál slaboproud</t>
  </si>
  <si>
    <t xml:space="preserve">    E005 - Úložný materiál</t>
  </si>
  <si>
    <t xml:space="preserve">    E006 - Sada pro nouzovou signalizaci SESTRA-PACIENT</t>
  </si>
  <si>
    <t xml:space="preserve">      E006.01 - Dodávka a montáž technologie</t>
  </si>
  <si>
    <t xml:space="preserve">      E006.02 - Oživení, konfigurace a ostatní rozpočtové náklady</t>
  </si>
  <si>
    <t xml:space="preserve">      E006.03 - Slaboproudé rozvody - dodávka a montáž vodičů</t>
  </si>
  <si>
    <t xml:space="preserve">      E006.04 - Hrubá instalace - trubkování (lištování) a osazení instalačních krabic</t>
  </si>
  <si>
    <t xml:space="preserve">    E007 - Vstupní systém</t>
  </si>
  <si>
    <t xml:space="preserve">    E008 - Medicínská rampa</t>
  </si>
  <si>
    <t xml:space="preserve">    E009 - Kabely</t>
  </si>
  <si>
    <t xml:space="preserve">    E010 - Vytápění</t>
  </si>
  <si>
    <t xml:space="preserve">    E011 - Ostatní</t>
  </si>
  <si>
    <t xml:space="preserve">    E012 - Demontáže</t>
  </si>
  <si>
    <t>OST - Ostatní náklady</t>
  </si>
  <si>
    <t>E000</t>
  </si>
  <si>
    <t>Dodávky</t>
  </si>
  <si>
    <t>100m</t>
  </si>
  <si>
    <t>Oceloplechový skříňový rozváděč 1600x2000x400+100, RMS21A-A1, IP43, kompletní dodávka - montáž</t>
  </si>
  <si>
    <t>275733308</t>
  </si>
  <si>
    <t>100d</t>
  </si>
  <si>
    <t>Oceloplechový skříňový rozváděč 1600x2000x400+100, RMS21A-A1, IP43, kompletní dodávka - dodávka</t>
  </si>
  <si>
    <t>256</t>
  </si>
  <si>
    <t>-1599578853</t>
  </si>
  <si>
    <t>101m</t>
  </si>
  <si>
    <t>Záložní bezpečnostní zdroj UPS USMLT40kVA doba zálohy 1hod, kompletní dodávka - montáž</t>
  </si>
  <si>
    <t>535164158</t>
  </si>
  <si>
    <t>101d</t>
  </si>
  <si>
    <t>Záložní bezpečnostní zdroj UPS USMLT40kVA doba zálohy 1hod, kompletní dodávka - dodávka</t>
  </si>
  <si>
    <t>912052671</t>
  </si>
  <si>
    <t>21M</t>
  </si>
  <si>
    <t>Elektromontáže</t>
  </si>
  <si>
    <t>E001</t>
  </si>
  <si>
    <t>Osvětlení</t>
  </si>
  <si>
    <t>3m</t>
  </si>
  <si>
    <t>NAOS MEDICAL SQUARE MPR RA90 8800/940 58W DALI - montáž</t>
  </si>
  <si>
    <t>474596992</t>
  </si>
  <si>
    <t>3d</t>
  </si>
  <si>
    <t>NAOS MEDICAL SQUARE MPR RA90 8800/940 58W DALI - dodávka</t>
  </si>
  <si>
    <t>1572598321</t>
  </si>
  <si>
    <t>4m</t>
  </si>
  <si>
    <t>LED 56W Přisazené průmyslové - montáž</t>
  </si>
  <si>
    <t>-1425755026</t>
  </si>
  <si>
    <t>4d</t>
  </si>
  <si>
    <t>LED 56W Přisazené průmyslové - dodávka</t>
  </si>
  <si>
    <t>-820948788</t>
  </si>
  <si>
    <t>5m</t>
  </si>
  <si>
    <t>ICARUS LED 15W/840 - montáž</t>
  </si>
  <si>
    <t>-628394808</t>
  </si>
  <si>
    <t>5d</t>
  </si>
  <si>
    <t>ICARUS LED 15W/840 - dodávka</t>
  </si>
  <si>
    <t>-2037923380</t>
  </si>
  <si>
    <t>6m</t>
  </si>
  <si>
    <t>LED přisazené 15W/840 - montáž</t>
  </si>
  <si>
    <t>-2018258025</t>
  </si>
  <si>
    <t>6d</t>
  </si>
  <si>
    <t>LED přisazené 15W/840 - dodávka</t>
  </si>
  <si>
    <t>1266970000</t>
  </si>
  <si>
    <t>7m</t>
  </si>
  <si>
    <t>EXIT TYLIUS LED B 102 M3hAt - montáž</t>
  </si>
  <si>
    <t>-2068928883</t>
  </si>
  <si>
    <t>7d</t>
  </si>
  <si>
    <t>EXIT TYLIUS LED B 102 M3hAt - dodávka</t>
  </si>
  <si>
    <t>247781483</t>
  </si>
  <si>
    <t>E002</t>
  </si>
  <si>
    <t>Transformátor pro zdravotnictví v krytu</t>
  </si>
  <si>
    <t>8m</t>
  </si>
  <si>
    <t>Transformátor 230V/230V, 5kVA - montáž</t>
  </si>
  <si>
    <t>1138325956</t>
  </si>
  <si>
    <t>8d</t>
  </si>
  <si>
    <t>Transformátor 230V/230V, 5kVA - dodávka</t>
  </si>
  <si>
    <t>-695364139</t>
  </si>
  <si>
    <t>E003</t>
  </si>
  <si>
    <t>Instalační materiál elektro</t>
  </si>
  <si>
    <t>9m</t>
  </si>
  <si>
    <t>Zásuvka jednonásobná, s ochranným kolíkem; 2P+PE - montáž</t>
  </si>
  <si>
    <t>-953826518</t>
  </si>
  <si>
    <t>9d</t>
  </si>
  <si>
    <t>Zásuvka jednonásobná, s ochranným kolíkem; 2P+PE - dodávka</t>
  </si>
  <si>
    <t>-539812396</t>
  </si>
  <si>
    <t>10m</t>
  </si>
  <si>
    <t>Zásuvka RTG jednonásobná, s ochranným kolíkem; 2P+PE - montáž</t>
  </si>
  <si>
    <t>-1665126698</t>
  </si>
  <si>
    <t>10d</t>
  </si>
  <si>
    <t>Zásuvka RTG jednonásobná, s ochranným kolíkem; 2P+PE - dodávka</t>
  </si>
  <si>
    <t>-281008392</t>
  </si>
  <si>
    <t>11m</t>
  </si>
  <si>
    <t>Přístrojová krabice - montáž</t>
  </si>
  <si>
    <t>1368829678</t>
  </si>
  <si>
    <t>11d</t>
  </si>
  <si>
    <t>Přístrojová krabice - dodávka</t>
  </si>
  <si>
    <t>1925740024</t>
  </si>
  <si>
    <t>12m</t>
  </si>
  <si>
    <t>Spínač; řazení 1 - montáž</t>
  </si>
  <si>
    <t>458458162</t>
  </si>
  <si>
    <t>12d</t>
  </si>
  <si>
    <t>Spínač; řazení 1 - dodávka</t>
  </si>
  <si>
    <t>520056038</t>
  </si>
  <si>
    <t>13m</t>
  </si>
  <si>
    <t>Spínač 3-pólový 16A - montáž</t>
  </si>
  <si>
    <t>-1175337749</t>
  </si>
  <si>
    <t>13d</t>
  </si>
  <si>
    <t>Spínač 3-pólový 16A - dodávka</t>
  </si>
  <si>
    <t>1999520466</t>
  </si>
  <si>
    <t>14m</t>
  </si>
  <si>
    <t>Řídící jednotka osvětlení DALI, WAGO 58EVG - montáž</t>
  </si>
  <si>
    <t>-1054114893</t>
  </si>
  <si>
    <t>14d</t>
  </si>
  <si>
    <t>Řídící jednotka osvětlení DALI, WAGO 58EVG - dodávka</t>
  </si>
  <si>
    <t>-2040852556</t>
  </si>
  <si>
    <t>15m</t>
  </si>
  <si>
    <t>Tlačítko DALI - montáž</t>
  </si>
  <si>
    <t>-1810914064</t>
  </si>
  <si>
    <t>15d</t>
  </si>
  <si>
    <t>Tlačítko DALI - dodávka</t>
  </si>
  <si>
    <t>1589482886</t>
  </si>
  <si>
    <t>16m</t>
  </si>
  <si>
    <t>Krabice KO125 se PE svorkami - montáž</t>
  </si>
  <si>
    <t>-713840118</t>
  </si>
  <si>
    <t>16d</t>
  </si>
  <si>
    <t>Krabice KO125 se PE svorkami - dodávka</t>
  </si>
  <si>
    <t>1356805962</t>
  </si>
  <si>
    <t>17m</t>
  </si>
  <si>
    <t>PA bod-dvojitá svorka - montáž</t>
  </si>
  <si>
    <t>-1567188432</t>
  </si>
  <si>
    <t>17d</t>
  </si>
  <si>
    <t>PA bod-dvojitá svorka - dodávka</t>
  </si>
  <si>
    <t>152786339</t>
  </si>
  <si>
    <t>18m</t>
  </si>
  <si>
    <t>Ovládač ""Nouzového zastavení"" s hřib. knoflíkem s aretací v krabičce s označením - montáž</t>
  </si>
  <si>
    <t>-1812402315</t>
  </si>
  <si>
    <t>18d</t>
  </si>
  <si>
    <t>Ovládač ""Nouzového zastavení"" s hřib. knoflíkem s aretací v krabičce s označením - dodávka</t>
  </si>
  <si>
    <t>1146336656</t>
  </si>
  <si>
    <t>19m</t>
  </si>
  <si>
    <t>Signalizační hlásič klinického alarmu - montáž</t>
  </si>
  <si>
    <t>-153655590</t>
  </si>
  <si>
    <t>19d</t>
  </si>
  <si>
    <t>Signalizační hlásič klinického alarmu - dodávka</t>
  </si>
  <si>
    <t>-591726089</t>
  </si>
  <si>
    <t>20m</t>
  </si>
  <si>
    <t>Drát FeZn 10 potinkovaný - montáž</t>
  </si>
  <si>
    <t>2087458625</t>
  </si>
  <si>
    <t>20d</t>
  </si>
  <si>
    <t>Drát FeZn 10 potinkovaný - dodávka</t>
  </si>
  <si>
    <t>-1356069246</t>
  </si>
  <si>
    <t>21m</t>
  </si>
  <si>
    <t>SPb připojovací - montáž</t>
  </si>
  <si>
    <t>2136447953</t>
  </si>
  <si>
    <t>21d</t>
  </si>
  <si>
    <t>SPb připojovací - dodávka</t>
  </si>
  <si>
    <t>-1054976683</t>
  </si>
  <si>
    <t>E004</t>
  </si>
  <si>
    <t>Instalační materiál slaboproud</t>
  </si>
  <si>
    <t>22m</t>
  </si>
  <si>
    <t>Dvojzásuvka RJ45 datová - montáž</t>
  </si>
  <si>
    <t>358391996</t>
  </si>
  <si>
    <t>22d</t>
  </si>
  <si>
    <t>Dvojzásuvka RJ45 datová - dodávka</t>
  </si>
  <si>
    <t>2074784558</t>
  </si>
  <si>
    <t>23m</t>
  </si>
  <si>
    <t>Zásuvka RJ TV - montáž</t>
  </si>
  <si>
    <t>-1664456783</t>
  </si>
  <si>
    <t>23d</t>
  </si>
  <si>
    <t>Zásuvka RJ TV - dodávka</t>
  </si>
  <si>
    <t>-177060191</t>
  </si>
  <si>
    <t>24m</t>
  </si>
  <si>
    <t>Konektor TV - montáž</t>
  </si>
  <si>
    <t>347299141</t>
  </si>
  <si>
    <t>24d</t>
  </si>
  <si>
    <t>Konektor TV - dodávka</t>
  </si>
  <si>
    <t>-139340047</t>
  </si>
  <si>
    <t>25m</t>
  </si>
  <si>
    <t>Konektor datový - montáž</t>
  </si>
  <si>
    <t>-851665683</t>
  </si>
  <si>
    <t>25d</t>
  </si>
  <si>
    <t>Konektor datový - dodávka</t>
  </si>
  <si>
    <t>1135415450</t>
  </si>
  <si>
    <t>26m</t>
  </si>
  <si>
    <t xml:space="preserve">WIFI UBIQUITI UniFi AC Lite 1167 Mbps AP/Hotspot 2,4/5 GHz, 802.11ac, MIMO 2×2 - vnitřní  - montáž</t>
  </si>
  <si>
    <t>-2050057057</t>
  </si>
  <si>
    <t>26d</t>
  </si>
  <si>
    <t xml:space="preserve">WIFI UBIQUITI UniFi AC Lite 1167 Mbps AP/Hotspot 2,4/5 GHz, 802.11ac, MIMO 2×2 - vnitřní  - dodávka</t>
  </si>
  <si>
    <t>686035371</t>
  </si>
  <si>
    <t>27m</t>
  </si>
  <si>
    <t xml:space="preserve">SWITCH s podporou minimálně dvou optických uplink portů o rychlosti min. 1 Gbit/s  - montáž</t>
  </si>
  <si>
    <t>2018404503</t>
  </si>
  <si>
    <t>27d</t>
  </si>
  <si>
    <t xml:space="preserve">SWITCH s podporou minimálně dvou optických uplink portů o rychlosti min. 1 Gbit/s  - dodávka</t>
  </si>
  <si>
    <t>-232165020</t>
  </si>
  <si>
    <t xml:space="preserve">(osazené moduly pro komunikaci na vzdálenost minimálně 10 km) a 48 přístupovými porty </t>
  </si>
  <si>
    <t xml:space="preserve">o rychlosti min. 10/100 Mbit/s. Aktivní prvky musí podporovat minimálně následující standardy: </t>
  </si>
  <si>
    <t>SNMPv1, SNMPv2c, SNMPv3 s dodanou MIB a podporou RMON I and II standards, QoS,</t>
  </si>
  <si>
    <t>Multicast, ARP inspekce, IEEE 802.1D, IEEE 802.1p, IEEE 802.1Q, IEEE 802.1s, IEEE 802.1w,</t>
  </si>
  <si>
    <t>IEEE 802.1x, IEEE 802.3, IEEE 802.3ab,IEEE 802.3ad,IEEE 802.3ae,IEEE 802.3af,IEEE 802.3ah,</t>
  </si>
  <si>
    <t>IEEE 802.3u,IEEE802.3x,IEEE 802.3z,Plně duplexní provoz, možnost agregace síťových rozhraní,</t>
  </si>
  <si>
    <t>Broadcast storm control, podpora IGMP, podpora minimálně 1023 VLAN, minimálně 16000 MAC</t>
  </si>
  <si>
    <t>adres, podpora jumbo frames o min velikosti 9200 bytu, podpora ACL, podpora SSH pro správu,</t>
  </si>
  <si>
    <t>podpora bezpečnosti na portu s možností nastavení MAC adresy na port, případně až 16 MAC</t>
  </si>
  <si>
    <t>adres na port, aktivní prvek by měl mít možnost zapojení do stacku</t>
  </si>
  <si>
    <t>28m</t>
  </si>
  <si>
    <t xml:space="preserve">UPS: FSP/Fortron UPS CHAMP 3000 VA rack 2U, online  - montáž</t>
  </si>
  <si>
    <t>1774618021</t>
  </si>
  <si>
    <t>28d</t>
  </si>
  <si>
    <t xml:space="preserve">UPS: FSP/Fortron UPS CHAMP 3000 VA rack 2U, online  - dodávka</t>
  </si>
  <si>
    <t>-2129070447</t>
  </si>
  <si>
    <t>29m</t>
  </si>
  <si>
    <t xml:space="preserve">SNMP karta:  FSP/Fortron SNMP karta pro UPS - montáž</t>
  </si>
  <si>
    <t>59322220</t>
  </si>
  <si>
    <t>29d</t>
  </si>
  <si>
    <t xml:space="preserve">SNMP karta:  FSP/Fortron SNMP karta pro UPS - dodávka</t>
  </si>
  <si>
    <t>-1683628735</t>
  </si>
  <si>
    <t>30m</t>
  </si>
  <si>
    <t>EMD modul: SP/Fortron EMD karta pro UPS - montáž</t>
  </si>
  <si>
    <t>-1290361351</t>
  </si>
  <si>
    <t>30d</t>
  </si>
  <si>
    <t>EMD modul: SP/Fortron EMD karta pro UPS - dodávka</t>
  </si>
  <si>
    <t>-941449291</t>
  </si>
  <si>
    <t>31m</t>
  </si>
  <si>
    <t>PDU, 16A/230V, 1x16A CEE7, 9xCEE7, 3m - montáž</t>
  </si>
  <si>
    <t>437281162</t>
  </si>
  <si>
    <t>31d</t>
  </si>
  <si>
    <t>PDU, 16A/230V, 1x16A CEE7, 9xCEE7, 3m - dodávka</t>
  </si>
  <si>
    <t>-638016556</t>
  </si>
  <si>
    <t>32m</t>
  </si>
  <si>
    <t>Police do rozvaděče 19" Datacom - montáž</t>
  </si>
  <si>
    <t>-1456598793</t>
  </si>
  <si>
    <t>32d</t>
  </si>
  <si>
    <t>Police do rozvaděče 19" Datacom - dodávka</t>
  </si>
  <si>
    <t>-1971890102</t>
  </si>
  <si>
    <t>33m</t>
  </si>
  <si>
    <t>Metalický Patch panel 24 - montáž</t>
  </si>
  <si>
    <t>259093315</t>
  </si>
  <si>
    <t>33d</t>
  </si>
  <si>
    <t>Metalický Patch panel 24 - dodávka</t>
  </si>
  <si>
    <t>-1246500691</t>
  </si>
  <si>
    <t>34m</t>
  </si>
  <si>
    <t>Propojovací Patch kabel 2m - montáž</t>
  </si>
  <si>
    <t>800303818</t>
  </si>
  <si>
    <t>34d</t>
  </si>
  <si>
    <t>Propojovací Patch kabel 2m - dodávka</t>
  </si>
  <si>
    <t>-973481094</t>
  </si>
  <si>
    <t>E005</t>
  </si>
  <si>
    <t>Úložný materiál</t>
  </si>
  <si>
    <t>35m</t>
  </si>
  <si>
    <t>Drátěný žlab CF54/200 + úchyt dle Pavus - montáž</t>
  </si>
  <si>
    <t>1145340873</t>
  </si>
  <si>
    <t>35d</t>
  </si>
  <si>
    <t>Drátěný žlab CF54/200 + úchyt dle Pavus - dodávka</t>
  </si>
  <si>
    <t>-2017278406</t>
  </si>
  <si>
    <t>36m</t>
  </si>
  <si>
    <t>Ohebná hadice PVC 16-21 - montáž</t>
  </si>
  <si>
    <t>1417528049</t>
  </si>
  <si>
    <t>36d</t>
  </si>
  <si>
    <t>Ohebná hadice PVC 16-21 - dodávka</t>
  </si>
  <si>
    <t>273647169</t>
  </si>
  <si>
    <t>37m</t>
  </si>
  <si>
    <t>Kopoflex DN50 - montáž</t>
  </si>
  <si>
    <t>205358357</t>
  </si>
  <si>
    <t>37d</t>
  </si>
  <si>
    <t>Kopoflex DN50 - dodávka</t>
  </si>
  <si>
    <t>-175297167</t>
  </si>
  <si>
    <t>38m</t>
  </si>
  <si>
    <t>Příchytka na kabel protipožární - montáž</t>
  </si>
  <si>
    <t>-1955002686</t>
  </si>
  <si>
    <t>38d</t>
  </si>
  <si>
    <t>Příchytka na kabel protipožární - dodávka</t>
  </si>
  <si>
    <t>-807015255</t>
  </si>
  <si>
    <t>39m</t>
  </si>
  <si>
    <t>Protipožární ucpávka PROMAT - montáž</t>
  </si>
  <si>
    <t>-1092602073</t>
  </si>
  <si>
    <t>39d</t>
  </si>
  <si>
    <t>Protipožární ucpávka PROMAT - dodávka</t>
  </si>
  <si>
    <t>1030050678</t>
  </si>
  <si>
    <t>E006</t>
  </si>
  <si>
    <t>Sada pro nouzovou signalizaci SESTRA-PACIENT</t>
  </si>
  <si>
    <t>E006.01</t>
  </si>
  <si>
    <t>Dodávka a montáž technologie</t>
  </si>
  <si>
    <t>MT - 07 IP_mont</t>
  </si>
  <si>
    <t>Hlavní terminál - montáž</t>
  </si>
  <si>
    <t>-1876132545</t>
  </si>
  <si>
    <t>MT - 07 IP_dod</t>
  </si>
  <si>
    <t>Hlavní terminál - dodávka</t>
  </si>
  <si>
    <t>308722297</t>
  </si>
  <si>
    <t>RA-07/12U_mont</t>
  </si>
  <si>
    <t>Datový rozvaděč 19"/12U - montáž</t>
  </si>
  <si>
    <t>-1099734034</t>
  </si>
  <si>
    <t>RA-07/12U_dod</t>
  </si>
  <si>
    <t>Datový rozvaděč 19"/12U - dodávka</t>
  </si>
  <si>
    <t>-202614859</t>
  </si>
  <si>
    <t>PS-07 IP_mont</t>
  </si>
  <si>
    <t>Napájecí zdroj + lokální server - montáž</t>
  </si>
  <si>
    <t>-1587789225</t>
  </si>
  <si>
    <t>PS-07 IP_dod</t>
  </si>
  <si>
    <t>Napájecí zdroj + lokální server - dodávka</t>
  </si>
  <si>
    <t>-488212350</t>
  </si>
  <si>
    <t>PDP 19/1U_mont</t>
  </si>
  <si>
    <t>Rozvodný panel 8x 230V 19"/1U - montáž</t>
  </si>
  <si>
    <t>357777120</t>
  </si>
  <si>
    <t>PDP 19/1U_dod</t>
  </si>
  <si>
    <t>Rozvodný panel 8x 230V 19"/1U - dodávka</t>
  </si>
  <si>
    <t>1814619926</t>
  </si>
  <si>
    <t>SW - L1_mont</t>
  </si>
  <si>
    <t>SW - licence provozu účastníka - montáž</t>
  </si>
  <si>
    <t>1186167657</t>
  </si>
  <si>
    <t>SW - L1_dod</t>
  </si>
  <si>
    <t>SW - licence provozu účastníka - dodávka</t>
  </si>
  <si>
    <t>1288953367</t>
  </si>
  <si>
    <t>SW - HC_mont</t>
  </si>
  <si>
    <t>SW - databáze historie volání - montáž</t>
  </si>
  <si>
    <t>-1661495152</t>
  </si>
  <si>
    <t>SW - HC_dod</t>
  </si>
  <si>
    <t>SW - databáze historie volání - dodávka</t>
  </si>
  <si>
    <t>191200179</t>
  </si>
  <si>
    <t>SW - AW_mont</t>
  </si>
  <si>
    <t>SW - aktivace sdruženého provozu - montáž</t>
  </si>
  <si>
    <t>-1007820556</t>
  </si>
  <si>
    <t>SW- AW_dod</t>
  </si>
  <si>
    <t>SW - aktivace sdruženého provozu - dodávka</t>
  </si>
  <si>
    <t>121383660</t>
  </si>
  <si>
    <t>CT-07 IP_mont</t>
  </si>
  <si>
    <t>Kabel k terminálu (2m) - montáž</t>
  </si>
  <si>
    <t>-431591991</t>
  </si>
  <si>
    <t>CT-07 IP_dod</t>
  </si>
  <si>
    <t>Kabel k terminálu (2m) - dodávka</t>
  </si>
  <si>
    <t>2010118433</t>
  </si>
  <si>
    <t>AT-12V_mont</t>
  </si>
  <si>
    <t>Adaptér k terminálu - montáž</t>
  </si>
  <si>
    <t>-1988421752</t>
  </si>
  <si>
    <t>AT-12V_dod</t>
  </si>
  <si>
    <t>Adaptér k terminálu - dodávka</t>
  </si>
  <si>
    <t>-1668782780</t>
  </si>
  <si>
    <t>CMT-07 IP_mont</t>
  </si>
  <si>
    <t>Zásuvka terminálu - montáž</t>
  </si>
  <si>
    <t>257006154</t>
  </si>
  <si>
    <t>CMT-07 IP_dod</t>
  </si>
  <si>
    <t>Zásuvka terminálu - dodávka</t>
  </si>
  <si>
    <t>-1546320712</t>
  </si>
  <si>
    <t>SWI-24_mont</t>
  </si>
  <si>
    <t>Datový switch 24 portů/19" - montáž</t>
  </si>
  <si>
    <t>286839728</t>
  </si>
  <si>
    <t>SWI-24_dod</t>
  </si>
  <si>
    <t>Datový switch 24 portů/19" - dodávka</t>
  </si>
  <si>
    <t>1326416816</t>
  </si>
  <si>
    <t>POE - 8/19_mont</t>
  </si>
  <si>
    <t>Napájecí injektor 8 portů/19" - montáž</t>
  </si>
  <si>
    <t>313708233</t>
  </si>
  <si>
    <t>POE- 8/19_dod</t>
  </si>
  <si>
    <t>Napájecí injektor 8 portů/19" - dodávka</t>
  </si>
  <si>
    <t>1783287842</t>
  </si>
  <si>
    <t>RT-07V IP_mont</t>
  </si>
  <si>
    <t>Pokojový terminál hovorový - montáž</t>
  </si>
  <si>
    <t>-906024230</t>
  </si>
  <si>
    <t>RT-07V IP_dod</t>
  </si>
  <si>
    <t>Pokojový terminál hovorový - dodávka</t>
  </si>
  <si>
    <t>1662925293</t>
  </si>
  <si>
    <t>BC-07HS IP_mont</t>
  </si>
  <si>
    <t>Zásuvka pacienta s držákem a reproduktorem - montáž</t>
  </si>
  <si>
    <t>1787697636</t>
  </si>
  <si>
    <t>BC-07HS IP_dod</t>
  </si>
  <si>
    <t>Zásuvka pacienta s držákem a reproduktorem - dodávka</t>
  </si>
  <si>
    <t>784156406</t>
  </si>
  <si>
    <t>BC-01H_mont</t>
  </si>
  <si>
    <t>Zásuvka pacienta s držákem (bez hovoru) - montáž</t>
  </si>
  <si>
    <t>-1141096487</t>
  </si>
  <si>
    <t>BC-01H_dod</t>
  </si>
  <si>
    <t>Zásuvka pacienta s držákem (bez hovoru) - dodávka</t>
  </si>
  <si>
    <t>-1314779531</t>
  </si>
  <si>
    <t>PT - 07S IP_mont</t>
  </si>
  <si>
    <t>Terminál pacienta s tlačítkem volání ošetřovatelky. Bez displeje. S vytrhávacím konektorem - montáž</t>
  </si>
  <si>
    <t>-1729776189</t>
  </si>
  <si>
    <t>PT - 07S IP_dod</t>
  </si>
  <si>
    <t>Terminál pacienta s tlačítkem volání ošetřovatelky. Bez displeje. S vytrhávacím konektorem - dodávka</t>
  </si>
  <si>
    <t>683655688</t>
  </si>
  <si>
    <t>PU - 01IP_mont</t>
  </si>
  <si>
    <t>Tlačítko pacienta (bez hovoru), s vytrhávacím konektorem - montáž</t>
  </si>
  <si>
    <t>1421089257</t>
  </si>
  <si>
    <t>PT- 01IP_dod</t>
  </si>
  <si>
    <t>Tlačítko pacienta (bez hovoru), s vytrhávacím konektorem - dodávka</t>
  </si>
  <si>
    <t>-2051993691</t>
  </si>
  <si>
    <t>EB-07 IP_mont</t>
  </si>
  <si>
    <t>Tlačítko nouzového volání - montáž</t>
  </si>
  <si>
    <t>1002046968</t>
  </si>
  <si>
    <t>EB-07 IP_dod</t>
  </si>
  <si>
    <t>Tlačítko nouzového volání - dodávka</t>
  </si>
  <si>
    <t>-1552270490</t>
  </si>
  <si>
    <t>EC-07 IP_mont</t>
  </si>
  <si>
    <t>Táhlo nouzového volání - montáž</t>
  </si>
  <si>
    <t>1346708372</t>
  </si>
  <si>
    <t>EC-07 IP_dod</t>
  </si>
  <si>
    <t>Táhlo nouzového volání - dodávka</t>
  </si>
  <si>
    <t>876787190</t>
  </si>
  <si>
    <t>Patch 0,3m_mont</t>
  </si>
  <si>
    <t>Patch kabel - montáž</t>
  </si>
  <si>
    <t>-243365614</t>
  </si>
  <si>
    <t>Patch 0,3m_dod</t>
  </si>
  <si>
    <t>Patch kabel - dodávka</t>
  </si>
  <si>
    <t>-102161127</t>
  </si>
  <si>
    <t>CAT5E_mont</t>
  </si>
  <si>
    <t>Konektor včetně ochrany a proměření RJ45 - montáž</t>
  </si>
  <si>
    <t>2099801882</t>
  </si>
  <si>
    <t>CAT5E_dod</t>
  </si>
  <si>
    <t>Konektor včetně ochrany a proměření RJ45 - dodávka</t>
  </si>
  <si>
    <t>821371169</t>
  </si>
  <si>
    <t>E006.02</t>
  </si>
  <si>
    <t>Oživení, konfigurace a ostatní rozpočtové náklady</t>
  </si>
  <si>
    <t>kontr</t>
  </si>
  <si>
    <t>Kontrola vedení</t>
  </si>
  <si>
    <t>kmpl</t>
  </si>
  <si>
    <t>1755419338</t>
  </si>
  <si>
    <t>instalace</t>
  </si>
  <si>
    <t>Instalace a konfigurace systému</t>
  </si>
  <si>
    <t>773376267</t>
  </si>
  <si>
    <t>škol</t>
  </si>
  <si>
    <t>Kontrolní provoz, zaškolení, vedlejší výdaje</t>
  </si>
  <si>
    <t>-74011968</t>
  </si>
  <si>
    <t>koo</t>
  </si>
  <si>
    <t>Koordinace stavby</t>
  </si>
  <si>
    <t>-724426460</t>
  </si>
  <si>
    <t>kd</t>
  </si>
  <si>
    <t>Kontrolní dny</t>
  </si>
  <si>
    <t>-1479758976</t>
  </si>
  <si>
    <t>ekol</t>
  </si>
  <si>
    <t>Ekologická likvidace odpadu</t>
  </si>
  <si>
    <t>726850823</t>
  </si>
  <si>
    <t>uklid</t>
  </si>
  <si>
    <t>Úklid staveniště</t>
  </si>
  <si>
    <t>-1286116840</t>
  </si>
  <si>
    <t>dopr</t>
  </si>
  <si>
    <t>Doprava</t>
  </si>
  <si>
    <t>419255098</t>
  </si>
  <si>
    <t>E006.03</t>
  </si>
  <si>
    <t>Slaboproudé rozvody - dodávka a montáž vodičů</t>
  </si>
  <si>
    <t>UTP Cat 5e_mont</t>
  </si>
  <si>
    <t>kabel do trubek, nebo do lišt LSOH - montáž</t>
  </si>
  <si>
    <t>-1956114799</t>
  </si>
  <si>
    <t>UTPCat 5e_dod</t>
  </si>
  <si>
    <t>kabel do trubek, nebo do lišt LSOH - dodávka</t>
  </si>
  <si>
    <t>1024048773</t>
  </si>
  <si>
    <t>E006.04</t>
  </si>
  <si>
    <t>Hrubá instalace - trubkování (lištování) a osazení instalačních krabic</t>
  </si>
  <si>
    <t>KU 68/2_mont</t>
  </si>
  <si>
    <t>instalační krabice pod omítku KU 68/2 - montáž</t>
  </si>
  <si>
    <t>-2142579756</t>
  </si>
  <si>
    <t>KU 68/2_dod</t>
  </si>
  <si>
    <t>instalační krabice pod omítku KU 68/2 - dodávka</t>
  </si>
  <si>
    <t>-1033018390</t>
  </si>
  <si>
    <t>KU 64/2_mont</t>
  </si>
  <si>
    <t>instalační krabice pod omítku KU 64/2 - montáž</t>
  </si>
  <si>
    <t>1268979218</t>
  </si>
  <si>
    <t>KU64/2_dod</t>
  </si>
  <si>
    <t>instalační krabice pod omítku KU 64/2 - dodávka</t>
  </si>
  <si>
    <t>-79346488</t>
  </si>
  <si>
    <t>3xKP 687/1_mont</t>
  </si>
  <si>
    <t>instalační krabice pod omítku 3xKP 687/1 - montáž</t>
  </si>
  <si>
    <t>-757798819</t>
  </si>
  <si>
    <t>3xKP 687/1_dod</t>
  </si>
  <si>
    <t>instalační krabice pod omítku 3xKP 687/1 - dodávka</t>
  </si>
  <si>
    <t>853832562</t>
  </si>
  <si>
    <t>PVC 16_mont</t>
  </si>
  <si>
    <t>trubka pod omítku PVC 16 - montáž</t>
  </si>
  <si>
    <t>-831738992</t>
  </si>
  <si>
    <t>PVC 16_dod</t>
  </si>
  <si>
    <t>trubka pod omítku PVC 16 - dodávka</t>
  </si>
  <si>
    <t>-345548118</t>
  </si>
  <si>
    <t>PVC 25_mont</t>
  </si>
  <si>
    <t>trubka pod omítku PVC 25 - montáž</t>
  </si>
  <si>
    <t>-1699375596</t>
  </si>
  <si>
    <t>PVC 25_dod</t>
  </si>
  <si>
    <t>trubka pod omítku PVC 25 - dodávka</t>
  </si>
  <si>
    <t>-1546089662</t>
  </si>
  <si>
    <t>AZ 2,5_mont</t>
  </si>
  <si>
    <t>vodič protahovací AZ 2,5 - montáž</t>
  </si>
  <si>
    <t>329086482</t>
  </si>
  <si>
    <t>AZ 2,5_dod</t>
  </si>
  <si>
    <t>vodič protahovací AZ 2,5 - dodávka</t>
  </si>
  <si>
    <t>886866709</t>
  </si>
  <si>
    <t>vrut 3,5x40_mont</t>
  </si>
  <si>
    <t>vrut 3,5x40 - montáž</t>
  </si>
  <si>
    <t>-1097339844</t>
  </si>
  <si>
    <t>vrut 3,5x40_dod</t>
  </si>
  <si>
    <t>vrut 3,5x40 - dodávka</t>
  </si>
  <si>
    <t>-1884154906</t>
  </si>
  <si>
    <t>sádra štuk_mont</t>
  </si>
  <si>
    <t>sádra štukatérská - montáž</t>
  </si>
  <si>
    <t>-154546758</t>
  </si>
  <si>
    <t>sádra štuk_dod</t>
  </si>
  <si>
    <t>sádra štukatérská - dodávka</t>
  </si>
  <si>
    <t>1282343677</t>
  </si>
  <si>
    <t>štuk_směs_mont</t>
  </si>
  <si>
    <t>štukovací směs - montáž</t>
  </si>
  <si>
    <t>-1549793079</t>
  </si>
  <si>
    <t>štuk_směs_dod</t>
  </si>
  <si>
    <t>štukovací směs - dodávka</t>
  </si>
  <si>
    <t>-1607628933</t>
  </si>
  <si>
    <t>ost_mont</t>
  </si>
  <si>
    <t>ostatní drobný instalační materiál (izolační pásky, stahovací plastové pásky, spojovací materiál, svorky, koncovky, štítky…) - montáž</t>
  </si>
  <si>
    <t>-2129099452</t>
  </si>
  <si>
    <t>ost_dod</t>
  </si>
  <si>
    <t>ostatní drobný instalační materiál (izolační pásky, stahovací plastové pásky, spojovací materiál, svorky, koncovky, štítky…) - dodávka</t>
  </si>
  <si>
    <t>-1199113544</t>
  </si>
  <si>
    <t>znač_mont</t>
  </si>
  <si>
    <t>značení trasy vedení - montáž</t>
  </si>
  <si>
    <t>-6998428</t>
  </si>
  <si>
    <t>zna_dod</t>
  </si>
  <si>
    <t>značení trasy vedení - dodávka</t>
  </si>
  <si>
    <t>-420450885</t>
  </si>
  <si>
    <t>rýhy</t>
  </si>
  <si>
    <t>rýhy do zdi</t>
  </si>
  <si>
    <t>-859292624</t>
  </si>
  <si>
    <t>prostupy zdivem</t>
  </si>
  <si>
    <t>-696906154</t>
  </si>
  <si>
    <t>pom</t>
  </si>
  <si>
    <t>pomocné montážní a stavební práce</t>
  </si>
  <si>
    <t>1769129190</t>
  </si>
  <si>
    <t>podhl</t>
  </si>
  <si>
    <t>demontáž a zpětná montáž podhledů</t>
  </si>
  <si>
    <t>467196979</t>
  </si>
  <si>
    <t>E007</t>
  </si>
  <si>
    <t>Vstupní systém</t>
  </si>
  <si>
    <t>41m</t>
  </si>
  <si>
    <t>Řídící jednotka REA:MP + Zdroj KPN-18 - montáž</t>
  </si>
  <si>
    <t>40006888</t>
  </si>
  <si>
    <t>41d</t>
  </si>
  <si>
    <t>Řídící jednotka REA:MP + Zdroj KPN-18 - dodávka</t>
  </si>
  <si>
    <t>-851455484</t>
  </si>
  <si>
    <t>42m</t>
  </si>
  <si>
    <t>ComInfo čtečka karet L-PRO + potřebná kabeláž - montáž</t>
  </si>
  <si>
    <t>991322192</t>
  </si>
  <si>
    <t>42d</t>
  </si>
  <si>
    <t>ComInfo čtečka karet L-PRO + potřebná kabeláž - dodávka</t>
  </si>
  <si>
    <t>-357370859</t>
  </si>
  <si>
    <t>43m</t>
  </si>
  <si>
    <t>Elektromagnetický dvěřní zámek, cominfo - montáž</t>
  </si>
  <si>
    <t>-954136082</t>
  </si>
  <si>
    <t>43d</t>
  </si>
  <si>
    <t>Elektromagnetický dvěřní zámek, cominfo - dodávka</t>
  </si>
  <si>
    <t>113401246</t>
  </si>
  <si>
    <t>E008</t>
  </si>
  <si>
    <t>Medicínská rampa</t>
  </si>
  <si>
    <t>44m</t>
  </si>
  <si>
    <t>na lůžkový pokoj kompletná - montáž</t>
  </si>
  <si>
    <t>-547977412</t>
  </si>
  <si>
    <t>44d</t>
  </si>
  <si>
    <t>na lůžkový pokoj kompletná - dodávka</t>
  </si>
  <si>
    <t>-1323002127</t>
  </si>
  <si>
    <t>45m</t>
  </si>
  <si>
    <t>na JIP kompletná - montáž</t>
  </si>
  <si>
    <t>-1372189175</t>
  </si>
  <si>
    <t>45d</t>
  </si>
  <si>
    <t>na JIP kompletná - dodávka</t>
  </si>
  <si>
    <t>-1925510979</t>
  </si>
  <si>
    <t>46m</t>
  </si>
  <si>
    <t>na JIP BOX kompletná - montáž</t>
  </si>
  <si>
    <t>1357349524</t>
  </si>
  <si>
    <t>46d</t>
  </si>
  <si>
    <t>na JIP BOX kompletná - dodávka</t>
  </si>
  <si>
    <t>1817029225</t>
  </si>
  <si>
    <t>E009</t>
  </si>
  <si>
    <t>Kabely</t>
  </si>
  <si>
    <t>47m</t>
  </si>
  <si>
    <t>1-CXKH-R-J 3x1.5 B2ca,s1,d1 - montáž</t>
  </si>
  <si>
    <t>465159887</t>
  </si>
  <si>
    <t>47d</t>
  </si>
  <si>
    <t>1-CXKH-R-J 3x1.5 B2ca,s1,d1 - dodávka</t>
  </si>
  <si>
    <t>-1072987103</t>
  </si>
  <si>
    <t>48m</t>
  </si>
  <si>
    <t>1-CXKH-R-J 3x2.5 B2ca,s1,d1 - montáž</t>
  </si>
  <si>
    <t>-582411333</t>
  </si>
  <si>
    <t>48d</t>
  </si>
  <si>
    <t>1-CXKH-R-J 3x2.5 B2ca,s1,d1 - dodávka</t>
  </si>
  <si>
    <t>317237876</t>
  </si>
  <si>
    <t>49m</t>
  </si>
  <si>
    <t>1-CXKH-R-J 5x1.5 B2ca,s1,d1 - montáž</t>
  </si>
  <si>
    <t>988058443</t>
  </si>
  <si>
    <t>49d</t>
  </si>
  <si>
    <t>1-CXKH-R-J 5x1.5 B2ca,s1,d1 - dodávka</t>
  </si>
  <si>
    <t>1413223744</t>
  </si>
  <si>
    <t>50m</t>
  </si>
  <si>
    <t>1-CXKH-R-J 5x2.5 B2ca,s1,d1 - montáž</t>
  </si>
  <si>
    <t>1793474428</t>
  </si>
  <si>
    <t>50d</t>
  </si>
  <si>
    <t>1-CXKH-R-J 5x2.5 B2ca,s1,d1 - dodávka</t>
  </si>
  <si>
    <t>-1666790826</t>
  </si>
  <si>
    <t>51m</t>
  </si>
  <si>
    <t>1-CXKH-R-J 3x10 B2ca,s1,d1 - montáž</t>
  </si>
  <si>
    <t>-64134558</t>
  </si>
  <si>
    <t>51d</t>
  </si>
  <si>
    <t>1-CXKH-R-J 3x10 B2ca,s1,d1 - dodávka</t>
  </si>
  <si>
    <t>-415982818</t>
  </si>
  <si>
    <t>52m</t>
  </si>
  <si>
    <t>1-CXKH-R-J 5x35 B2ca,s1,d1 - montáž</t>
  </si>
  <si>
    <t>-1166844219</t>
  </si>
  <si>
    <t>52d</t>
  </si>
  <si>
    <t>1-CXKH-R-J 5x35 B2ca,s1,d1 - dodávka</t>
  </si>
  <si>
    <t>1814474977</t>
  </si>
  <si>
    <t>53m</t>
  </si>
  <si>
    <t>1-CXKH-R-J 2x1,5 B2ca,s1,d1 - montáž</t>
  </si>
  <si>
    <t>-1084086466</t>
  </si>
  <si>
    <t>53d</t>
  </si>
  <si>
    <t>1-CXKH-R-J 2x1,5 B2ca,s1,d1 - dodávka</t>
  </si>
  <si>
    <t>1279998856</t>
  </si>
  <si>
    <t>54m</t>
  </si>
  <si>
    <t>SHKFH-R 3x2x0,8 - montáž</t>
  </si>
  <si>
    <t>-1989361531</t>
  </si>
  <si>
    <t>54d</t>
  </si>
  <si>
    <t>SHKFH-R 3x2x0,8 - dodávka</t>
  </si>
  <si>
    <t>-117619917</t>
  </si>
  <si>
    <t>55m</t>
  </si>
  <si>
    <t>CYKY-O 2x1.5 - montáž</t>
  </si>
  <si>
    <t>1201926429</t>
  </si>
  <si>
    <t>55d</t>
  </si>
  <si>
    <t>CYKY-O 2x1.5 - dodávka</t>
  </si>
  <si>
    <t>-966901537</t>
  </si>
  <si>
    <t>56m</t>
  </si>
  <si>
    <t>1-CXKH-V-J 3x1.5 B2ca,s1,d1 - montáž</t>
  </si>
  <si>
    <t>691360800</t>
  </si>
  <si>
    <t>56d</t>
  </si>
  <si>
    <t>1-CXKH-V-J 3x1.5 B2ca,s1,d1 - dodávka</t>
  </si>
  <si>
    <t>1659622950</t>
  </si>
  <si>
    <t>57m</t>
  </si>
  <si>
    <t>1-CXKH-V-J 5x25 B2ca,s1,d1 - montáž</t>
  </si>
  <si>
    <t>-290568897</t>
  </si>
  <si>
    <t>57d</t>
  </si>
  <si>
    <t>1-CXKH-V-J 5x25 B2ca,s1,d1 - dodávka</t>
  </si>
  <si>
    <t>-1720969898</t>
  </si>
  <si>
    <t>58m</t>
  </si>
  <si>
    <t>1-CXKH-V-J 5x150 B2ca,s1,d1 - montáž</t>
  </si>
  <si>
    <t>728096042</t>
  </si>
  <si>
    <t>58d</t>
  </si>
  <si>
    <t>1-CXKH-V-J 5x150 B2ca,s1,d1 - dodávka</t>
  </si>
  <si>
    <t>1917072314</t>
  </si>
  <si>
    <t>59m</t>
  </si>
  <si>
    <t>CY 16 zž - montáž</t>
  </si>
  <si>
    <t>1682269359</t>
  </si>
  <si>
    <t>59d</t>
  </si>
  <si>
    <t>CY 16 zž - dodávka</t>
  </si>
  <si>
    <t>-709487901</t>
  </si>
  <si>
    <t>60m</t>
  </si>
  <si>
    <t>CY 6 zž - montáž</t>
  </si>
  <si>
    <t>1136757435</t>
  </si>
  <si>
    <t>60d</t>
  </si>
  <si>
    <t>CY 6 zž - dodávka</t>
  </si>
  <si>
    <t>-532387753</t>
  </si>
  <si>
    <t>61m</t>
  </si>
  <si>
    <t>CY 4 zž - montáž</t>
  </si>
  <si>
    <t>-1959838562</t>
  </si>
  <si>
    <t>61d</t>
  </si>
  <si>
    <t>CY 4 zž - dodávka</t>
  </si>
  <si>
    <t>-1358080940</t>
  </si>
  <si>
    <t>62m</t>
  </si>
  <si>
    <t>Datový kabel cat5e bezhalogenový - montáž</t>
  </si>
  <si>
    <t>-1789051035</t>
  </si>
  <si>
    <t>62d</t>
  </si>
  <si>
    <t>Datový kabel cat5e bezhalogenový - dodávka</t>
  </si>
  <si>
    <t>821557894</t>
  </si>
  <si>
    <t>63m</t>
  </si>
  <si>
    <t>Datový kabel cat6 bezhalogenový - montáž</t>
  </si>
  <si>
    <t>-2088978043</t>
  </si>
  <si>
    <t>63d</t>
  </si>
  <si>
    <t>Datový kabel cat6 bezhalogenový - dodávka</t>
  </si>
  <si>
    <t>725172925</t>
  </si>
  <si>
    <t>64m</t>
  </si>
  <si>
    <t>J-Y(St)Y 2x2x0,8 zelený - montáž</t>
  </si>
  <si>
    <t>333673337</t>
  </si>
  <si>
    <t>64d</t>
  </si>
  <si>
    <t>J-Y(St)Y 2x2x0,8 zelený - dodávka</t>
  </si>
  <si>
    <t>-283208232</t>
  </si>
  <si>
    <t>65m</t>
  </si>
  <si>
    <t>koax pro TV - montáž</t>
  </si>
  <si>
    <t>-1791006751</t>
  </si>
  <si>
    <t>65d</t>
  </si>
  <si>
    <t>koax pro TV - dodávka</t>
  </si>
  <si>
    <t>708423981</t>
  </si>
  <si>
    <t>E010</t>
  </si>
  <si>
    <t>Vytápění</t>
  </si>
  <si>
    <t>66m</t>
  </si>
  <si>
    <t>Topný žebřík s termostatickou hlavicí elektrický 500W - montáž</t>
  </si>
  <si>
    <t>2140988051</t>
  </si>
  <si>
    <t>66d</t>
  </si>
  <si>
    <t>Topný žebřík s termostatickou hlavicí elektrický 500W - dodávka</t>
  </si>
  <si>
    <t>1949394216</t>
  </si>
  <si>
    <t>E011</t>
  </si>
  <si>
    <t>Zednické přípomoci</t>
  </si>
  <si>
    <t>1394024292</t>
  </si>
  <si>
    <t>Měření osvětlení, protokol</t>
  </si>
  <si>
    <t>-597751771</t>
  </si>
  <si>
    <t>Měření zemních odporů</t>
  </si>
  <si>
    <t>915614797</t>
  </si>
  <si>
    <t>Revize</t>
  </si>
  <si>
    <t>660329650</t>
  </si>
  <si>
    <t>Dokumentace skuteč. provedení</t>
  </si>
  <si>
    <t>1346306655</t>
  </si>
  <si>
    <t>Úklid</t>
  </si>
  <si>
    <t>-887792314</t>
  </si>
  <si>
    <t>Zabezpečení pracoviště</t>
  </si>
  <si>
    <t>1569265505</t>
  </si>
  <si>
    <t>Připojení veškerých rozváděčů</t>
  </si>
  <si>
    <t>1972612767</t>
  </si>
  <si>
    <t>Připojení veškerých kabelů</t>
  </si>
  <si>
    <t>470539858</t>
  </si>
  <si>
    <t>Drážky pro uložení kabelů</t>
  </si>
  <si>
    <t>589501731</t>
  </si>
  <si>
    <t>Hrubá výplň kabelových rýh</t>
  </si>
  <si>
    <t>1855211271</t>
  </si>
  <si>
    <t>Jemná omítka kabelových rýh</t>
  </si>
  <si>
    <t>-748867022</t>
  </si>
  <si>
    <t>Označení rozváděče dle norem</t>
  </si>
  <si>
    <t>-1253196337</t>
  </si>
  <si>
    <t>Zkoušky, oživení, měření, protokoly, slaboproudy</t>
  </si>
  <si>
    <t>-1316198320</t>
  </si>
  <si>
    <t>Napojení na stávající zařízení</t>
  </si>
  <si>
    <t>457627107</t>
  </si>
  <si>
    <t>224</t>
  </si>
  <si>
    <t>81.1</t>
  </si>
  <si>
    <t>Podružný materiál</t>
  </si>
  <si>
    <t>340214199</t>
  </si>
  <si>
    <t>E012</t>
  </si>
  <si>
    <t>Demontáže</t>
  </si>
  <si>
    <t>225</t>
  </si>
  <si>
    <t>8635299</t>
  </si>
  <si>
    <t>226</t>
  </si>
  <si>
    <t>Ekologická likvidace</t>
  </si>
  <si>
    <t>-1587281255</t>
  </si>
  <si>
    <t>OST</t>
  </si>
  <si>
    <t>Ostatní náklady</t>
  </si>
  <si>
    <t>227</t>
  </si>
  <si>
    <t>Doprava 3,60%</t>
  </si>
  <si>
    <t>2106279551</t>
  </si>
  <si>
    <t>228</t>
  </si>
  <si>
    <t>Přesun 1,00%</t>
  </si>
  <si>
    <t>1293290418</t>
  </si>
  <si>
    <t>229</t>
  </si>
  <si>
    <t>PPV (6,00% z montáže: materiál + práce)</t>
  </si>
  <si>
    <t>123244707</t>
  </si>
  <si>
    <t>05 - Rozvody medicínských plynů</t>
  </si>
  <si>
    <t>MP001 - Rozvody medicínských plynů</t>
  </si>
  <si>
    <t>UP001 - Ukončovací prvky</t>
  </si>
  <si>
    <t>MP001</t>
  </si>
  <si>
    <t>MP001_mont</t>
  </si>
  <si>
    <t>měděná trubka 12x1 - montáž</t>
  </si>
  <si>
    <t>-181987467</t>
  </si>
  <si>
    <t>MP001_dod</t>
  </si>
  <si>
    <t>měděná trubka 12x1 - dodávka</t>
  </si>
  <si>
    <t>1651740830</t>
  </si>
  <si>
    <t>MP002_mont</t>
  </si>
  <si>
    <t>měděná trubka 18x1 - montáž</t>
  </si>
  <si>
    <t>1713491003</t>
  </si>
  <si>
    <t>MP002_dod</t>
  </si>
  <si>
    <t>měděná trubka 18x1 - dodávka</t>
  </si>
  <si>
    <t>562341646</t>
  </si>
  <si>
    <t>MP003_dod.1</t>
  </si>
  <si>
    <t>prořez trubek 3% - dodávka</t>
  </si>
  <si>
    <t>-1148686218</t>
  </si>
  <si>
    <t>MP004_dod</t>
  </si>
  <si>
    <t>Ag pájka 45+pasta - dodávka</t>
  </si>
  <si>
    <t>g</t>
  </si>
  <si>
    <t>675633430</t>
  </si>
  <si>
    <t>MP0051_mont</t>
  </si>
  <si>
    <t>chránička potrubí-oc.trubka 26.9x2.6 (0,5m) - montáž</t>
  </si>
  <si>
    <t>545649328</t>
  </si>
  <si>
    <t>MP0051_dod</t>
  </si>
  <si>
    <t>chránička potrubí-oc.trubka 26.9x2.6 (0,5m) - dodávka</t>
  </si>
  <si>
    <t>330303</t>
  </si>
  <si>
    <t>MP0052_mont</t>
  </si>
  <si>
    <t>chránička potrubí-oc.trubka 31.8x2.6 (0,5m) - montáž</t>
  </si>
  <si>
    <t>1950473889</t>
  </si>
  <si>
    <t>MP0052_dod</t>
  </si>
  <si>
    <t>chránička potrubí-oc.trubka 31.8x2.6 (0,5m) - dodávka</t>
  </si>
  <si>
    <t>-900491192</t>
  </si>
  <si>
    <t>MP006_mont</t>
  </si>
  <si>
    <t>tvarovky Cu do pr.18 - montáž</t>
  </si>
  <si>
    <t>1648453860</t>
  </si>
  <si>
    <t>MP006_dod</t>
  </si>
  <si>
    <t>tvarovky Cu do pr.18 - dodávka</t>
  </si>
  <si>
    <t>-1578142477</t>
  </si>
  <si>
    <t>MP007_mont</t>
  </si>
  <si>
    <t>konzole středně složitá - montáž</t>
  </si>
  <si>
    <t>803033801</t>
  </si>
  <si>
    <t>MP007_dod</t>
  </si>
  <si>
    <t>konzole středně složitá - dodávka</t>
  </si>
  <si>
    <t>340197127</t>
  </si>
  <si>
    <t>MP008_mont</t>
  </si>
  <si>
    <t>značení potrubí - montáž</t>
  </si>
  <si>
    <t>-1273176030</t>
  </si>
  <si>
    <t>MP008_dod</t>
  </si>
  <si>
    <t>značení potrubí - dodávka</t>
  </si>
  <si>
    <t>-135692454</t>
  </si>
  <si>
    <t>MP009_dod</t>
  </si>
  <si>
    <t xml:space="preserve">ochranný plyn pro pájení Cu trubek  - dodávka</t>
  </si>
  <si>
    <t>-845532218</t>
  </si>
  <si>
    <t>MP010_mont</t>
  </si>
  <si>
    <t>propláchnutí rozvodu dusíkem - montáž</t>
  </si>
  <si>
    <t>1824128045</t>
  </si>
  <si>
    <t>MP010_dod</t>
  </si>
  <si>
    <t xml:space="preserve">propláchnutí rozvodu dusíkem  - dodávka</t>
  </si>
  <si>
    <t>-1675462857</t>
  </si>
  <si>
    <t>MP012_mont</t>
  </si>
  <si>
    <t xml:space="preserve">napojení na stávající rozvod  - montáž</t>
  </si>
  <si>
    <t>-1649020228</t>
  </si>
  <si>
    <t>MP012_dod</t>
  </si>
  <si>
    <t xml:space="preserve">napojení na stávající rozvod  - dodávka</t>
  </si>
  <si>
    <t>-168567310</t>
  </si>
  <si>
    <t>MP013</t>
  </si>
  <si>
    <t xml:space="preserve">odstavení části stáv.rozvodu </t>
  </si>
  <si>
    <t>-1210120432</t>
  </si>
  <si>
    <t>MP014</t>
  </si>
  <si>
    <t>úseková tlaková zkouška</t>
  </si>
  <si>
    <t>1092643516</t>
  </si>
  <si>
    <t>MP015</t>
  </si>
  <si>
    <t>závěrečná tlaková zkouška</t>
  </si>
  <si>
    <t>-1718979911</t>
  </si>
  <si>
    <t>MP020_mont</t>
  </si>
  <si>
    <t>ventil.krabice pro 1 plyny kompletní (1xuzav.ventil,1xpřip.zálohy,1xčidlo snímání tlaku) - montáž</t>
  </si>
  <si>
    <t>-1704285501</t>
  </si>
  <si>
    <t>MP020_dod</t>
  </si>
  <si>
    <t>ventil.krabice pro 1 plyny kompletní (1xuzav.ventil,1xpřip.zálohy,1xčidlo snímání tlaku) - dodávka</t>
  </si>
  <si>
    <t>1535750679</t>
  </si>
  <si>
    <t>MP0201_mont</t>
  </si>
  <si>
    <t>ventil.krabice pro 2 plyny kompletní (2xuzav.ventil,2xpřip.zálohy,2xčidlo snímání tlaku) - montáž</t>
  </si>
  <si>
    <t>2301512</t>
  </si>
  <si>
    <t>MP0201_dod</t>
  </si>
  <si>
    <t>ventil.krabice pro 2 plyny kompletní (2xuzav.ventil,2xpřip.zálohy,2xčidlo snímání tlaku) - dodávka</t>
  </si>
  <si>
    <t>-1819709325</t>
  </si>
  <si>
    <t>MP021_mont</t>
  </si>
  <si>
    <t>monitorovací zařízení s dotyk.LCD displejem pro 12 vstupů, uživatelsky nastavitelné, příprava pro měření spotřeby plynu - montáž</t>
  </si>
  <si>
    <t>-1189969272</t>
  </si>
  <si>
    <t>MP021_dod</t>
  </si>
  <si>
    <t>monitorovací zařízení s dotyk.LCD displejem pro 12 vstupů, uživatelsky nastavitelné, příprava pro měření spotřeby plynu - dodávka</t>
  </si>
  <si>
    <t>-1303284941</t>
  </si>
  <si>
    <t>MP022_mont</t>
  </si>
  <si>
    <t>kabel signalizace - montáž</t>
  </si>
  <si>
    <t>-1738505009</t>
  </si>
  <si>
    <t>MP022_dod</t>
  </si>
  <si>
    <t>kabel signalizace - dodávka</t>
  </si>
  <si>
    <t>-963279609</t>
  </si>
  <si>
    <t>MP024</t>
  </si>
  <si>
    <t>dokumentace skut.stavu (3x paré, 1x CD)</t>
  </si>
  <si>
    <t>-1406603234</t>
  </si>
  <si>
    <t>MP025</t>
  </si>
  <si>
    <t>LEK 15 - zkouška čistoty medic.stl.vzduchu dle čl.3.2 odst.b</t>
  </si>
  <si>
    <t>-273798691</t>
  </si>
  <si>
    <t>MP026</t>
  </si>
  <si>
    <t>zahájení,ukončení a předání</t>
  </si>
  <si>
    <t>-1891070082</t>
  </si>
  <si>
    <t>MP027</t>
  </si>
  <si>
    <t>přesun hmot</t>
  </si>
  <si>
    <t>556717676</t>
  </si>
  <si>
    <t>MP028</t>
  </si>
  <si>
    <t>zkoušky a revize</t>
  </si>
  <si>
    <t>-227552898</t>
  </si>
  <si>
    <t>UP001</t>
  </si>
  <si>
    <t>Ukončovací prvky</t>
  </si>
  <si>
    <t>UP001_mont</t>
  </si>
  <si>
    <t>montáž zdrojového mostu pro 1 lůžko</t>
  </si>
  <si>
    <t>-1382477971</t>
  </si>
  <si>
    <t>UP001_dod</t>
  </si>
  <si>
    <t>dodávka zdrojového mostu pro 1 lůžko</t>
  </si>
  <si>
    <t>-332202823</t>
  </si>
  <si>
    <t xml:space="preserve">výbava: </t>
  </si>
  <si>
    <t xml:space="preserve">5x O2, 5x AIR04, 6x zásuvka VDO-LED, 4x zásuvka ZIS-LED, 4x zásuvka DO, </t>
  </si>
  <si>
    <t>1x zásuvka RTG, 10x zdířka ochr.pospojení, 10x datová zásuvka,</t>
  </si>
  <si>
    <t>2x medilišta 400mm, osvětlení přímé (ovládané z mostu), noční (ovládané ode dveří),</t>
  </si>
  <si>
    <t>1x pojezd s policí, 1x sada 3 ramen-instalace na nohu mostu</t>
  </si>
  <si>
    <t>(rameno lomenné 700/600mm+nosič infuzí, rameno 750mm+závěsná tyč, rameno 550mm+závěsná),</t>
  </si>
  <si>
    <t xml:space="preserve"> 2x dvouramenný otočný držák infuzní techniky 600+600 </t>
  </si>
  <si>
    <t>s tyčí dlouhou 1200mm průměr 28mm - na konci ramene</t>
  </si>
  <si>
    <t xml:space="preserve">s hlavou s vývody slabo a silnoproudu, ramena musí umožnit protažení </t>
  </si>
  <si>
    <t xml:space="preserve"> instalací elektro vnitřním prostorem, ramena mají nosnost 50kg-instalace na nohu mostu</t>
  </si>
  <si>
    <t>UP002_mont</t>
  </si>
  <si>
    <t>montáž zdrojového mostu pro 3 lůžka</t>
  </si>
  <si>
    <t>452208448</t>
  </si>
  <si>
    <t>UP002_dod</t>
  </si>
  <si>
    <t>dodávka zdrojového mostu pro 3 lůžka</t>
  </si>
  <si>
    <t>2077743625</t>
  </si>
  <si>
    <t>výbava pro 1 lůžko:</t>
  </si>
  <si>
    <t xml:space="preserve">5x O2, 5x AIR04, 6x zásuvka VDO-LED, 4x zásuvka ZIS-LED, </t>
  </si>
  <si>
    <t xml:space="preserve"> 4x zásuvka DO, 1x zásuvka RTG, 10x zdířka ochr.pospojení, 10x datová zásuvka,</t>
  </si>
  <si>
    <t xml:space="preserve">1x pojezd s policí, 1x sada 3 ramen na nohu mostu </t>
  </si>
  <si>
    <t xml:space="preserve">2x dvouramenný otočný držák infuzní techniky 600+600 </t>
  </si>
  <si>
    <t>instalací elektro vnitřním prostorem, ramena mají nosnost 50kg-instalace na nohu mostu,</t>
  </si>
  <si>
    <t>2x plenta mezi lůžka</t>
  </si>
  <si>
    <t>UP003_mont</t>
  </si>
  <si>
    <t>montáž nástěnné lůžkové rampy pro 3 lůžka, délka 4950mm</t>
  </si>
  <si>
    <t>-1242625723</t>
  </si>
  <si>
    <t>UP003_dod</t>
  </si>
  <si>
    <t>dodávka nástěnné lůžkové rampy pro 3 lůžka, délka 4950mm</t>
  </si>
  <si>
    <t>130529186</t>
  </si>
  <si>
    <t xml:space="preserve"> 2x O2, 2x AIR04, 4x zásuvka VDO-LED, 4x zásuvka DO, 2x MDO, 1x zásuvka RTG,</t>
  </si>
  <si>
    <t>5x zdířka ochr.pospojení, 6x datová zásuvka, 1x příprava dorozumívání sestra/pacient,</t>
  </si>
  <si>
    <t>2x medilišta 400mm, osvětlení přímé (ovládané z rampy), noční (ovládané z ode dveří)</t>
  </si>
  <si>
    <t>UP004</t>
  </si>
  <si>
    <t>526516403</t>
  </si>
  <si>
    <t>UP005</t>
  </si>
  <si>
    <t>629222177</t>
  </si>
  <si>
    <t>VON - Vedlejší a ostatní náklady</t>
  </si>
  <si>
    <t>VRN - Vedlejší rozpočtové náklady</t>
  </si>
  <si>
    <t>VRN</t>
  </si>
  <si>
    <t>Vedlejší rozpočtové náklady</t>
  </si>
  <si>
    <t>100004</t>
  </si>
  <si>
    <t>Zařízení staveniště a stavební výtah</t>
  </si>
  <si>
    <t>1024</t>
  </si>
  <si>
    <t>127812727</t>
  </si>
  <si>
    <t>100010</t>
  </si>
  <si>
    <t>Protihluková a protiprachová opatření</t>
  </si>
  <si>
    <t>-1543465302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</si>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</sst>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7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3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3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40" fillId="0" borderId="29" xfId="0" applyFont="1" applyBorder="1" applyAlignment="1">
      <alignment vertical="center" wrapText="1"/>
      <protection locked="0"/>
    </xf>
    <xf numFmtId="0" fontId="40" fillId="0" borderId="30" xfId="0" applyFont="1" applyBorder="1" applyAlignment="1">
      <alignment vertical="center" wrapText="1"/>
      <protection locked="0"/>
    </xf>
    <xf numFmtId="0" fontId="40" fillId="0" borderId="31" xfId="0" applyFont="1" applyBorder="1" applyAlignment="1">
      <alignment vertical="center" wrapText="1"/>
      <protection locked="0"/>
    </xf>
    <xf numFmtId="0" fontId="40" fillId="0" borderId="32" xfId="0" applyFont="1" applyBorder="1" applyAlignment="1">
      <alignment horizontal="center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40" fillId="0" borderId="33" xfId="0" applyFont="1" applyBorder="1" applyAlignment="1">
      <alignment horizontal="center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horizontal="left" wrapText="1"/>
      <protection locked="0"/>
    </xf>
    <xf numFmtId="0" fontId="40" fillId="0" borderId="33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49" fontId="43" fillId="0" borderId="1" xfId="0" applyNumberFormat="1" applyFont="1" applyBorder="1" applyAlignment="1">
      <alignment horizontal="left" vertical="center" wrapText="1"/>
      <protection locked="0"/>
    </xf>
    <xf numFmtId="49" fontId="43" fillId="0" borderId="1" xfId="0" applyNumberFormat="1" applyFont="1" applyBorder="1" applyAlignment="1">
      <alignment vertical="center" wrapText="1"/>
      <protection locked="0"/>
    </xf>
    <xf numFmtId="0" fontId="40" fillId="0" borderId="35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vertical="center" wrapText="1"/>
      <protection locked="0"/>
    </xf>
    <xf numFmtId="0" fontId="40" fillId="0" borderId="36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top"/>
      <protection locked="0"/>
    </xf>
    <xf numFmtId="0" fontId="40" fillId="0" borderId="0" xfId="0" applyFont="1" applyAlignment="1">
      <alignment vertical="top"/>
      <protection locked="0"/>
    </xf>
    <xf numFmtId="0" fontId="40" fillId="0" borderId="29" xfId="0" applyFont="1" applyBorder="1" applyAlignment="1">
      <alignment horizontal="left" vertical="center"/>
      <protection locked="0"/>
    </xf>
    <xf numFmtId="0" fontId="40" fillId="0" borderId="30" xfId="0" applyFont="1" applyBorder="1" applyAlignment="1">
      <alignment horizontal="left" vertical="center"/>
      <protection locked="0"/>
    </xf>
    <xf numFmtId="0" fontId="40" fillId="0" borderId="31" xfId="0" applyFont="1" applyBorder="1" applyAlignment="1">
      <alignment horizontal="left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center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3" fillId="0" borderId="32" xfId="0" applyFont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center" vertical="center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0" fillId="0" borderId="29" xfId="0" applyFont="1" applyBorder="1" applyAlignment="1">
      <alignment horizontal="left" vertical="center" wrapText="1"/>
      <protection locked="0"/>
    </xf>
    <xf numFmtId="0" fontId="40" fillId="0" borderId="30" xfId="0" applyFont="1" applyBorder="1" applyAlignment="1">
      <alignment horizontal="left" vertical="center" wrapText="1"/>
      <protection locked="0"/>
    </xf>
    <xf numFmtId="0" fontId="40" fillId="0" borderId="3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/>
      <protection locked="0"/>
    </xf>
    <xf numFmtId="0" fontId="43" fillId="0" borderId="35" xfId="0" applyFont="1" applyBorder="1" applyAlignment="1">
      <alignment horizontal="left" vertical="center" wrapText="1"/>
      <protection locked="0"/>
    </xf>
    <xf numFmtId="0" fontId="43" fillId="0" borderId="34" xfId="0" applyFont="1" applyBorder="1" applyAlignment="1">
      <alignment horizontal="left" vertical="center" wrapText="1"/>
      <protection locked="0"/>
    </xf>
    <xf numFmtId="0" fontId="43" fillId="0" borderId="36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top"/>
      <protection locked="0"/>
    </xf>
    <xf numFmtId="0" fontId="43" fillId="0" borderId="1" xfId="0" applyFont="1" applyBorder="1" applyAlignment="1">
      <alignment horizontal="center" vertical="top"/>
      <protection locked="0"/>
    </xf>
    <xf numFmtId="0" fontId="43" fillId="0" borderId="35" xfId="0" applyFont="1" applyBorder="1" applyAlignment="1">
      <alignment horizontal="left" vertical="center"/>
      <protection locked="0"/>
    </xf>
    <xf numFmtId="0" fontId="43" fillId="0" borderId="36" xfId="0" applyFont="1" applyBorder="1" applyAlignment="1">
      <alignment horizontal="left" vertical="center"/>
      <protection locked="0"/>
    </xf>
    <xf numFmtId="0" fontId="45" fillId="0" borderId="0" xfId="0" applyFont="1" applyAlignment="1">
      <alignment vertical="center"/>
      <protection locked="0"/>
    </xf>
    <xf numFmtId="0" fontId="42" fillId="0" borderId="1" xfId="0" applyFont="1" applyBorder="1" applyAlignment="1">
      <alignment vertical="center"/>
      <protection locked="0"/>
    </xf>
    <xf numFmtId="0" fontId="45" fillId="0" borderId="34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3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2" fillId="0" borderId="34" xfId="0" applyFont="1" applyBorder="1" applyAlignment="1">
      <alignment horizontal="left"/>
      <protection locked="0"/>
    </xf>
    <xf numFmtId="0" fontId="45" fillId="0" borderId="34" xfId="0" applyFont="1" applyBorder="1" applyAlignment="1">
      <protection locked="0"/>
    </xf>
    <xf numFmtId="0" fontId="40" fillId="0" borderId="32" xfId="0" applyFont="1" applyBorder="1" applyAlignment="1">
      <alignment vertical="top"/>
      <protection locked="0"/>
    </xf>
    <xf numFmtId="0" fontId="40" fillId="0" borderId="33" xfId="0" applyFont="1" applyBorder="1" applyAlignment="1">
      <alignment vertical="top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35" xfId="0" applyFont="1" applyBorder="1" applyAlignment="1">
      <alignment vertical="top"/>
      <protection locked="0"/>
    </xf>
    <xf numFmtId="0" fontId="40" fillId="0" borderId="34" xfId="0" applyFont="1" applyBorder="1" applyAlignment="1">
      <alignment vertical="top"/>
      <protection locked="0"/>
    </xf>
    <xf numFmtId="0" fontId="40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21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21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30</v>
      </c>
      <c r="AL11" s="29"/>
      <c r="AM11" s="29"/>
      <c r="AN11" s="35" t="s">
        <v>21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32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32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30</v>
      </c>
      <c r="AL14" s="29"/>
      <c r="AM14" s="29"/>
      <c r="AN14" s="42" t="s">
        <v>32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21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30</v>
      </c>
      <c r="AL17" s="29"/>
      <c r="AM17" s="29"/>
      <c r="AN17" s="35" t="s">
        <v>21</v>
      </c>
      <c r="AO17" s="29"/>
      <c r="AP17" s="29"/>
      <c r="AQ17" s="31"/>
      <c r="BE17" s="39"/>
      <c r="BS17" s="24" t="s">
        <v>35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42.75" customHeight="1">
      <c r="B20" s="28"/>
      <c r="C20" s="29"/>
      <c r="D20" s="29"/>
      <c r="E20" s="44" t="s">
        <v>37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38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39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40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41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42</v>
      </c>
      <c r="E26" s="54"/>
      <c r="F26" s="55" t="s">
        <v>43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44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45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46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47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48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49</v>
      </c>
      <c r="U32" s="61"/>
      <c r="V32" s="61"/>
      <c r="W32" s="61"/>
      <c r="X32" s="63" t="s">
        <v>50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51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KALM014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Zřízení intermediální péče na kardiochirurgickém oddělení, Krajská zdravotní a.s. - Masarykova nemocnice Ústí n.L.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Ústí nad Labem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6. 12. 2018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27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Krajská zdravotní a.s., Masarykova nemocnice UL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33</v>
      </c>
      <c r="AJ46" s="74"/>
      <c r="AK46" s="74"/>
      <c r="AL46" s="74"/>
      <c r="AM46" s="77" t="str">
        <f>IF(E17="","",E17)</f>
        <v>ARCHATELIÉR 2000 a.s., Ústí n.L.</v>
      </c>
      <c r="AN46" s="77"/>
      <c r="AO46" s="77"/>
      <c r="AP46" s="77"/>
      <c r="AQ46" s="74"/>
      <c r="AR46" s="72"/>
      <c r="AS46" s="86" t="s">
        <v>52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31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53</v>
      </c>
      <c r="D49" s="97"/>
      <c r="E49" s="97"/>
      <c r="F49" s="97"/>
      <c r="G49" s="97"/>
      <c r="H49" s="98"/>
      <c r="I49" s="99" t="s">
        <v>54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55</v>
      </c>
      <c r="AH49" s="97"/>
      <c r="AI49" s="97"/>
      <c r="AJ49" s="97"/>
      <c r="AK49" s="97"/>
      <c r="AL49" s="97"/>
      <c r="AM49" s="97"/>
      <c r="AN49" s="99" t="s">
        <v>56</v>
      </c>
      <c r="AO49" s="97"/>
      <c r="AP49" s="97"/>
      <c r="AQ49" s="101" t="s">
        <v>57</v>
      </c>
      <c r="AR49" s="72"/>
      <c r="AS49" s="102" t="s">
        <v>58</v>
      </c>
      <c r="AT49" s="103" t="s">
        <v>59</v>
      </c>
      <c r="AU49" s="103" t="s">
        <v>60</v>
      </c>
      <c r="AV49" s="103" t="s">
        <v>61</v>
      </c>
      <c r="AW49" s="103" t="s">
        <v>62</v>
      </c>
      <c r="AX49" s="103" t="s">
        <v>63</v>
      </c>
      <c r="AY49" s="103" t="s">
        <v>64</v>
      </c>
      <c r="AZ49" s="103" t="s">
        <v>65</v>
      </c>
      <c r="BA49" s="103" t="s">
        <v>66</v>
      </c>
      <c r="BB49" s="103" t="s">
        <v>67</v>
      </c>
      <c r="BC49" s="103" t="s">
        <v>68</v>
      </c>
      <c r="BD49" s="104" t="s">
        <v>69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70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ROUND(SUM(AG52:AG57),2)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21</v>
      </c>
      <c r="AR51" s="83"/>
      <c r="AS51" s="113">
        <f>ROUND(SUM(AS52:AS57),2)</f>
        <v>0</v>
      </c>
      <c r="AT51" s="114">
        <f>ROUND(SUM(AV51:AW51),2)</f>
        <v>0</v>
      </c>
      <c r="AU51" s="115">
        <f>ROUND(SUM(AU52:AU57),5)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ROUND(SUM(AZ52:AZ57),2)</f>
        <v>0</v>
      </c>
      <c r="BA51" s="114">
        <f>ROUND(SUM(BA52:BA57),2)</f>
        <v>0</v>
      </c>
      <c r="BB51" s="114">
        <f>ROUND(SUM(BB52:BB57),2)</f>
        <v>0</v>
      </c>
      <c r="BC51" s="114">
        <f>ROUND(SUM(BC52:BC57),2)</f>
        <v>0</v>
      </c>
      <c r="BD51" s="116">
        <f>ROUND(SUM(BD52:BD57),2)</f>
        <v>0</v>
      </c>
      <c r="BS51" s="117" t="s">
        <v>71</v>
      </c>
      <c r="BT51" s="117" t="s">
        <v>72</v>
      </c>
      <c r="BU51" s="118" t="s">
        <v>73</v>
      </c>
      <c r="BV51" s="117" t="s">
        <v>74</v>
      </c>
      <c r="BW51" s="117" t="s">
        <v>7</v>
      </c>
      <c r="BX51" s="117" t="s">
        <v>75</v>
      </c>
      <c r="CL51" s="117" t="s">
        <v>21</v>
      </c>
    </row>
    <row r="52" s="5" customFormat="1" ht="16.5" customHeight="1">
      <c r="A52" s="119" t="s">
        <v>76</v>
      </c>
      <c r="B52" s="120"/>
      <c r="C52" s="121"/>
      <c r="D52" s="122" t="s">
        <v>77</v>
      </c>
      <c r="E52" s="122"/>
      <c r="F52" s="122"/>
      <c r="G52" s="122"/>
      <c r="H52" s="122"/>
      <c r="I52" s="123"/>
      <c r="J52" s="122" t="s">
        <v>78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'01 - Stavební část'!J27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79</v>
      </c>
      <c r="AR52" s="126"/>
      <c r="AS52" s="127">
        <v>0</v>
      </c>
      <c r="AT52" s="128">
        <f>ROUND(SUM(AV52:AW52),2)</f>
        <v>0</v>
      </c>
      <c r="AU52" s="129">
        <f>'01 - Stavební část'!P99</f>
        <v>0</v>
      </c>
      <c r="AV52" s="128">
        <f>'01 - Stavební část'!J30</f>
        <v>0</v>
      </c>
      <c r="AW52" s="128">
        <f>'01 - Stavební část'!J31</f>
        <v>0</v>
      </c>
      <c r="AX52" s="128">
        <f>'01 - Stavební část'!J32</f>
        <v>0</v>
      </c>
      <c r="AY52" s="128">
        <f>'01 - Stavební část'!J33</f>
        <v>0</v>
      </c>
      <c r="AZ52" s="128">
        <f>'01 - Stavební část'!F30</f>
        <v>0</v>
      </c>
      <c r="BA52" s="128">
        <f>'01 - Stavební část'!F31</f>
        <v>0</v>
      </c>
      <c r="BB52" s="128">
        <f>'01 - Stavební část'!F32</f>
        <v>0</v>
      </c>
      <c r="BC52" s="128">
        <f>'01 - Stavební část'!F33</f>
        <v>0</v>
      </c>
      <c r="BD52" s="130">
        <f>'01 - Stavební část'!F34</f>
        <v>0</v>
      </c>
      <c r="BT52" s="131" t="s">
        <v>80</v>
      </c>
      <c r="BV52" s="131" t="s">
        <v>74</v>
      </c>
      <c r="BW52" s="131" t="s">
        <v>81</v>
      </c>
      <c r="BX52" s="131" t="s">
        <v>7</v>
      </c>
      <c r="CL52" s="131" t="s">
        <v>21</v>
      </c>
      <c r="CM52" s="131" t="s">
        <v>82</v>
      </c>
    </row>
    <row r="53" s="5" customFormat="1" ht="16.5" customHeight="1">
      <c r="A53" s="119" t="s">
        <v>76</v>
      </c>
      <c r="B53" s="120"/>
      <c r="C53" s="121"/>
      <c r="D53" s="122" t="s">
        <v>83</v>
      </c>
      <c r="E53" s="122"/>
      <c r="F53" s="122"/>
      <c r="G53" s="122"/>
      <c r="H53" s="122"/>
      <c r="I53" s="123"/>
      <c r="J53" s="122" t="s">
        <v>84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4">
        <f>'02 - ZTI'!J27</f>
        <v>0</v>
      </c>
      <c r="AH53" s="123"/>
      <c r="AI53" s="123"/>
      <c r="AJ53" s="123"/>
      <c r="AK53" s="123"/>
      <c r="AL53" s="123"/>
      <c r="AM53" s="123"/>
      <c r="AN53" s="124">
        <f>SUM(AG53,AT53)</f>
        <v>0</v>
      </c>
      <c r="AO53" s="123"/>
      <c r="AP53" s="123"/>
      <c r="AQ53" s="125" t="s">
        <v>79</v>
      </c>
      <c r="AR53" s="126"/>
      <c r="AS53" s="127">
        <v>0</v>
      </c>
      <c r="AT53" s="128">
        <f>ROUND(SUM(AV53:AW53),2)</f>
        <v>0</v>
      </c>
      <c r="AU53" s="129">
        <f>'02 - ZTI'!P86</f>
        <v>0</v>
      </c>
      <c r="AV53" s="128">
        <f>'02 - ZTI'!J30</f>
        <v>0</v>
      </c>
      <c r="AW53" s="128">
        <f>'02 - ZTI'!J31</f>
        <v>0</v>
      </c>
      <c r="AX53" s="128">
        <f>'02 - ZTI'!J32</f>
        <v>0</v>
      </c>
      <c r="AY53" s="128">
        <f>'02 - ZTI'!J33</f>
        <v>0</v>
      </c>
      <c r="AZ53" s="128">
        <f>'02 - ZTI'!F30</f>
        <v>0</v>
      </c>
      <c r="BA53" s="128">
        <f>'02 - ZTI'!F31</f>
        <v>0</v>
      </c>
      <c r="BB53" s="128">
        <f>'02 - ZTI'!F32</f>
        <v>0</v>
      </c>
      <c r="BC53" s="128">
        <f>'02 - ZTI'!F33</f>
        <v>0</v>
      </c>
      <c r="BD53" s="130">
        <f>'02 - ZTI'!F34</f>
        <v>0</v>
      </c>
      <c r="BT53" s="131" t="s">
        <v>80</v>
      </c>
      <c r="BV53" s="131" t="s">
        <v>74</v>
      </c>
      <c r="BW53" s="131" t="s">
        <v>85</v>
      </c>
      <c r="BX53" s="131" t="s">
        <v>7</v>
      </c>
      <c r="CL53" s="131" t="s">
        <v>21</v>
      </c>
      <c r="CM53" s="131" t="s">
        <v>82</v>
      </c>
    </row>
    <row r="54" s="5" customFormat="1" ht="16.5" customHeight="1">
      <c r="A54" s="119" t="s">
        <v>76</v>
      </c>
      <c r="B54" s="120"/>
      <c r="C54" s="121"/>
      <c r="D54" s="122" t="s">
        <v>86</v>
      </c>
      <c r="E54" s="122"/>
      <c r="F54" s="122"/>
      <c r="G54" s="122"/>
      <c r="H54" s="122"/>
      <c r="I54" s="123"/>
      <c r="J54" s="122" t="s">
        <v>87</v>
      </c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4">
        <f>'03 - Vzduchotechnika'!J27</f>
        <v>0</v>
      </c>
      <c r="AH54" s="123"/>
      <c r="AI54" s="123"/>
      <c r="AJ54" s="123"/>
      <c r="AK54" s="123"/>
      <c r="AL54" s="123"/>
      <c r="AM54" s="123"/>
      <c r="AN54" s="124">
        <f>SUM(AG54,AT54)</f>
        <v>0</v>
      </c>
      <c r="AO54" s="123"/>
      <c r="AP54" s="123"/>
      <c r="AQ54" s="125" t="s">
        <v>79</v>
      </c>
      <c r="AR54" s="126"/>
      <c r="AS54" s="127">
        <v>0</v>
      </c>
      <c r="AT54" s="128">
        <f>ROUND(SUM(AV54:AW54),2)</f>
        <v>0</v>
      </c>
      <c r="AU54" s="129">
        <f>'03 - Vzduchotechnika'!P82</f>
        <v>0</v>
      </c>
      <c r="AV54" s="128">
        <f>'03 - Vzduchotechnika'!J30</f>
        <v>0</v>
      </c>
      <c r="AW54" s="128">
        <f>'03 - Vzduchotechnika'!J31</f>
        <v>0</v>
      </c>
      <c r="AX54" s="128">
        <f>'03 - Vzduchotechnika'!J32</f>
        <v>0</v>
      </c>
      <c r="AY54" s="128">
        <f>'03 - Vzduchotechnika'!J33</f>
        <v>0</v>
      </c>
      <c r="AZ54" s="128">
        <f>'03 - Vzduchotechnika'!F30</f>
        <v>0</v>
      </c>
      <c r="BA54" s="128">
        <f>'03 - Vzduchotechnika'!F31</f>
        <v>0</v>
      </c>
      <c r="BB54" s="128">
        <f>'03 - Vzduchotechnika'!F32</f>
        <v>0</v>
      </c>
      <c r="BC54" s="128">
        <f>'03 - Vzduchotechnika'!F33</f>
        <v>0</v>
      </c>
      <c r="BD54" s="130">
        <f>'03 - Vzduchotechnika'!F34</f>
        <v>0</v>
      </c>
      <c r="BT54" s="131" t="s">
        <v>80</v>
      </c>
      <c r="BV54" s="131" t="s">
        <v>74</v>
      </c>
      <c r="BW54" s="131" t="s">
        <v>88</v>
      </c>
      <c r="BX54" s="131" t="s">
        <v>7</v>
      </c>
      <c r="CL54" s="131" t="s">
        <v>21</v>
      </c>
      <c r="CM54" s="131" t="s">
        <v>82</v>
      </c>
    </row>
    <row r="55" s="5" customFormat="1" ht="16.5" customHeight="1">
      <c r="A55" s="119" t="s">
        <v>76</v>
      </c>
      <c r="B55" s="120"/>
      <c r="C55" s="121"/>
      <c r="D55" s="122" t="s">
        <v>89</v>
      </c>
      <c r="E55" s="122"/>
      <c r="F55" s="122"/>
      <c r="G55" s="122"/>
      <c r="H55" s="122"/>
      <c r="I55" s="123"/>
      <c r="J55" s="122" t="s">
        <v>90</v>
      </c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4">
        <f>'04 - Elektroinstalace'!J27</f>
        <v>0</v>
      </c>
      <c r="AH55" s="123"/>
      <c r="AI55" s="123"/>
      <c r="AJ55" s="123"/>
      <c r="AK55" s="123"/>
      <c r="AL55" s="123"/>
      <c r="AM55" s="123"/>
      <c r="AN55" s="124">
        <f>SUM(AG55,AT55)</f>
        <v>0</v>
      </c>
      <c r="AO55" s="123"/>
      <c r="AP55" s="123"/>
      <c r="AQ55" s="125" t="s">
        <v>79</v>
      </c>
      <c r="AR55" s="126"/>
      <c r="AS55" s="127">
        <v>0</v>
      </c>
      <c r="AT55" s="128">
        <f>ROUND(SUM(AV55:AW55),2)</f>
        <v>0</v>
      </c>
      <c r="AU55" s="129">
        <f>'04 - Elektroinstalace'!P95</f>
        <v>0</v>
      </c>
      <c r="AV55" s="128">
        <f>'04 - Elektroinstalace'!J30</f>
        <v>0</v>
      </c>
      <c r="AW55" s="128">
        <f>'04 - Elektroinstalace'!J31</f>
        <v>0</v>
      </c>
      <c r="AX55" s="128">
        <f>'04 - Elektroinstalace'!J32</f>
        <v>0</v>
      </c>
      <c r="AY55" s="128">
        <f>'04 - Elektroinstalace'!J33</f>
        <v>0</v>
      </c>
      <c r="AZ55" s="128">
        <f>'04 - Elektroinstalace'!F30</f>
        <v>0</v>
      </c>
      <c r="BA55" s="128">
        <f>'04 - Elektroinstalace'!F31</f>
        <v>0</v>
      </c>
      <c r="BB55" s="128">
        <f>'04 - Elektroinstalace'!F32</f>
        <v>0</v>
      </c>
      <c r="BC55" s="128">
        <f>'04 - Elektroinstalace'!F33</f>
        <v>0</v>
      </c>
      <c r="BD55" s="130">
        <f>'04 - Elektroinstalace'!F34</f>
        <v>0</v>
      </c>
      <c r="BT55" s="131" t="s">
        <v>80</v>
      </c>
      <c r="BV55" s="131" t="s">
        <v>74</v>
      </c>
      <c r="BW55" s="131" t="s">
        <v>91</v>
      </c>
      <c r="BX55" s="131" t="s">
        <v>7</v>
      </c>
      <c r="CL55" s="131" t="s">
        <v>21</v>
      </c>
      <c r="CM55" s="131" t="s">
        <v>82</v>
      </c>
    </row>
    <row r="56" s="5" customFormat="1" ht="16.5" customHeight="1">
      <c r="A56" s="119" t="s">
        <v>76</v>
      </c>
      <c r="B56" s="120"/>
      <c r="C56" s="121"/>
      <c r="D56" s="122" t="s">
        <v>92</v>
      </c>
      <c r="E56" s="122"/>
      <c r="F56" s="122"/>
      <c r="G56" s="122"/>
      <c r="H56" s="122"/>
      <c r="I56" s="123"/>
      <c r="J56" s="122" t="s">
        <v>93</v>
      </c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4">
        <f>'05 - Rozvody medicínských...'!J27</f>
        <v>0</v>
      </c>
      <c r="AH56" s="123"/>
      <c r="AI56" s="123"/>
      <c r="AJ56" s="123"/>
      <c r="AK56" s="123"/>
      <c r="AL56" s="123"/>
      <c r="AM56" s="123"/>
      <c r="AN56" s="124">
        <f>SUM(AG56,AT56)</f>
        <v>0</v>
      </c>
      <c r="AO56" s="123"/>
      <c r="AP56" s="123"/>
      <c r="AQ56" s="125" t="s">
        <v>79</v>
      </c>
      <c r="AR56" s="126"/>
      <c r="AS56" s="127">
        <v>0</v>
      </c>
      <c r="AT56" s="128">
        <f>ROUND(SUM(AV56:AW56),2)</f>
        <v>0</v>
      </c>
      <c r="AU56" s="129">
        <f>'05 - Rozvody medicínských...'!P78</f>
        <v>0</v>
      </c>
      <c r="AV56" s="128">
        <f>'05 - Rozvody medicínských...'!J30</f>
        <v>0</v>
      </c>
      <c r="AW56" s="128">
        <f>'05 - Rozvody medicínských...'!J31</f>
        <v>0</v>
      </c>
      <c r="AX56" s="128">
        <f>'05 - Rozvody medicínských...'!J32</f>
        <v>0</v>
      </c>
      <c r="AY56" s="128">
        <f>'05 - Rozvody medicínských...'!J33</f>
        <v>0</v>
      </c>
      <c r="AZ56" s="128">
        <f>'05 - Rozvody medicínských...'!F30</f>
        <v>0</v>
      </c>
      <c r="BA56" s="128">
        <f>'05 - Rozvody medicínských...'!F31</f>
        <v>0</v>
      </c>
      <c r="BB56" s="128">
        <f>'05 - Rozvody medicínských...'!F32</f>
        <v>0</v>
      </c>
      <c r="BC56" s="128">
        <f>'05 - Rozvody medicínských...'!F33</f>
        <v>0</v>
      </c>
      <c r="BD56" s="130">
        <f>'05 - Rozvody medicínských...'!F34</f>
        <v>0</v>
      </c>
      <c r="BT56" s="131" t="s">
        <v>80</v>
      </c>
      <c r="BV56" s="131" t="s">
        <v>74</v>
      </c>
      <c r="BW56" s="131" t="s">
        <v>94</v>
      </c>
      <c r="BX56" s="131" t="s">
        <v>7</v>
      </c>
      <c r="CL56" s="131" t="s">
        <v>21</v>
      </c>
      <c r="CM56" s="131" t="s">
        <v>82</v>
      </c>
    </row>
    <row r="57" s="5" customFormat="1" ht="16.5" customHeight="1">
      <c r="A57" s="119" t="s">
        <v>76</v>
      </c>
      <c r="B57" s="120"/>
      <c r="C57" s="121"/>
      <c r="D57" s="122" t="s">
        <v>95</v>
      </c>
      <c r="E57" s="122"/>
      <c r="F57" s="122"/>
      <c r="G57" s="122"/>
      <c r="H57" s="122"/>
      <c r="I57" s="123"/>
      <c r="J57" s="122" t="s">
        <v>96</v>
      </c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4">
        <f>'VON - Vedlejší a ostatní ...'!J27</f>
        <v>0</v>
      </c>
      <c r="AH57" s="123"/>
      <c r="AI57" s="123"/>
      <c r="AJ57" s="123"/>
      <c r="AK57" s="123"/>
      <c r="AL57" s="123"/>
      <c r="AM57" s="123"/>
      <c r="AN57" s="124">
        <f>SUM(AG57,AT57)</f>
        <v>0</v>
      </c>
      <c r="AO57" s="123"/>
      <c r="AP57" s="123"/>
      <c r="AQ57" s="125" t="s">
        <v>95</v>
      </c>
      <c r="AR57" s="126"/>
      <c r="AS57" s="132">
        <v>0</v>
      </c>
      <c r="AT57" s="133">
        <f>ROUND(SUM(AV57:AW57),2)</f>
        <v>0</v>
      </c>
      <c r="AU57" s="134">
        <f>'VON - Vedlejší a ostatní ...'!P77</f>
        <v>0</v>
      </c>
      <c r="AV57" s="133">
        <f>'VON - Vedlejší a ostatní ...'!J30</f>
        <v>0</v>
      </c>
      <c r="AW57" s="133">
        <f>'VON - Vedlejší a ostatní ...'!J31</f>
        <v>0</v>
      </c>
      <c r="AX57" s="133">
        <f>'VON - Vedlejší a ostatní ...'!J32</f>
        <v>0</v>
      </c>
      <c r="AY57" s="133">
        <f>'VON - Vedlejší a ostatní ...'!J33</f>
        <v>0</v>
      </c>
      <c r="AZ57" s="133">
        <f>'VON - Vedlejší a ostatní ...'!F30</f>
        <v>0</v>
      </c>
      <c r="BA57" s="133">
        <f>'VON - Vedlejší a ostatní ...'!F31</f>
        <v>0</v>
      </c>
      <c r="BB57" s="133">
        <f>'VON - Vedlejší a ostatní ...'!F32</f>
        <v>0</v>
      </c>
      <c r="BC57" s="133">
        <f>'VON - Vedlejší a ostatní ...'!F33</f>
        <v>0</v>
      </c>
      <c r="BD57" s="135">
        <f>'VON - Vedlejší a ostatní ...'!F34</f>
        <v>0</v>
      </c>
      <c r="BT57" s="131" t="s">
        <v>80</v>
      </c>
      <c r="BV57" s="131" t="s">
        <v>74</v>
      </c>
      <c r="BW57" s="131" t="s">
        <v>97</v>
      </c>
      <c r="BX57" s="131" t="s">
        <v>7</v>
      </c>
      <c r="CL57" s="131" t="s">
        <v>21</v>
      </c>
      <c r="CM57" s="131" t="s">
        <v>82</v>
      </c>
    </row>
    <row r="58" s="1" customFormat="1" ht="30" customHeight="1">
      <c r="B58" s="46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4"/>
      <c r="AB58" s="74"/>
      <c r="AC58" s="74"/>
      <c r="AD58" s="74"/>
      <c r="AE58" s="74"/>
      <c r="AF58" s="74"/>
      <c r="AG58" s="74"/>
      <c r="AH58" s="74"/>
      <c r="AI58" s="74"/>
      <c r="AJ58" s="74"/>
      <c r="AK58" s="74"/>
      <c r="AL58" s="74"/>
      <c r="AM58" s="74"/>
      <c r="AN58" s="74"/>
      <c r="AO58" s="74"/>
      <c r="AP58" s="74"/>
      <c r="AQ58" s="74"/>
      <c r="AR58" s="72"/>
    </row>
    <row r="59" s="1" customFormat="1" ht="6.96" customHeight="1">
      <c r="B59" s="67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8"/>
      <c r="AC59" s="68"/>
      <c r="AD59" s="68"/>
      <c r="AE59" s="68"/>
      <c r="AF59" s="68"/>
      <c r="AG59" s="68"/>
      <c r="AH59" s="68"/>
      <c r="AI59" s="68"/>
      <c r="AJ59" s="68"/>
      <c r="AK59" s="68"/>
      <c r="AL59" s="68"/>
      <c r="AM59" s="68"/>
      <c r="AN59" s="68"/>
      <c r="AO59" s="68"/>
      <c r="AP59" s="68"/>
      <c r="AQ59" s="68"/>
      <c r="AR59" s="72"/>
    </row>
  </sheetData>
  <sheetProtection sheet="1" formatColumns="0" formatRows="0" objects="1" scenarios="1" spinCount="100000" saltValue="g3ZbiZ9FFwY0nKfzqygaia+JkIBCAmSY7q3rcnMcI6hR7/sto1xANfaSazvFyBkSibf9jgr0PWkoetvQjX669w==" hashValue="Ay+HQ5UVYEW/7VZgIHgS0rWMu9hqg1DHzsk0DhdN3LSVxbFCmLdXaKwPw5WACIIbn+bsIt4KnAdKCWwF2t3gcg==" algorithmName="SHA-512" password="CC35"/>
  <mergeCells count="61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7:AP57"/>
    <mergeCell ref="AN53:AP53"/>
    <mergeCell ref="AN52:AP52"/>
    <mergeCell ref="AG52:AM52"/>
    <mergeCell ref="AG53:AM53"/>
    <mergeCell ref="AN54:AP54"/>
    <mergeCell ref="AG54:AM54"/>
    <mergeCell ref="AN55:AP55"/>
    <mergeCell ref="AG55:AM55"/>
    <mergeCell ref="AN56:AP56"/>
    <mergeCell ref="AG56:AM56"/>
    <mergeCell ref="AG57:AM57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D53:H53"/>
    <mergeCell ref="J53:AF53"/>
    <mergeCell ref="D54:H54"/>
    <mergeCell ref="J54:AF54"/>
    <mergeCell ref="D55:H55"/>
    <mergeCell ref="J55:AF55"/>
    <mergeCell ref="D56:H56"/>
    <mergeCell ref="J56:AF56"/>
    <mergeCell ref="D57:H57"/>
    <mergeCell ref="J57:AF57"/>
    <mergeCell ref="AM46:AP46"/>
    <mergeCell ref="AS46:AT48"/>
    <mergeCell ref="AN49:AP49"/>
  </mergeCells>
  <hyperlinks>
    <hyperlink ref="K1:S1" location="C2" display="1) Rekapitulace stavby"/>
    <hyperlink ref="W1:AI1" location="C51" display="2) Rekapitulace objektů stavby a soupisů prací"/>
    <hyperlink ref="A52" location="'01 - Stavební část'!C2" display="/"/>
    <hyperlink ref="A53" location="'02 - ZTI'!C2" display="/"/>
    <hyperlink ref="A54" location="'03 - Vzduchotechnika'!C2" display="/"/>
    <hyperlink ref="A55" location="'04 - Elektroinstalace'!C2" display="/"/>
    <hyperlink ref="A56" location="'05 - Rozvody medicínských...'!C2" display="/"/>
    <hyperlink ref="A57" location="'VON - Vedlejší a ostatní 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98</v>
      </c>
      <c r="G1" s="139" t="s">
        <v>99</v>
      </c>
      <c r="H1" s="139"/>
      <c r="I1" s="140"/>
      <c r="J1" s="139" t="s">
        <v>100</v>
      </c>
      <c r="K1" s="138" t="s">
        <v>101</v>
      </c>
      <c r="L1" s="139" t="s">
        <v>102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81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82</v>
      </c>
    </row>
    <row r="4" ht="36.96" customHeight="1">
      <c r="B4" s="28"/>
      <c r="C4" s="29"/>
      <c r="D4" s="30" t="s">
        <v>103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Zřízení intermediální péče na kardiochirurgickém oddělení, Krajská zdravotní a.s. - Masarykova nemocnice Ústí n.L.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104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105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6. 12. 2018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">
        <v>21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46" t="s">
        <v>30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21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46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44"/>
      <c r="J23" s="47"/>
      <c r="K23" s="51"/>
    </row>
    <row r="24" s="6" customFormat="1" ht="57" customHeight="1">
      <c r="B24" s="148"/>
      <c r="C24" s="149"/>
      <c r="D24" s="149"/>
      <c r="E24" s="44" t="s">
        <v>37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38</v>
      </c>
      <c r="E27" s="47"/>
      <c r="F27" s="47"/>
      <c r="G27" s="47"/>
      <c r="H27" s="47"/>
      <c r="I27" s="144"/>
      <c r="J27" s="155">
        <f>ROUND(J99,2)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40</v>
      </c>
      <c r="G29" s="47"/>
      <c r="H29" s="47"/>
      <c r="I29" s="156" t="s">
        <v>39</v>
      </c>
      <c r="J29" s="52" t="s">
        <v>41</v>
      </c>
      <c r="K29" s="51"/>
    </row>
    <row r="30" s="1" customFormat="1" ht="14.4" customHeight="1">
      <c r="B30" s="46"/>
      <c r="C30" s="47"/>
      <c r="D30" s="55" t="s">
        <v>42</v>
      </c>
      <c r="E30" s="55" t="s">
        <v>43</v>
      </c>
      <c r="F30" s="157">
        <f>ROUND(SUM(BE99:BE1228), 2)</f>
        <v>0</v>
      </c>
      <c r="G30" s="47"/>
      <c r="H30" s="47"/>
      <c r="I30" s="158">
        <v>0.20999999999999999</v>
      </c>
      <c r="J30" s="157">
        <f>ROUND(ROUND((SUM(BE99:BE1228)), 2)*I30, 2)</f>
        <v>0</v>
      </c>
      <c r="K30" s="51"/>
    </row>
    <row r="31" s="1" customFormat="1" ht="14.4" customHeight="1">
      <c r="B31" s="46"/>
      <c r="C31" s="47"/>
      <c r="D31" s="47"/>
      <c r="E31" s="55" t="s">
        <v>44</v>
      </c>
      <c r="F31" s="157">
        <f>ROUND(SUM(BF99:BF1228), 2)</f>
        <v>0</v>
      </c>
      <c r="G31" s="47"/>
      <c r="H31" s="47"/>
      <c r="I31" s="158">
        <v>0.14999999999999999</v>
      </c>
      <c r="J31" s="157">
        <f>ROUND(ROUND((SUM(BF99:BF1228)),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45</v>
      </c>
      <c r="F32" s="157">
        <f>ROUND(SUM(BG99:BG1228),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46</v>
      </c>
      <c r="F33" s="157">
        <f>ROUND(SUM(BH99:BH1228),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57">
        <f>ROUND(SUM(BI99:BI1228),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48</v>
      </c>
      <c r="E36" s="98"/>
      <c r="F36" s="98"/>
      <c r="G36" s="161" t="s">
        <v>49</v>
      </c>
      <c r="H36" s="162" t="s">
        <v>50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106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Zřízení intermediální péče na kardiochirurgickém oddělení, Krajská zdravotní a.s. - Masarykova nemocnice Ústí n.L.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104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01 - Stavební část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Ústí nad Labem</v>
      </c>
      <c r="G49" s="47"/>
      <c r="H49" s="47"/>
      <c r="I49" s="146" t="s">
        <v>25</v>
      </c>
      <c r="J49" s="147" t="str">
        <f>IF(J12="","",J12)</f>
        <v>6. 12. 2018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Krajská zdravotní a.s., Masarykova nemocnice UL</v>
      </c>
      <c r="G51" s="47"/>
      <c r="H51" s="47"/>
      <c r="I51" s="146" t="s">
        <v>33</v>
      </c>
      <c r="J51" s="44" t="str">
        <f>E21</f>
        <v>ARCHATELIÉR 2000 a.s., Ústí n.L.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107</v>
      </c>
      <c r="D54" s="159"/>
      <c r="E54" s="159"/>
      <c r="F54" s="159"/>
      <c r="G54" s="159"/>
      <c r="H54" s="159"/>
      <c r="I54" s="173"/>
      <c r="J54" s="174" t="s">
        <v>108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109</v>
      </c>
      <c r="D56" s="47"/>
      <c r="E56" s="47"/>
      <c r="F56" s="47"/>
      <c r="G56" s="47"/>
      <c r="H56" s="47"/>
      <c r="I56" s="144"/>
      <c r="J56" s="155">
        <f>J99</f>
        <v>0</v>
      </c>
      <c r="K56" s="51"/>
      <c r="AU56" s="24" t="s">
        <v>110</v>
      </c>
    </row>
    <row r="57" s="7" customFormat="1" ht="24.96" customHeight="1">
      <c r="B57" s="177"/>
      <c r="C57" s="178"/>
      <c r="D57" s="179" t="s">
        <v>111</v>
      </c>
      <c r="E57" s="180"/>
      <c r="F57" s="180"/>
      <c r="G57" s="180"/>
      <c r="H57" s="180"/>
      <c r="I57" s="181"/>
      <c r="J57" s="182">
        <f>J100</f>
        <v>0</v>
      </c>
      <c r="K57" s="183"/>
    </row>
    <row r="58" s="8" customFormat="1" ht="19.92" customHeight="1">
      <c r="B58" s="184"/>
      <c r="C58" s="185"/>
      <c r="D58" s="186" t="s">
        <v>112</v>
      </c>
      <c r="E58" s="187"/>
      <c r="F58" s="187"/>
      <c r="G58" s="187"/>
      <c r="H58" s="187"/>
      <c r="I58" s="188"/>
      <c r="J58" s="189">
        <f>J101</f>
        <v>0</v>
      </c>
      <c r="K58" s="190"/>
    </row>
    <row r="59" s="8" customFormat="1" ht="19.92" customHeight="1">
      <c r="B59" s="184"/>
      <c r="C59" s="185"/>
      <c r="D59" s="186" t="s">
        <v>113</v>
      </c>
      <c r="E59" s="187"/>
      <c r="F59" s="187"/>
      <c r="G59" s="187"/>
      <c r="H59" s="187"/>
      <c r="I59" s="188"/>
      <c r="J59" s="189">
        <f>J159</f>
        <v>0</v>
      </c>
      <c r="K59" s="190"/>
    </row>
    <row r="60" s="8" customFormat="1" ht="19.92" customHeight="1">
      <c r="B60" s="184"/>
      <c r="C60" s="185"/>
      <c r="D60" s="186" t="s">
        <v>114</v>
      </c>
      <c r="E60" s="187"/>
      <c r="F60" s="187"/>
      <c r="G60" s="187"/>
      <c r="H60" s="187"/>
      <c r="I60" s="188"/>
      <c r="J60" s="189">
        <f>J234</f>
        <v>0</v>
      </c>
      <c r="K60" s="190"/>
    </row>
    <row r="61" s="8" customFormat="1" ht="19.92" customHeight="1">
      <c r="B61" s="184"/>
      <c r="C61" s="185"/>
      <c r="D61" s="186" t="s">
        <v>115</v>
      </c>
      <c r="E61" s="187"/>
      <c r="F61" s="187"/>
      <c r="G61" s="187"/>
      <c r="H61" s="187"/>
      <c r="I61" s="188"/>
      <c r="J61" s="189">
        <f>J270</f>
        <v>0</v>
      </c>
      <c r="K61" s="190"/>
    </row>
    <row r="62" s="8" customFormat="1" ht="19.92" customHeight="1">
      <c r="B62" s="184"/>
      <c r="C62" s="185"/>
      <c r="D62" s="186" t="s">
        <v>116</v>
      </c>
      <c r="E62" s="187"/>
      <c r="F62" s="187"/>
      <c r="G62" s="187"/>
      <c r="H62" s="187"/>
      <c r="I62" s="188"/>
      <c r="J62" s="189">
        <f>J287</f>
        <v>0</v>
      </c>
      <c r="K62" s="190"/>
    </row>
    <row r="63" s="8" customFormat="1" ht="19.92" customHeight="1">
      <c r="B63" s="184"/>
      <c r="C63" s="185"/>
      <c r="D63" s="186" t="s">
        <v>117</v>
      </c>
      <c r="E63" s="187"/>
      <c r="F63" s="187"/>
      <c r="G63" s="187"/>
      <c r="H63" s="187"/>
      <c r="I63" s="188"/>
      <c r="J63" s="189">
        <f>J299</f>
        <v>0</v>
      </c>
      <c r="K63" s="190"/>
    </row>
    <row r="64" s="8" customFormat="1" ht="19.92" customHeight="1">
      <c r="B64" s="184"/>
      <c r="C64" s="185"/>
      <c r="D64" s="186" t="s">
        <v>118</v>
      </c>
      <c r="E64" s="187"/>
      <c r="F64" s="187"/>
      <c r="G64" s="187"/>
      <c r="H64" s="187"/>
      <c r="I64" s="188"/>
      <c r="J64" s="189">
        <f>J342</f>
        <v>0</v>
      </c>
      <c r="K64" s="190"/>
    </row>
    <row r="65" s="8" customFormat="1" ht="19.92" customHeight="1">
      <c r="B65" s="184"/>
      <c r="C65" s="185"/>
      <c r="D65" s="186" t="s">
        <v>119</v>
      </c>
      <c r="E65" s="187"/>
      <c r="F65" s="187"/>
      <c r="G65" s="187"/>
      <c r="H65" s="187"/>
      <c r="I65" s="188"/>
      <c r="J65" s="189">
        <f>J506</f>
        <v>0</v>
      </c>
      <c r="K65" s="190"/>
    </row>
    <row r="66" s="7" customFormat="1" ht="24.96" customHeight="1">
      <c r="B66" s="177"/>
      <c r="C66" s="178"/>
      <c r="D66" s="179" t="s">
        <v>120</v>
      </c>
      <c r="E66" s="180"/>
      <c r="F66" s="180"/>
      <c r="G66" s="180"/>
      <c r="H66" s="180"/>
      <c r="I66" s="181"/>
      <c r="J66" s="182">
        <f>J509</f>
        <v>0</v>
      </c>
      <c r="K66" s="183"/>
    </row>
    <row r="67" s="8" customFormat="1" ht="19.92" customHeight="1">
      <c r="B67" s="184"/>
      <c r="C67" s="185"/>
      <c r="D67" s="186" t="s">
        <v>121</v>
      </c>
      <c r="E67" s="187"/>
      <c r="F67" s="187"/>
      <c r="G67" s="187"/>
      <c r="H67" s="187"/>
      <c r="I67" s="188"/>
      <c r="J67" s="189">
        <f>J510</f>
        <v>0</v>
      </c>
      <c r="K67" s="190"/>
    </row>
    <row r="68" s="8" customFormat="1" ht="19.92" customHeight="1">
      <c r="B68" s="184"/>
      <c r="C68" s="185"/>
      <c r="D68" s="186" t="s">
        <v>122</v>
      </c>
      <c r="E68" s="187"/>
      <c r="F68" s="187"/>
      <c r="G68" s="187"/>
      <c r="H68" s="187"/>
      <c r="I68" s="188"/>
      <c r="J68" s="189">
        <f>J541</f>
        <v>0</v>
      </c>
      <c r="K68" s="190"/>
    </row>
    <row r="69" s="8" customFormat="1" ht="19.92" customHeight="1">
      <c r="B69" s="184"/>
      <c r="C69" s="185"/>
      <c r="D69" s="186" t="s">
        <v>123</v>
      </c>
      <c r="E69" s="187"/>
      <c r="F69" s="187"/>
      <c r="G69" s="187"/>
      <c r="H69" s="187"/>
      <c r="I69" s="188"/>
      <c r="J69" s="189">
        <f>J579</f>
        <v>0</v>
      </c>
      <c r="K69" s="190"/>
    </row>
    <row r="70" s="8" customFormat="1" ht="19.92" customHeight="1">
      <c r="B70" s="184"/>
      <c r="C70" s="185"/>
      <c r="D70" s="186" t="s">
        <v>124</v>
      </c>
      <c r="E70" s="187"/>
      <c r="F70" s="187"/>
      <c r="G70" s="187"/>
      <c r="H70" s="187"/>
      <c r="I70" s="188"/>
      <c r="J70" s="189">
        <f>J607</f>
        <v>0</v>
      </c>
      <c r="K70" s="190"/>
    </row>
    <row r="71" s="8" customFormat="1" ht="19.92" customHeight="1">
      <c r="B71" s="184"/>
      <c r="C71" s="185"/>
      <c r="D71" s="186" t="s">
        <v>125</v>
      </c>
      <c r="E71" s="187"/>
      <c r="F71" s="187"/>
      <c r="G71" s="187"/>
      <c r="H71" s="187"/>
      <c r="I71" s="188"/>
      <c r="J71" s="189">
        <f>J674</f>
        <v>0</v>
      </c>
      <c r="K71" s="190"/>
    </row>
    <row r="72" s="8" customFormat="1" ht="19.92" customHeight="1">
      <c r="B72" s="184"/>
      <c r="C72" s="185"/>
      <c r="D72" s="186" t="s">
        <v>126</v>
      </c>
      <c r="E72" s="187"/>
      <c r="F72" s="187"/>
      <c r="G72" s="187"/>
      <c r="H72" s="187"/>
      <c r="I72" s="188"/>
      <c r="J72" s="189">
        <f>J793</f>
        <v>0</v>
      </c>
      <c r="K72" s="190"/>
    </row>
    <row r="73" s="8" customFormat="1" ht="19.92" customHeight="1">
      <c r="B73" s="184"/>
      <c r="C73" s="185"/>
      <c r="D73" s="186" t="s">
        <v>127</v>
      </c>
      <c r="E73" s="187"/>
      <c r="F73" s="187"/>
      <c r="G73" s="187"/>
      <c r="H73" s="187"/>
      <c r="I73" s="188"/>
      <c r="J73" s="189">
        <f>J928</f>
        <v>0</v>
      </c>
      <c r="K73" s="190"/>
    </row>
    <row r="74" s="8" customFormat="1" ht="19.92" customHeight="1">
      <c r="B74" s="184"/>
      <c r="C74" s="185"/>
      <c r="D74" s="186" t="s">
        <v>128</v>
      </c>
      <c r="E74" s="187"/>
      <c r="F74" s="187"/>
      <c r="G74" s="187"/>
      <c r="H74" s="187"/>
      <c r="I74" s="188"/>
      <c r="J74" s="189">
        <f>J961</f>
        <v>0</v>
      </c>
      <c r="K74" s="190"/>
    </row>
    <row r="75" s="8" customFormat="1" ht="19.92" customHeight="1">
      <c r="B75" s="184"/>
      <c r="C75" s="185"/>
      <c r="D75" s="186" t="s">
        <v>129</v>
      </c>
      <c r="E75" s="187"/>
      <c r="F75" s="187"/>
      <c r="G75" s="187"/>
      <c r="H75" s="187"/>
      <c r="I75" s="188"/>
      <c r="J75" s="189">
        <f>J988</f>
        <v>0</v>
      </c>
      <c r="K75" s="190"/>
    </row>
    <row r="76" s="8" customFormat="1" ht="19.92" customHeight="1">
      <c r="B76" s="184"/>
      <c r="C76" s="185"/>
      <c r="D76" s="186" t="s">
        <v>130</v>
      </c>
      <c r="E76" s="187"/>
      <c r="F76" s="187"/>
      <c r="G76" s="187"/>
      <c r="H76" s="187"/>
      <c r="I76" s="188"/>
      <c r="J76" s="189">
        <f>J1036</f>
        <v>0</v>
      </c>
      <c r="K76" s="190"/>
    </row>
    <row r="77" s="8" customFormat="1" ht="19.92" customHeight="1">
      <c r="B77" s="184"/>
      <c r="C77" s="185"/>
      <c r="D77" s="186" t="s">
        <v>131</v>
      </c>
      <c r="E77" s="187"/>
      <c r="F77" s="187"/>
      <c r="G77" s="187"/>
      <c r="H77" s="187"/>
      <c r="I77" s="188"/>
      <c r="J77" s="189">
        <f>J1065</f>
        <v>0</v>
      </c>
      <c r="K77" s="190"/>
    </row>
    <row r="78" s="8" customFormat="1" ht="19.92" customHeight="1">
      <c r="B78" s="184"/>
      <c r="C78" s="185"/>
      <c r="D78" s="186" t="s">
        <v>132</v>
      </c>
      <c r="E78" s="187"/>
      <c r="F78" s="187"/>
      <c r="G78" s="187"/>
      <c r="H78" s="187"/>
      <c r="I78" s="188"/>
      <c r="J78" s="189">
        <f>J1078</f>
        <v>0</v>
      </c>
      <c r="K78" s="190"/>
    </row>
    <row r="79" s="8" customFormat="1" ht="19.92" customHeight="1">
      <c r="B79" s="184"/>
      <c r="C79" s="185"/>
      <c r="D79" s="186" t="s">
        <v>133</v>
      </c>
      <c r="E79" s="187"/>
      <c r="F79" s="187"/>
      <c r="G79" s="187"/>
      <c r="H79" s="187"/>
      <c r="I79" s="188"/>
      <c r="J79" s="189">
        <f>J1182</f>
        <v>0</v>
      </c>
      <c r="K79" s="190"/>
    </row>
    <row r="80" s="1" customFormat="1" ht="21.84" customHeight="1">
      <c r="B80" s="46"/>
      <c r="C80" s="47"/>
      <c r="D80" s="47"/>
      <c r="E80" s="47"/>
      <c r="F80" s="47"/>
      <c r="G80" s="47"/>
      <c r="H80" s="47"/>
      <c r="I80" s="144"/>
      <c r="J80" s="47"/>
      <c r="K80" s="51"/>
    </row>
    <row r="81" s="1" customFormat="1" ht="6.96" customHeight="1">
      <c r="B81" s="67"/>
      <c r="C81" s="68"/>
      <c r="D81" s="68"/>
      <c r="E81" s="68"/>
      <c r="F81" s="68"/>
      <c r="G81" s="68"/>
      <c r="H81" s="68"/>
      <c r="I81" s="166"/>
      <c r="J81" s="68"/>
      <c r="K81" s="69"/>
    </row>
    <row r="85" s="1" customFormat="1" ht="6.96" customHeight="1">
      <c r="B85" s="70"/>
      <c r="C85" s="71"/>
      <c r="D85" s="71"/>
      <c r="E85" s="71"/>
      <c r="F85" s="71"/>
      <c r="G85" s="71"/>
      <c r="H85" s="71"/>
      <c r="I85" s="169"/>
      <c r="J85" s="71"/>
      <c r="K85" s="71"/>
      <c r="L85" s="72"/>
    </row>
    <row r="86" s="1" customFormat="1" ht="36.96" customHeight="1">
      <c r="B86" s="46"/>
      <c r="C86" s="73" t="s">
        <v>134</v>
      </c>
      <c r="D86" s="74"/>
      <c r="E86" s="74"/>
      <c r="F86" s="74"/>
      <c r="G86" s="74"/>
      <c r="H86" s="74"/>
      <c r="I86" s="191"/>
      <c r="J86" s="74"/>
      <c r="K86" s="74"/>
      <c r="L86" s="72"/>
    </row>
    <row r="87" s="1" customFormat="1" ht="6.96" customHeight="1">
      <c r="B87" s="46"/>
      <c r="C87" s="74"/>
      <c r="D87" s="74"/>
      <c r="E87" s="74"/>
      <c r="F87" s="74"/>
      <c r="G87" s="74"/>
      <c r="H87" s="74"/>
      <c r="I87" s="191"/>
      <c r="J87" s="74"/>
      <c r="K87" s="74"/>
      <c r="L87" s="72"/>
    </row>
    <row r="88" s="1" customFormat="1" ht="14.4" customHeight="1">
      <c r="B88" s="46"/>
      <c r="C88" s="76" t="s">
        <v>18</v>
      </c>
      <c r="D88" s="74"/>
      <c r="E88" s="74"/>
      <c r="F88" s="74"/>
      <c r="G88" s="74"/>
      <c r="H88" s="74"/>
      <c r="I88" s="191"/>
      <c r="J88" s="74"/>
      <c r="K88" s="74"/>
      <c r="L88" s="72"/>
    </row>
    <row r="89" s="1" customFormat="1" ht="16.5" customHeight="1">
      <c r="B89" s="46"/>
      <c r="C89" s="74"/>
      <c r="D89" s="74"/>
      <c r="E89" s="192" t="str">
        <f>E7</f>
        <v>Zřízení intermediální péče na kardiochirurgickém oddělení, Krajská zdravotní a.s. - Masarykova nemocnice Ústí n.L.</v>
      </c>
      <c r="F89" s="76"/>
      <c r="G89" s="76"/>
      <c r="H89" s="76"/>
      <c r="I89" s="191"/>
      <c r="J89" s="74"/>
      <c r="K89" s="74"/>
      <c r="L89" s="72"/>
    </row>
    <row r="90" s="1" customFormat="1" ht="14.4" customHeight="1">
      <c r="B90" s="46"/>
      <c r="C90" s="76" t="s">
        <v>104</v>
      </c>
      <c r="D90" s="74"/>
      <c r="E90" s="74"/>
      <c r="F90" s="74"/>
      <c r="G90" s="74"/>
      <c r="H90" s="74"/>
      <c r="I90" s="191"/>
      <c r="J90" s="74"/>
      <c r="K90" s="74"/>
      <c r="L90" s="72"/>
    </row>
    <row r="91" s="1" customFormat="1" ht="17.25" customHeight="1">
      <c r="B91" s="46"/>
      <c r="C91" s="74"/>
      <c r="D91" s="74"/>
      <c r="E91" s="82" t="str">
        <f>E9</f>
        <v>01 - Stavební část</v>
      </c>
      <c r="F91" s="74"/>
      <c r="G91" s="74"/>
      <c r="H91" s="74"/>
      <c r="I91" s="191"/>
      <c r="J91" s="74"/>
      <c r="K91" s="74"/>
      <c r="L91" s="72"/>
    </row>
    <row r="92" s="1" customFormat="1" ht="6.96" customHeight="1">
      <c r="B92" s="46"/>
      <c r="C92" s="74"/>
      <c r="D92" s="74"/>
      <c r="E92" s="74"/>
      <c r="F92" s="74"/>
      <c r="G92" s="74"/>
      <c r="H92" s="74"/>
      <c r="I92" s="191"/>
      <c r="J92" s="74"/>
      <c r="K92" s="74"/>
      <c r="L92" s="72"/>
    </row>
    <row r="93" s="1" customFormat="1" ht="18" customHeight="1">
      <c r="B93" s="46"/>
      <c r="C93" s="76" t="s">
        <v>23</v>
      </c>
      <c r="D93" s="74"/>
      <c r="E93" s="74"/>
      <c r="F93" s="193" t="str">
        <f>F12</f>
        <v>Ústí nad Labem</v>
      </c>
      <c r="G93" s="74"/>
      <c r="H93" s="74"/>
      <c r="I93" s="194" t="s">
        <v>25</v>
      </c>
      <c r="J93" s="85" t="str">
        <f>IF(J12="","",J12)</f>
        <v>6. 12. 2018</v>
      </c>
      <c r="K93" s="74"/>
      <c r="L93" s="72"/>
    </row>
    <row r="94" s="1" customFormat="1" ht="6.96" customHeight="1">
      <c r="B94" s="46"/>
      <c r="C94" s="74"/>
      <c r="D94" s="74"/>
      <c r="E94" s="74"/>
      <c r="F94" s="74"/>
      <c r="G94" s="74"/>
      <c r="H94" s="74"/>
      <c r="I94" s="191"/>
      <c r="J94" s="74"/>
      <c r="K94" s="74"/>
      <c r="L94" s="72"/>
    </row>
    <row r="95" s="1" customFormat="1">
      <c r="B95" s="46"/>
      <c r="C95" s="76" t="s">
        <v>27</v>
      </c>
      <c r="D95" s="74"/>
      <c r="E95" s="74"/>
      <c r="F95" s="193" t="str">
        <f>E15</f>
        <v>Krajská zdravotní a.s., Masarykova nemocnice UL</v>
      </c>
      <c r="G95" s="74"/>
      <c r="H95" s="74"/>
      <c r="I95" s="194" t="s">
        <v>33</v>
      </c>
      <c r="J95" s="193" t="str">
        <f>E21</f>
        <v>ARCHATELIÉR 2000 a.s., Ústí n.L.</v>
      </c>
      <c r="K95" s="74"/>
      <c r="L95" s="72"/>
    </row>
    <row r="96" s="1" customFormat="1" ht="14.4" customHeight="1">
      <c r="B96" s="46"/>
      <c r="C96" s="76" t="s">
        <v>31</v>
      </c>
      <c r="D96" s="74"/>
      <c r="E96" s="74"/>
      <c r="F96" s="193" t="str">
        <f>IF(E18="","",E18)</f>
        <v/>
      </c>
      <c r="G96" s="74"/>
      <c r="H96" s="74"/>
      <c r="I96" s="191"/>
      <c r="J96" s="74"/>
      <c r="K96" s="74"/>
      <c r="L96" s="72"/>
    </row>
    <row r="97" s="1" customFormat="1" ht="10.32" customHeight="1">
      <c r="B97" s="46"/>
      <c r="C97" s="74"/>
      <c r="D97" s="74"/>
      <c r="E97" s="74"/>
      <c r="F97" s="74"/>
      <c r="G97" s="74"/>
      <c r="H97" s="74"/>
      <c r="I97" s="191"/>
      <c r="J97" s="74"/>
      <c r="K97" s="74"/>
      <c r="L97" s="72"/>
    </row>
    <row r="98" s="9" customFormat="1" ht="29.28" customHeight="1">
      <c r="B98" s="195"/>
      <c r="C98" s="196" t="s">
        <v>135</v>
      </c>
      <c r="D98" s="197" t="s">
        <v>57</v>
      </c>
      <c r="E98" s="197" t="s">
        <v>53</v>
      </c>
      <c r="F98" s="197" t="s">
        <v>136</v>
      </c>
      <c r="G98" s="197" t="s">
        <v>137</v>
      </c>
      <c r="H98" s="197" t="s">
        <v>138</v>
      </c>
      <c r="I98" s="198" t="s">
        <v>139</v>
      </c>
      <c r="J98" s="197" t="s">
        <v>108</v>
      </c>
      <c r="K98" s="199" t="s">
        <v>140</v>
      </c>
      <c r="L98" s="200"/>
      <c r="M98" s="102" t="s">
        <v>141</v>
      </c>
      <c r="N98" s="103" t="s">
        <v>42</v>
      </c>
      <c r="O98" s="103" t="s">
        <v>142</v>
      </c>
      <c r="P98" s="103" t="s">
        <v>143</v>
      </c>
      <c r="Q98" s="103" t="s">
        <v>144</v>
      </c>
      <c r="R98" s="103" t="s">
        <v>145</v>
      </c>
      <c r="S98" s="103" t="s">
        <v>146</v>
      </c>
      <c r="T98" s="104" t="s">
        <v>147</v>
      </c>
    </row>
    <row r="99" s="1" customFormat="1" ht="29.28" customHeight="1">
      <c r="B99" s="46"/>
      <c r="C99" s="108" t="s">
        <v>109</v>
      </c>
      <c r="D99" s="74"/>
      <c r="E99" s="74"/>
      <c r="F99" s="74"/>
      <c r="G99" s="74"/>
      <c r="H99" s="74"/>
      <c r="I99" s="191"/>
      <c r="J99" s="201">
        <f>BK99</f>
        <v>0</v>
      </c>
      <c r="K99" s="74"/>
      <c r="L99" s="72"/>
      <c r="M99" s="105"/>
      <c r="N99" s="106"/>
      <c r="O99" s="106"/>
      <c r="P99" s="202">
        <f>P100+P509</f>
        <v>0</v>
      </c>
      <c r="Q99" s="106"/>
      <c r="R99" s="202">
        <f>R100+R509</f>
        <v>67.400938629999999</v>
      </c>
      <c r="S99" s="106"/>
      <c r="T99" s="203">
        <f>T100+T509</f>
        <v>52.097992900000008</v>
      </c>
      <c r="AT99" s="24" t="s">
        <v>71</v>
      </c>
      <c r="AU99" s="24" t="s">
        <v>110</v>
      </c>
      <c r="BK99" s="204">
        <f>BK100+BK509</f>
        <v>0</v>
      </c>
    </row>
    <row r="100" s="10" customFormat="1" ht="37.44001" customHeight="1">
      <c r="B100" s="205"/>
      <c r="C100" s="206"/>
      <c r="D100" s="207" t="s">
        <v>71</v>
      </c>
      <c r="E100" s="208" t="s">
        <v>148</v>
      </c>
      <c r="F100" s="208" t="s">
        <v>149</v>
      </c>
      <c r="G100" s="206"/>
      <c r="H100" s="206"/>
      <c r="I100" s="209"/>
      <c r="J100" s="210">
        <f>BK100</f>
        <v>0</v>
      </c>
      <c r="K100" s="206"/>
      <c r="L100" s="211"/>
      <c r="M100" s="212"/>
      <c r="N100" s="213"/>
      <c r="O100" s="213"/>
      <c r="P100" s="214">
        <f>P101+P159+P234+P270+P287+P299+P342+P506</f>
        <v>0</v>
      </c>
      <c r="Q100" s="213"/>
      <c r="R100" s="214">
        <f>R101+R159+R234+R270+R287+R299+R342+R506</f>
        <v>40.560409260000007</v>
      </c>
      <c r="S100" s="213"/>
      <c r="T100" s="215">
        <f>T101+T159+T234+T270+T287+T299+T342+T506</f>
        <v>46.139511000000006</v>
      </c>
      <c r="AR100" s="216" t="s">
        <v>80</v>
      </c>
      <c r="AT100" s="217" t="s">
        <v>71</v>
      </c>
      <c r="AU100" s="217" t="s">
        <v>72</v>
      </c>
      <c r="AY100" s="216" t="s">
        <v>150</v>
      </c>
      <c r="BK100" s="218">
        <f>BK101+BK159+BK234+BK270+BK287+BK299+BK342+BK506</f>
        <v>0</v>
      </c>
    </row>
    <row r="101" s="10" customFormat="1" ht="19.92" customHeight="1">
      <c r="B101" s="205"/>
      <c r="C101" s="206"/>
      <c r="D101" s="207" t="s">
        <v>71</v>
      </c>
      <c r="E101" s="219" t="s">
        <v>151</v>
      </c>
      <c r="F101" s="219" t="s">
        <v>152</v>
      </c>
      <c r="G101" s="206"/>
      <c r="H101" s="206"/>
      <c r="I101" s="209"/>
      <c r="J101" s="220">
        <f>BK101</f>
        <v>0</v>
      </c>
      <c r="K101" s="206"/>
      <c r="L101" s="211"/>
      <c r="M101" s="212"/>
      <c r="N101" s="213"/>
      <c r="O101" s="213"/>
      <c r="P101" s="214">
        <f>SUM(P102:P158)</f>
        <v>0</v>
      </c>
      <c r="Q101" s="213"/>
      <c r="R101" s="214">
        <f>SUM(R102:R158)</f>
        <v>6.8306031900000006</v>
      </c>
      <c r="S101" s="213"/>
      <c r="T101" s="215">
        <f>SUM(T102:T158)</f>
        <v>0</v>
      </c>
      <c r="AR101" s="216" t="s">
        <v>80</v>
      </c>
      <c r="AT101" s="217" t="s">
        <v>71</v>
      </c>
      <c r="AU101" s="217" t="s">
        <v>80</v>
      </c>
      <c r="AY101" s="216" t="s">
        <v>150</v>
      </c>
      <c r="BK101" s="218">
        <f>SUM(BK102:BK158)</f>
        <v>0</v>
      </c>
    </row>
    <row r="102" s="1" customFormat="1" ht="25.5" customHeight="1">
      <c r="B102" s="46"/>
      <c r="C102" s="221" t="s">
        <v>80</v>
      </c>
      <c r="D102" s="221" t="s">
        <v>153</v>
      </c>
      <c r="E102" s="222" t="s">
        <v>154</v>
      </c>
      <c r="F102" s="223" t="s">
        <v>155</v>
      </c>
      <c r="G102" s="224" t="s">
        <v>156</v>
      </c>
      <c r="H102" s="225">
        <v>0.080000000000000002</v>
      </c>
      <c r="I102" s="226"/>
      <c r="J102" s="227">
        <f>ROUND(I102*H102,2)</f>
        <v>0</v>
      </c>
      <c r="K102" s="223" t="s">
        <v>157</v>
      </c>
      <c r="L102" s="72"/>
      <c r="M102" s="228" t="s">
        <v>21</v>
      </c>
      <c r="N102" s="229" t="s">
        <v>43</v>
      </c>
      <c r="O102" s="47"/>
      <c r="P102" s="230">
        <f>O102*H102</f>
        <v>0</v>
      </c>
      <c r="Q102" s="230">
        <v>0.019539999999999998</v>
      </c>
      <c r="R102" s="230">
        <f>Q102*H102</f>
        <v>0.0015631999999999998</v>
      </c>
      <c r="S102" s="230">
        <v>0</v>
      </c>
      <c r="T102" s="231">
        <f>S102*H102</f>
        <v>0</v>
      </c>
      <c r="AR102" s="24" t="s">
        <v>158</v>
      </c>
      <c r="AT102" s="24" t="s">
        <v>153</v>
      </c>
      <c r="AU102" s="24" t="s">
        <v>82</v>
      </c>
      <c r="AY102" s="24" t="s">
        <v>150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4" t="s">
        <v>80</v>
      </c>
      <c r="BK102" s="232">
        <f>ROUND(I102*H102,2)</f>
        <v>0</v>
      </c>
      <c r="BL102" s="24" t="s">
        <v>158</v>
      </c>
      <c r="BM102" s="24" t="s">
        <v>159</v>
      </c>
    </row>
    <row r="103" s="1" customFormat="1">
      <c r="B103" s="46"/>
      <c r="C103" s="74"/>
      <c r="D103" s="233" t="s">
        <v>160</v>
      </c>
      <c r="E103" s="74"/>
      <c r="F103" s="234" t="s">
        <v>161</v>
      </c>
      <c r="G103" s="74"/>
      <c r="H103" s="74"/>
      <c r="I103" s="191"/>
      <c r="J103" s="74"/>
      <c r="K103" s="74"/>
      <c r="L103" s="72"/>
      <c r="M103" s="235"/>
      <c r="N103" s="47"/>
      <c r="O103" s="47"/>
      <c r="P103" s="47"/>
      <c r="Q103" s="47"/>
      <c r="R103" s="47"/>
      <c r="S103" s="47"/>
      <c r="T103" s="95"/>
      <c r="AT103" s="24" t="s">
        <v>160</v>
      </c>
      <c r="AU103" s="24" t="s">
        <v>82</v>
      </c>
    </row>
    <row r="104" s="11" customFormat="1">
      <c r="B104" s="236"/>
      <c r="C104" s="237"/>
      <c r="D104" s="233" t="s">
        <v>162</v>
      </c>
      <c r="E104" s="238" t="s">
        <v>21</v>
      </c>
      <c r="F104" s="239" t="s">
        <v>163</v>
      </c>
      <c r="G104" s="237"/>
      <c r="H104" s="238" t="s">
        <v>21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AT104" s="245" t="s">
        <v>162</v>
      </c>
      <c r="AU104" s="245" t="s">
        <v>82</v>
      </c>
      <c r="AV104" s="11" t="s">
        <v>80</v>
      </c>
      <c r="AW104" s="11" t="s">
        <v>35</v>
      </c>
      <c r="AX104" s="11" t="s">
        <v>72</v>
      </c>
      <c r="AY104" s="245" t="s">
        <v>150</v>
      </c>
    </row>
    <row r="105" s="12" customFormat="1">
      <c r="B105" s="246"/>
      <c r="C105" s="247"/>
      <c r="D105" s="233" t="s">
        <v>162</v>
      </c>
      <c r="E105" s="248" t="s">
        <v>21</v>
      </c>
      <c r="F105" s="249" t="s">
        <v>164</v>
      </c>
      <c r="G105" s="247"/>
      <c r="H105" s="250">
        <v>0.080000000000000002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AT105" s="256" t="s">
        <v>162</v>
      </c>
      <c r="AU105" s="256" t="s">
        <v>82</v>
      </c>
      <c r="AV105" s="12" t="s">
        <v>82</v>
      </c>
      <c r="AW105" s="12" t="s">
        <v>35</v>
      </c>
      <c r="AX105" s="12" t="s">
        <v>80</v>
      </c>
      <c r="AY105" s="256" t="s">
        <v>150</v>
      </c>
    </row>
    <row r="106" s="1" customFormat="1" ht="16.5" customHeight="1">
      <c r="B106" s="46"/>
      <c r="C106" s="257" t="s">
        <v>82</v>
      </c>
      <c r="D106" s="257" t="s">
        <v>165</v>
      </c>
      <c r="E106" s="258" t="s">
        <v>166</v>
      </c>
      <c r="F106" s="259" t="s">
        <v>167</v>
      </c>
      <c r="G106" s="260" t="s">
        <v>156</v>
      </c>
      <c r="H106" s="261">
        <v>0.085999999999999993</v>
      </c>
      <c r="I106" s="262"/>
      <c r="J106" s="263">
        <f>ROUND(I106*H106,2)</f>
        <v>0</v>
      </c>
      <c r="K106" s="259" t="s">
        <v>157</v>
      </c>
      <c r="L106" s="264"/>
      <c r="M106" s="265" t="s">
        <v>21</v>
      </c>
      <c r="N106" s="266" t="s">
        <v>43</v>
      </c>
      <c r="O106" s="47"/>
      <c r="P106" s="230">
        <f>O106*H106</f>
        <v>0</v>
      </c>
      <c r="Q106" s="230">
        <v>1</v>
      </c>
      <c r="R106" s="230">
        <f>Q106*H106</f>
        <v>0.085999999999999993</v>
      </c>
      <c r="S106" s="230">
        <v>0</v>
      </c>
      <c r="T106" s="231">
        <f>S106*H106</f>
        <v>0</v>
      </c>
      <c r="AR106" s="24" t="s">
        <v>168</v>
      </c>
      <c r="AT106" s="24" t="s">
        <v>165</v>
      </c>
      <c r="AU106" s="24" t="s">
        <v>82</v>
      </c>
      <c r="AY106" s="24" t="s">
        <v>150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24" t="s">
        <v>80</v>
      </c>
      <c r="BK106" s="232">
        <f>ROUND(I106*H106,2)</f>
        <v>0</v>
      </c>
      <c r="BL106" s="24" t="s">
        <v>158</v>
      </c>
      <c r="BM106" s="24" t="s">
        <v>169</v>
      </c>
    </row>
    <row r="107" s="1" customFormat="1">
      <c r="B107" s="46"/>
      <c r="C107" s="74"/>
      <c r="D107" s="233" t="s">
        <v>160</v>
      </c>
      <c r="E107" s="74"/>
      <c r="F107" s="234" t="s">
        <v>167</v>
      </c>
      <c r="G107" s="74"/>
      <c r="H107" s="74"/>
      <c r="I107" s="191"/>
      <c r="J107" s="74"/>
      <c r="K107" s="74"/>
      <c r="L107" s="72"/>
      <c r="M107" s="235"/>
      <c r="N107" s="47"/>
      <c r="O107" s="47"/>
      <c r="P107" s="47"/>
      <c r="Q107" s="47"/>
      <c r="R107" s="47"/>
      <c r="S107" s="47"/>
      <c r="T107" s="95"/>
      <c r="AT107" s="24" t="s">
        <v>160</v>
      </c>
      <c r="AU107" s="24" t="s">
        <v>82</v>
      </c>
    </row>
    <row r="108" s="1" customFormat="1">
      <c r="B108" s="46"/>
      <c r="C108" s="74"/>
      <c r="D108" s="233" t="s">
        <v>170</v>
      </c>
      <c r="E108" s="74"/>
      <c r="F108" s="267" t="s">
        <v>171</v>
      </c>
      <c r="G108" s="74"/>
      <c r="H108" s="74"/>
      <c r="I108" s="191"/>
      <c r="J108" s="74"/>
      <c r="K108" s="74"/>
      <c r="L108" s="72"/>
      <c r="M108" s="235"/>
      <c r="N108" s="47"/>
      <c r="O108" s="47"/>
      <c r="P108" s="47"/>
      <c r="Q108" s="47"/>
      <c r="R108" s="47"/>
      <c r="S108" s="47"/>
      <c r="T108" s="95"/>
      <c r="AT108" s="24" t="s">
        <v>170</v>
      </c>
      <c r="AU108" s="24" t="s">
        <v>82</v>
      </c>
    </row>
    <row r="109" s="12" customFormat="1">
      <c r="B109" s="246"/>
      <c r="C109" s="247"/>
      <c r="D109" s="233" t="s">
        <v>162</v>
      </c>
      <c r="E109" s="248" t="s">
        <v>21</v>
      </c>
      <c r="F109" s="249" t="s">
        <v>172</v>
      </c>
      <c r="G109" s="247"/>
      <c r="H109" s="250">
        <v>0.085999999999999993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AT109" s="256" t="s">
        <v>162</v>
      </c>
      <c r="AU109" s="256" t="s">
        <v>82</v>
      </c>
      <c r="AV109" s="12" t="s">
        <v>82</v>
      </c>
      <c r="AW109" s="12" t="s">
        <v>35</v>
      </c>
      <c r="AX109" s="12" t="s">
        <v>80</v>
      </c>
      <c r="AY109" s="256" t="s">
        <v>150</v>
      </c>
    </row>
    <row r="110" s="1" customFormat="1" ht="16.5" customHeight="1">
      <c r="B110" s="46"/>
      <c r="C110" s="221" t="s">
        <v>151</v>
      </c>
      <c r="D110" s="221" t="s">
        <v>153</v>
      </c>
      <c r="E110" s="222" t="s">
        <v>173</v>
      </c>
      <c r="F110" s="223" t="s">
        <v>174</v>
      </c>
      <c r="G110" s="224" t="s">
        <v>175</v>
      </c>
      <c r="H110" s="225">
        <v>1.9199999999999999</v>
      </c>
      <c r="I110" s="226"/>
      <c r="J110" s="227">
        <f>ROUND(I110*H110,2)</f>
        <v>0</v>
      </c>
      <c r="K110" s="223" t="s">
        <v>157</v>
      </c>
      <c r="L110" s="72"/>
      <c r="M110" s="228" t="s">
        <v>21</v>
      </c>
      <c r="N110" s="229" t="s">
        <v>43</v>
      </c>
      <c r="O110" s="47"/>
      <c r="P110" s="230">
        <f>O110*H110</f>
        <v>0</v>
      </c>
      <c r="Q110" s="230">
        <v>0.17818000000000001</v>
      </c>
      <c r="R110" s="230">
        <f>Q110*H110</f>
        <v>0.34210560000000001</v>
      </c>
      <c r="S110" s="230">
        <v>0</v>
      </c>
      <c r="T110" s="231">
        <f>S110*H110</f>
        <v>0</v>
      </c>
      <c r="AR110" s="24" t="s">
        <v>158</v>
      </c>
      <c r="AT110" s="24" t="s">
        <v>153</v>
      </c>
      <c r="AU110" s="24" t="s">
        <v>82</v>
      </c>
      <c r="AY110" s="24" t="s">
        <v>150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24" t="s">
        <v>80</v>
      </c>
      <c r="BK110" s="232">
        <f>ROUND(I110*H110,2)</f>
        <v>0</v>
      </c>
      <c r="BL110" s="24" t="s">
        <v>158</v>
      </c>
      <c r="BM110" s="24" t="s">
        <v>176</v>
      </c>
    </row>
    <row r="111" s="1" customFormat="1">
      <c r="B111" s="46"/>
      <c r="C111" s="74"/>
      <c r="D111" s="233" t="s">
        <v>160</v>
      </c>
      <c r="E111" s="74"/>
      <c r="F111" s="234" t="s">
        <v>177</v>
      </c>
      <c r="G111" s="74"/>
      <c r="H111" s="74"/>
      <c r="I111" s="191"/>
      <c r="J111" s="74"/>
      <c r="K111" s="74"/>
      <c r="L111" s="72"/>
      <c r="M111" s="235"/>
      <c r="N111" s="47"/>
      <c r="O111" s="47"/>
      <c r="P111" s="47"/>
      <c r="Q111" s="47"/>
      <c r="R111" s="47"/>
      <c r="S111" s="47"/>
      <c r="T111" s="95"/>
      <c r="AT111" s="24" t="s">
        <v>160</v>
      </c>
      <c r="AU111" s="24" t="s">
        <v>82</v>
      </c>
    </row>
    <row r="112" s="12" customFormat="1">
      <c r="B112" s="246"/>
      <c r="C112" s="247"/>
      <c r="D112" s="233" t="s">
        <v>162</v>
      </c>
      <c r="E112" s="248" t="s">
        <v>21</v>
      </c>
      <c r="F112" s="249" t="s">
        <v>178</v>
      </c>
      <c r="G112" s="247"/>
      <c r="H112" s="250">
        <v>1.9199999999999999</v>
      </c>
      <c r="I112" s="251"/>
      <c r="J112" s="247"/>
      <c r="K112" s="247"/>
      <c r="L112" s="252"/>
      <c r="M112" s="253"/>
      <c r="N112" s="254"/>
      <c r="O112" s="254"/>
      <c r="P112" s="254"/>
      <c r="Q112" s="254"/>
      <c r="R112" s="254"/>
      <c r="S112" s="254"/>
      <c r="T112" s="255"/>
      <c r="AT112" s="256" t="s">
        <v>162</v>
      </c>
      <c r="AU112" s="256" t="s">
        <v>82</v>
      </c>
      <c r="AV112" s="12" t="s">
        <v>82</v>
      </c>
      <c r="AW112" s="12" t="s">
        <v>35</v>
      </c>
      <c r="AX112" s="12" t="s">
        <v>80</v>
      </c>
      <c r="AY112" s="256" t="s">
        <v>150</v>
      </c>
    </row>
    <row r="113" s="1" customFormat="1" ht="25.5" customHeight="1">
      <c r="B113" s="46"/>
      <c r="C113" s="221" t="s">
        <v>158</v>
      </c>
      <c r="D113" s="221" t="s">
        <v>153</v>
      </c>
      <c r="E113" s="222" t="s">
        <v>179</v>
      </c>
      <c r="F113" s="223" t="s">
        <v>180</v>
      </c>
      <c r="G113" s="224" t="s">
        <v>156</v>
      </c>
      <c r="H113" s="225">
        <v>0.184</v>
      </c>
      <c r="I113" s="226"/>
      <c r="J113" s="227">
        <f>ROUND(I113*H113,2)</f>
        <v>0</v>
      </c>
      <c r="K113" s="223" t="s">
        <v>157</v>
      </c>
      <c r="L113" s="72"/>
      <c r="M113" s="228" t="s">
        <v>21</v>
      </c>
      <c r="N113" s="229" t="s">
        <v>43</v>
      </c>
      <c r="O113" s="47"/>
      <c r="P113" s="230">
        <f>O113*H113</f>
        <v>0</v>
      </c>
      <c r="Q113" s="230">
        <v>0.01221</v>
      </c>
      <c r="R113" s="230">
        <f>Q113*H113</f>
        <v>0.0022466399999999998</v>
      </c>
      <c r="S113" s="230">
        <v>0</v>
      </c>
      <c r="T113" s="231">
        <f>S113*H113</f>
        <v>0</v>
      </c>
      <c r="AR113" s="24" t="s">
        <v>158</v>
      </c>
      <c r="AT113" s="24" t="s">
        <v>153</v>
      </c>
      <c r="AU113" s="24" t="s">
        <v>82</v>
      </c>
      <c r="AY113" s="24" t="s">
        <v>150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24" t="s">
        <v>80</v>
      </c>
      <c r="BK113" s="232">
        <f>ROUND(I113*H113,2)</f>
        <v>0</v>
      </c>
      <c r="BL113" s="24" t="s">
        <v>158</v>
      </c>
      <c r="BM113" s="24" t="s">
        <v>181</v>
      </c>
    </row>
    <row r="114" s="1" customFormat="1">
      <c r="B114" s="46"/>
      <c r="C114" s="74"/>
      <c r="D114" s="233" t="s">
        <v>160</v>
      </c>
      <c r="E114" s="74"/>
      <c r="F114" s="234" t="s">
        <v>182</v>
      </c>
      <c r="G114" s="74"/>
      <c r="H114" s="74"/>
      <c r="I114" s="191"/>
      <c r="J114" s="74"/>
      <c r="K114" s="74"/>
      <c r="L114" s="72"/>
      <c r="M114" s="235"/>
      <c r="N114" s="47"/>
      <c r="O114" s="47"/>
      <c r="P114" s="47"/>
      <c r="Q114" s="47"/>
      <c r="R114" s="47"/>
      <c r="S114" s="47"/>
      <c r="T114" s="95"/>
      <c r="AT114" s="24" t="s">
        <v>160</v>
      </c>
      <c r="AU114" s="24" t="s">
        <v>82</v>
      </c>
    </row>
    <row r="115" s="11" customFormat="1">
      <c r="B115" s="236"/>
      <c r="C115" s="237"/>
      <c r="D115" s="233" t="s">
        <v>162</v>
      </c>
      <c r="E115" s="238" t="s">
        <v>21</v>
      </c>
      <c r="F115" s="239" t="s">
        <v>183</v>
      </c>
      <c r="G115" s="237"/>
      <c r="H115" s="238" t="s">
        <v>21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AT115" s="245" t="s">
        <v>162</v>
      </c>
      <c r="AU115" s="245" t="s">
        <v>82</v>
      </c>
      <c r="AV115" s="11" t="s">
        <v>80</v>
      </c>
      <c r="AW115" s="11" t="s">
        <v>35</v>
      </c>
      <c r="AX115" s="11" t="s">
        <v>72</v>
      </c>
      <c r="AY115" s="245" t="s">
        <v>150</v>
      </c>
    </row>
    <row r="116" s="12" customFormat="1">
      <c r="B116" s="246"/>
      <c r="C116" s="247"/>
      <c r="D116" s="233" t="s">
        <v>162</v>
      </c>
      <c r="E116" s="248" t="s">
        <v>21</v>
      </c>
      <c r="F116" s="249" t="s">
        <v>184</v>
      </c>
      <c r="G116" s="247"/>
      <c r="H116" s="250">
        <v>0.184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AT116" s="256" t="s">
        <v>162</v>
      </c>
      <c r="AU116" s="256" t="s">
        <v>82</v>
      </c>
      <c r="AV116" s="12" t="s">
        <v>82</v>
      </c>
      <c r="AW116" s="12" t="s">
        <v>35</v>
      </c>
      <c r="AX116" s="12" t="s">
        <v>80</v>
      </c>
      <c r="AY116" s="256" t="s">
        <v>150</v>
      </c>
    </row>
    <row r="117" s="1" customFormat="1" ht="16.5" customHeight="1">
      <c r="B117" s="46"/>
      <c r="C117" s="257" t="s">
        <v>185</v>
      </c>
      <c r="D117" s="257" t="s">
        <v>165</v>
      </c>
      <c r="E117" s="258" t="s">
        <v>186</v>
      </c>
      <c r="F117" s="259" t="s">
        <v>187</v>
      </c>
      <c r="G117" s="260" t="s">
        <v>156</v>
      </c>
      <c r="H117" s="261">
        <v>0.19900000000000001</v>
      </c>
      <c r="I117" s="262"/>
      <c r="J117" s="263">
        <f>ROUND(I117*H117,2)</f>
        <v>0</v>
      </c>
      <c r="K117" s="259" t="s">
        <v>157</v>
      </c>
      <c r="L117" s="264"/>
      <c r="M117" s="265" t="s">
        <v>21</v>
      </c>
      <c r="N117" s="266" t="s">
        <v>43</v>
      </c>
      <c r="O117" s="47"/>
      <c r="P117" s="230">
        <f>O117*H117</f>
        <v>0</v>
      </c>
      <c r="Q117" s="230">
        <v>1</v>
      </c>
      <c r="R117" s="230">
        <f>Q117*H117</f>
        <v>0.19900000000000001</v>
      </c>
      <c r="S117" s="230">
        <v>0</v>
      </c>
      <c r="T117" s="231">
        <f>S117*H117</f>
        <v>0</v>
      </c>
      <c r="AR117" s="24" t="s">
        <v>168</v>
      </c>
      <c r="AT117" s="24" t="s">
        <v>165</v>
      </c>
      <c r="AU117" s="24" t="s">
        <v>82</v>
      </c>
      <c r="AY117" s="24" t="s">
        <v>150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24" t="s">
        <v>80</v>
      </c>
      <c r="BK117" s="232">
        <f>ROUND(I117*H117,2)</f>
        <v>0</v>
      </c>
      <c r="BL117" s="24" t="s">
        <v>158</v>
      </c>
      <c r="BM117" s="24" t="s">
        <v>188</v>
      </c>
    </row>
    <row r="118" s="1" customFormat="1">
      <c r="B118" s="46"/>
      <c r="C118" s="74"/>
      <c r="D118" s="233" t="s">
        <v>160</v>
      </c>
      <c r="E118" s="74"/>
      <c r="F118" s="234" t="s">
        <v>187</v>
      </c>
      <c r="G118" s="74"/>
      <c r="H118" s="74"/>
      <c r="I118" s="191"/>
      <c r="J118" s="74"/>
      <c r="K118" s="74"/>
      <c r="L118" s="72"/>
      <c r="M118" s="235"/>
      <c r="N118" s="47"/>
      <c r="O118" s="47"/>
      <c r="P118" s="47"/>
      <c r="Q118" s="47"/>
      <c r="R118" s="47"/>
      <c r="S118" s="47"/>
      <c r="T118" s="95"/>
      <c r="AT118" s="24" t="s">
        <v>160</v>
      </c>
      <c r="AU118" s="24" t="s">
        <v>82</v>
      </c>
    </row>
    <row r="119" s="1" customFormat="1">
      <c r="B119" s="46"/>
      <c r="C119" s="74"/>
      <c r="D119" s="233" t="s">
        <v>170</v>
      </c>
      <c r="E119" s="74"/>
      <c r="F119" s="267" t="s">
        <v>189</v>
      </c>
      <c r="G119" s="74"/>
      <c r="H119" s="74"/>
      <c r="I119" s="191"/>
      <c r="J119" s="74"/>
      <c r="K119" s="74"/>
      <c r="L119" s="72"/>
      <c r="M119" s="235"/>
      <c r="N119" s="47"/>
      <c r="O119" s="47"/>
      <c r="P119" s="47"/>
      <c r="Q119" s="47"/>
      <c r="R119" s="47"/>
      <c r="S119" s="47"/>
      <c r="T119" s="95"/>
      <c r="AT119" s="24" t="s">
        <v>170</v>
      </c>
      <c r="AU119" s="24" t="s">
        <v>82</v>
      </c>
    </row>
    <row r="120" s="12" customFormat="1">
      <c r="B120" s="246"/>
      <c r="C120" s="247"/>
      <c r="D120" s="233" t="s">
        <v>162</v>
      </c>
      <c r="E120" s="248" t="s">
        <v>21</v>
      </c>
      <c r="F120" s="249" t="s">
        <v>190</v>
      </c>
      <c r="G120" s="247"/>
      <c r="H120" s="250">
        <v>0.19900000000000001</v>
      </c>
      <c r="I120" s="251"/>
      <c r="J120" s="247"/>
      <c r="K120" s="247"/>
      <c r="L120" s="252"/>
      <c r="M120" s="253"/>
      <c r="N120" s="254"/>
      <c r="O120" s="254"/>
      <c r="P120" s="254"/>
      <c r="Q120" s="254"/>
      <c r="R120" s="254"/>
      <c r="S120" s="254"/>
      <c r="T120" s="255"/>
      <c r="AT120" s="256" t="s">
        <v>162</v>
      </c>
      <c r="AU120" s="256" t="s">
        <v>82</v>
      </c>
      <c r="AV120" s="12" t="s">
        <v>82</v>
      </c>
      <c r="AW120" s="12" t="s">
        <v>35</v>
      </c>
      <c r="AX120" s="12" t="s">
        <v>80</v>
      </c>
      <c r="AY120" s="256" t="s">
        <v>150</v>
      </c>
    </row>
    <row r="121" s="1" customFormat="1" ht="16.5" customHeight="1">
      <c r="B121" s="46"/>
      <c r="C121" s="221" t="s">
        <v>191</v>
      </c>
      <c r="D121" s="221" t="s">
        <v>153</v>
      </c>
      <c r="E121" s="222" t="s">
        <v>192</v>
      </c>
      <c r="F121" s="223" t="s">
        <v>193</v>
      </c>
      <c r="G121" s="224" t="s">
        <v>194</v>
      </c>
      <c r="H121" s="225">
        <v>0.14999999999999999</v>
      </c>
      <c r="I121" s="226"/>
      <c r="J121" s="227">
        <f>ROUND(I121*H121,2)</f>
        <v>0</v>
      </c>
      <c r="K121" s="223" t="s">
        <v>157</v>
      </c>
      <c r="L121" s="72"/>
      <c r="M121" s="228" t="s">
        <v>21</v>
      </c>
      <c r="N121" s="229" t="s">
        <v>43</v>
      </c>
      <c r="O121" s="47"/>
      <c r="P121" s="230">
        <f>O121*H121</f>
        <v>0</v>
      </c>
      <c r="Q121" s="230">
        <v>1.94302</v>
      </c>
      <c r="R121" s="230">
        <f>Q121*H121</f>
        <v>0.29145299999999996</v>
      </c>
      <c r="S121" s="230">
        <v>0</v>
      </c>
      <c r="T121" s="231">
        <f>S121*H121</f>
        <v>0</v>
      </c>
      <c r="AR121" s="24" t="s">
        <v>158</v>
      </c>
      <c r="AT121" s="24" t="s">
        <v>153</v>
      </c>
      <c r="AU121" s="24" t="s">
        <v>82</v>
      </c>
      <c r="AY121" s="24" t="s">
        <v>150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24" t="s">
        <v>80</v>
      </c>
      <c r="BK121" s="232">
        <f>ROUND(I121*H121,2)</f>
        <v>0</v>
      </c>
      <c r="BL121" s="24" t="s">
        <v>158</v>
      </c>
      <c r="BM121" s="24" t="s">
        <v>195</v>
      </c>
    </row>
    <row r="122" s="1" customFormat="1">
      <c r="B122" s="46"/>
      <c r="C122" s="74"/>
      <c r="D122" s="233" t="s">
        <v>160</v>
      </c>
      <c r="E122" s="74"/>
      <c r="F122" s="234" t="s">
        <v>196</v>
      </c>
      <c r="G122" s="74"/>
      <c r="H122" s="74"/>
      <c r="I122" s="191"/>
      <c r="J122" s="74"/>
      <c r="K122" s="74"/>
      <c r="L122" s="72"/>
      <c r="M122" s="235"/>
      <c r="N122" s="47"/>
      <c r="O122" s="47"/>
      <c r="P122" s="47"/>
      <c r="Q122" s="47"/>
      <c r="R122" s="47"/>
      <c r="S122" s="47"/>
      <c r="T122" s="95"/>
      <c r="AT122" s="24" t="s">
        <v>160</v>
      </c>
      <c r="AU122" s="24" t="s">
        <v>82</v>
      </c>
    </row>
    <row r="123" s="11" customFormat="1">
      <c r="B123" s="236"/>
      <c r="C123" s="237"/>
      <c r="D123" s="233" t="s">
        <v>162</v>
      </c>
      <c r="E123" s="238" t="s">
        <v>21</v>
      </c>
      <c r="F123" s="239" t="s">
        <v>183</v>
      </c>
      <c r="G123" s="237"/>
      <c r="H123" s="238" t="s">
        <v>21</v>
      </c>
      <c r="I123" s="240"/>
      <c r="J123" s="237"/>
      <c r="K123" s="237"/>
      <c r="L123" s="241"/>
      <c r="M123" s="242"/>
      <c r="N123" s="243"/>
      <c r="O123" s="243"/>
      <c r="P123" s="243"/>
      <c r="Q123" s="243"/>
      <c r="R123" s="243"/>
      <c r="S123" s="243"/>
      <c r="T123" s="244"/>
      <c r="AT123" s="245" t="s">
        <v>162</v>
      </c>
      <c r="AU123" s="245" t="s">
        <v>82</v>
      </c>
      <c r="AV123" s="11" t="s">
        <v>80</v>
      </c>
      <c r="AW123" s="11" t="s">
        <v>35</v>
      </c>
      <c r="AX123" s="11" t="s">
        <v>72</v>
      </c>
      <c r="AY123" s="245" t="s">
        <v>150</v>
      </c>
    </row>
    <row r="124" s="12" customFormat="1">
      <c r="B124" s="246"/>
      <c r="C124" s="247"/>
      <c r="D124" s="233" t="s">
        <v>162</v>
      </c>
      <c r="E124" s="248" t="s">
        <v>21</v>
      </c>
      <c r="F124" s="249" t="s">
        <v>197</v>
      </c>
      <c r="G124" s="247"/>
      <c r="H124" s="250">
        <v>0.14999999999999999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AT124" s="256" t="s">
        <v>162</v>
      </c>
      <c r="AU124" s="256" t="s">
        <v>82</v>
      </c>
      <c r="AV124" s="12" t="s">
        <v>82</v>
      </c>
      <c r="AW124" s="12" t="s">
        <v>35</v>
      </c>
      <c r="AX124" s="12" t="s">
        <v>80</v>
      </c>
      <c r="AY124" s="256" t="s">
        <v>150</v>
      </c>
    </row>
    <row r="125" s="1" customFormat="1" ht="25.5" customHeight="1">
      <c r="B125" s="46"/>
      <c r="C125" s="221" t="s">
        <v>198</v>
      </c>
      <c r="D125" s="221" t="s">
        <v>153</v>
      </c>
      <c r="E125" s="222" t="s">
        <v>199</v>
      </c>
      <c r="F125" s="223" t="s">
        <v>200</v>
      </c>
      <c r="G125" s="224" t="s">
        <v>175</v>
      </c>
      <c r="H125" s="225">
        <v>1.2</v>
      </c>
      <c r="I125" s="226"/>
      <c r="J125" s="227">
        <f>ROUND(I125*H125,2)</f>
        <v>0</v>
      </c>
      <c r="K125" s="223" t="s">
        <v>157</v>
      </c>
      <c r="L125" s="72"/>
      <c r="M125" s="228" t="s">
        <v>21</v>
      </c>
      <c r="N125" s="229" t="s">
        <v>43</v>
      </c>
      <c r="O125" s="47"/>
      <c r="P125" s="230">
        <f>O125*H125</f>
        <v>0</v>
      </c>
      <c r="Q125" s="230">
        <v>0.14854000000000001</v>
      </c>
      <c r="R125" s="230">
        <f>Q125*H125</f>
        <v>0.17824799999999999</v>
      </c>
      <c r="S125" s="230">
        <v>0</v>
      </c>
      <c r="T125" s="231">
        <f>S125*H125</f>
        <v>0</v>
      </c>
      <c r="AR125" s="24" t="s">
        <v>158</v>
      </c>
      <c r="AT125" s="24" t="s">
        <v>153</v>
      </c>
      <c r="AU125" s="24" t="s">
        <v>82</v>
      </c>
      <c r="AY125" s="24" t="s">
        <v>150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24" t="s">
        <v>80</v>
      </c>
      <c r="BK125" s="232">
        <f>ROUND(I125*H125,2)</f>
        <v>0</v>
      </c>
      <c r="BL125" s="24" t="s">
        <v>158</v>
      </c>
      <c r="BM125" s="24" t="s">
        <v>201</v>
      </c>
    </row>
    <row r="126" s="1" customFormat="1">
      <c r="B126" s="46"/>
      <c r="C126" s="74"/>
      <c r="D126" s="233" t="s">
        <v>160</v>
      </c>
      <c r="E126" s="74"/>
      <c r="F126" s="234" t="s">
        <v>202</v>
      </c>
      <c r="G126" s="74"/>
      <c r="H126" s="74"/>
      <c r="I126" s="191"/>
      <c r="J126" s="74"/>
      <c r="K126" s="74"/>
      <c r="L126" s="72"/>
      <c r="M126" s="235"/>
      <c r="N126" s="47"/>
      <c r="O126" s="47"/>
      <c r="P126" s="47"/>
      <c r="Q126" s="47"/>
      <c r="R126" s="47"/>
      <c r="S126" s="47"/>
      <c r="T126" s="95"/>
      <c r="AT126" s="24" t="s">
        <v>160</v>
      </c>
      <c r="AU126" s="24" t="s">
        <v>82</v>
      </c>
    </row>
    <row r="127" s="11" customFormat="1">
      <c r="B127" s="236"/>
      <c r="C127" s="237"/>
      <c r="D127" s="233" t="s">
        <v>162</v>
      </c>
      <c r="E127" s="238" t="s">
        <v>21</v>
      </c>
      <c r="F127" s="239" t="s">
        <v>203</v>
      </c>
      <c r="G127" s="237"/>
      <c r="H127" s="238" t="s">
        <v>21</v>
      </c>
      <c r="I127" s="240"/>
      <c r="J127" s="237"/>
      <c r="K127" s="237"/>
      <c r="L127" s="241"/>
      <c r="M127" s="242"/>
      <c r="N127" s="243"/>
      <c r="O127" s="243"/>
      <c r="P127" s="243"/>
      <c r="Q127" s="243"/>
      <c r="R127" s="243"/>
      <c r="S127" s="243"/>
      <c r="T127" s="244"/>
      <c r="AT127" s="245" t="s">
        <v>162</v>
      </c>
      <c r="AU127" s="245" t="s">
        <v>82</v>
      </c>
      <c r="AV127" s="11" t="s">
        <v>80</v>
      </c>
      <c r="AW127" s="11" t="s">
        <v>35</v>
      </c>
      <c r="AX127" s="11" t="s">
        <v>72</v>
      </c>
      <c r="AY127" s="245" t="s">
        <v>150</v>
      </c>
    </row>
    <row r="128" s="12" customFormat="1">
      <c r="B128" s="246"/>
      <c r="C128" s="247"/>
      <c r="D128" s="233" t="s">
        <v>162</v>
      </c>
      <c r="E128" s="248" t="s">
        <v>21</v>
      </c>
      <c r="F128" s="249" t="s">
        <v>204</v>
      </c>
      <c r="G128" s="247"/>
      <c r="H128" s="250">
        <v>1.2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AT128" s="256" t="s">
        <v>162</v>
      </c>
      <c r="AU128" s="256" t="s">
        <v>82</v>
      </c>
      <c r="AV128" s="12" t="s">
        <v>82</v>
      </c>
      <c r="AW128" s="12" t="s">
        <v>35</v>
      </c>
      <c r="AX128" s="12" t="s">
        <v>80</v>
      </c>
      <c r="AY128" s="256" t="s">
        <v>150</v>
      </c>
    </row>
    <row r="129" s="1" customFormat="1" ht="16.5" customHeight="1">
      <c r="B129" s="46"/>
      <c r="C129" s="221" t="s">
        <v>168</v>
      </c>
      <c r="D129" s="221" t="s">
        <v>153</v>
      </c>
      <c r="E129" s="222" t="s">
        <v>205</v>
      </c>
      <c r="F129" s="223" t="s">
        <v>206</v>
      </c>
      <c r="G129" s="224" t="s">
        <v>175</v>
      </c>
      <c r="H129" s="225">
        <v>14.475</v>
      </c>
      <c r="I129" s="226"/>
      <c r="J129" s="227">
        <f>ROUND(I129*H129,2)</f>
        <v>0</v>
      </c>
      <c r="K129" s="223" t="s">
        <v>157</v>
      </c>
      <c r="L129" s="72"/>
      <c r="M129" s="228" t="s">
        <v>21</v>
      </c>
      <c r="N129" s="229" t="s">
        <v>43</v>
      </c>
      <c r="O129" s="47"/>
      <c r="P129" s="230">
        <f>O129*H129</f>
        <v>0</v>
      </c>
      <c r="Q129" s="230">
        <v>0.069169999999999995</v>
      </c>
      <c r="R129" s="230">
        <f>Q129*H129</f>
        <v>1.00123575</v>
      </c>
      <c r="S129" s="230">
        <v>0</v>
      </c>
      <c r="T129" s="231">
        <f>S129*H129</f>
        <v>0</v>
      </c>
      <c r="AR129" s="24" t="s">
        <v>158</v>
      </c>
      <c r="AT129" s="24" t="s">
        <v>153</v>
      </c>
      <c r="AU129" s="24" t="s">
        <v>82</v>
      </c>
      <c r="AY129" s="24" t="s">
        <v>150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24" t="s">
        <v>80</v>
      </c>
      <c r="BK129" s="232">
        <f>ROUND(I129*H129,2)</f>
        <v>0</v>
      </c>
      <c r="BL129" s="24" t="s">
        <v>158</v>
      </c>
      <c r="BM129" s="24" t="s">
        <v>207</v>
      </c>
    </row>
    <row r="130" s="1" customFormat="1">
      <c r="B130" s="46"/>
      <c r="C130" s="74"/>
      <c r="D130" s="233" t="s">
        <v>160</v>
      </c>
      <c r="E130" s="74"/>
      <c r="F130" s="234" t="s">
        <v>208</v>
      </c>
      <c r="G130" s="74"/>
      <c r="H130" s="74"/>
      <c r="I130" s="191"/>
      <c r="J130" s="74"/>
      <c r="K130" s="74"/>
      <c r="L130" s="72"/>
      <c r="M130" s="235"/>
      <c r="N130" s="47"/>
      <c r="O130" s="47"/>
      <c r="P130" s="47"/>
      <c r="Q130" s="47"/>
      <c r="R130" s="47"/>
      <c r="S130" s="47"/>
      <c r="T130" s="95"/>
      <c r="AT130" s="24" t="s">
        <v>160</v>
      </c>
      <c r="AU130" s="24" t="s">
        <v>82</v>
      </c>
    </row>
    <row r="131" s="12" customFormat="1">
      <c r="B131" s="246"/>
      <c r="C131" s="247"/>
      <c r="D131" s="233" t="s">
        <v>162</v>
      </c>
      <c r="E131" s="248" t="s">
        <v>21</v>
      </c>
      <c r="F131" s="249" t="s">
        <v>209</v>
      </c>
      <c r="G131" s="247"/>
      <c r="H131" s="250">
        <v>17.233000000000001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AT131" s="256" t="s">
        <v>162</v>
      </c>
      <c r="AU131" s="256" t="s">
        <v>82</v>
      </c>
      <c r="AV131" s="12" t="s">
        <v>82</v>
      </c>
      <c r="AW131" s="12" t="s">
        <v>35</v>
      </c>
      <c r="AX131" s="12" t="s">
        <v>72</v>
      </c>
      <c r="AY131" s="256" t="s">
        <v>150</v>
      </c>
    </row>
    <row r="132" s="12" customFormat="1">
      <c r="B132" s="246"/>
      <c r="C132" s="247"/>
      <c r="D132" s="233" t="s">
        <v>162</v>
      </c>
      <c r="E132" s="248" t="s">
        <v>21</v>
      </c>
      <c r="F132" s="249" t="s">
        <v>210</v>
      </c>
      <c r="G132" s="247"/>
      <c r="H132" s="250">
        <v>-2.758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AT132" s="256" t="s">
        <v>162</v>
      </c>
      <c r="AU132" s="256" t="s">
        <v>82</v>
      </c>
      <c r="AV132" s="12" t="s">
        <v>82</v>
      </c>
      <c r="AW132" s="12" t="s">
        <v>35</v>
      </c>
      <c r="AX132" s="12" t="s">
        <v>72</v>
      </c>
      <c r="AY132" s="256" t="s">
        <v>150</v>
      </c>
    </row>
    <row r="133" s="13" customFormat="1">
      <c r="B133" s="268"/>
      <c r="C133" s="269"/>
      <c r="D133" s="233" t="s">
        <v>162</v>
      </c>
      <c r="E133" s="270" t="s">
        <v>21</v>
      </c>
      <c r="F133" s="271" t="s">
        <v>211</v>
      </c>
      <c r="G133" s="269"/>
      <c r="H133" s="272">
        <v>14.475</v>
      </c>
      <c r="I133" s="273"/>
      <c r="J133" s="269"/>
      <c r="K133" s="269"/>
      <c r="L133" s="274"/>
      <c r="M133" s="275"/>
      <c r="N133" s="276"/>
      <c r="O133" s="276"/>
      <c r="P133" s="276"/>
      <c r="Q133" s="276"/>
      <c r="R133" s="276"/>
      <c r="S133" s="276"/>
      <c r="T133" s="277"/>
      <c r="AT133" s="278" t="s">
        <v>162</v>
      </c>
      <c r="AU133" s="278" t="s">
        <v>82</v>
      </c>
      <c r="AV133" s="13" t="s">
        <v>158</v>
      </c>
      <c r="AW133" s="13" t="s">
        <v>35</v>
      </c>
      <c r="AX133" s="13" t="s">
        <v>80</v>
      </c>
      <c r="AY133" s="278" t="s">
        <v>150</v>
      </c>
    </row>
    <row r="134" s="1" customFormat="1" ht="16.5" customHeight="1">
      <c r="B134" s="46"/>
      <c r="C134" s="221" t="s">
        <v>212</v>
      </c>
      <c r="D134" s="221" t="s">
        <v>153</v>
      </c>
      <c r="E134" s="222" t="s">
        <v>213</v>
      </c>
      <c r="F134" s="223" t="s">
        <v>214</v>
      </c>
      <c r="G134" s="224" t="s">
        <v>175</v>
      </c>
      <c r="H134" s="225">
        <v>30.684000000000001</v>
      </c>
      <c r="I134" s="226"/>
      <c r="J134" s="227">
        <f>ROUND(I134*H134,2)</f>
        <v>0</v>
      </c>
      <c r="K134" s="223" t="s">
        <v>157</v>
      </c>
      <c r="L134" s="72"/>
      <c r="M134" s="228" t="s">
        <v>21</v>
      </c>
      <c r="N134" s="229" t="s">
        <v>43</v>
      </c>
      <c r="O134" s="47"/>
      <c r="P134" s="230">
        <f>O134*H134</f>
        <v>0</v>
      </c>
      <c r="Q134" s="230">
        <v>0.10325</v>
      </c>
      <c r="R134" s="230">
        <f>Q134*H134</f>
        <v>3.168123</v>
      </c>
      <c r="S134" s="230">
        <v>0</v>
      </c>
      <c r="T134" s="231">
        <f>S134*H134</f>
        <v>0</v>
      </c>
      <c r="AR134" s="24" t="s">
        <v>158</v>
      </c>
      <c r="AT134" s="24" t="s">
        <v>153</v>
      </c>
      <c r="AU134" s="24" t="s">
        <v>82</v>
      </c>
      <c r="AY134" s="24" t="s">
        <v>150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24" t="s">
        <v>80</v>
      </c>
      <c r="BK134" s="232">
        <f>ROUND(I134*H134,2)</f>
        <v>0</v>
      </c>
      <c r="BL134" s="24" t="s">
        <v>158</v>
      </c>
      <c r="BM134" s="24" t="s">
        <v>215</v>
      </c>
    </row>
    <row r="135" s="1" customFormat="1">
      <c r="B135" s="46"/>
      <c r="C135" s="74"/>
      <c r="D135" s="233" t="s">
        <v>160</v>
      </c>
      <c r="E135" s="74"/>
      <c r="F135" s="234" t="s">
        <v>216</v>
      </c>
      <c r="G135" s="74"/>
      <c r="H135" s="74"/>
      <c r="I135" s="191"/>
      <c r="J135" s="74"/>
      <c r="K135" s="74"/>
      <c r="L135" s="72"/>
      <c r="M135" s="235"/>
      <c r="N135" s="47"/>
      <c r="O135" s="47"/>
      <c r="P135" s="47"/>
      <c r="Q135" s="47"/>
      <c r="R135" s="47"/>
      <c r="S135" s="47"/>
      <c r="T135" s="95"/>
      <c r="AT135" s="24" t="s">
        <v>160</v>
      </c>
      <c r="AU135" s="24" t="s">
        <v>82</v>
      </c>
    </row>
    <row r="136" s="12" customFormat="1">
      <c r="B136" s="246"/>
      <c r="C136" s="247"/>
      <c r="D136" s="233" t="s">
        <v>162</v>
      </c>
      <c r="E136" s="248" t="s">
        <v>21</v>
      </c>
      <c r="F136" s="249" t="s">
        <v>217</v>
      </c>
      <c r="G136" s="247"/>
      <c r="H136" s="250">
        <v>33.244999999999997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AT136" s="256" t="s">
        <v>162</v>
      </c>
      <c r="AU136" s="256" t="s">
        <v>82</v>
      </c>
      <c r="AV136" s="12" t="s">
        <v>82</v>
      </c>
      <c r="AW136" s="12" t="s">
        <v>35</v>
      </c>
      <c r="AX136" s="12" t="s">
        <v>72</v>
      </c>
      <c r="AY136" s="256" t="s">
        <v>150</v>
      </c>
    </row>
    <row r="137" s="12" customFormat="1">
      <c r="B137" s="246"/>
      <c r="C137" s="247"/>
      <c r="D137" s="233" t="s">
        <v>162</v>
      </c>
      <c r="E137" s="248" t="s">
        <v>21</v>
      </c>
      <c r="F137" s="249" t="s">
        <v>218</v>
      </c>
      <c r="G137" s="247"/>
      <c r="H137" s="250">
        <v>-2.5609999999999999</v>
      </c>
      <c r="I137" s="251"/>
      <c r="J137" s="247"/>
      <c r="K137" s="247"/>
      <c r="L137" s="252"/>
      <c r="M137" s="253"/>
      <c r="N137" s="254"/>
      <c r="O137" s="254"/>
      <c r="P137" s="254"/>
      <c r="Q137" s="254"/>
      <c r="R137" s="254"/>
      <c r="S137" s="254"/>
      <c r="T137" s="255"/>
      <c r="AT137" s="256" t="s">
        <v>162</v>
      </c>
      <c r="AU137" s="256" t="s">
        <v>82</v>
      </c>
      <c r="AV137" s="12" t="s">
        <v>82</v>
      </c>
      <c r="AW137" s="12" t="s">
        <v>35</v>
      </c>
      <c r="AX137" s="12" t="s">
        <v>72</v>
      </c>
      <c r="AY137" s="256" t="s">
        <v>150</v>
      </c>
    </row>
    <row r="138" s="13" customFormat="1">
      <c r="B138" s="268"/>
      <c r="C138" s="269"/>
      <c r="D138" s="233" t="s">
        <v>162</v>
      </c>
      <c r="E138" s="270" t="s">
        <v>21</v>
      </c>
      <c r="F138" s="271" t="s">
        <v>211</v>
      </c>
      <c r="G138" s="269"/>
      <c r="H138" s="272">
        <v>30.684000000000001</v>
      </c>
      <c r="I138" s="273"/>
      <c r="J138" s="269"/>
      <c r="K138" s="269"/>
      <c r="L138" s="274"/>
      <c r="M138" s="275"/>
      <c r="N138" s="276"/>
      <c r="O138" s="276"/>
      <c r="P138" s="276"/>
      <c r="Q138" s="276"/>
      <c r="R138" s="276"/>
      <c r="S138" s="276"/>
      <c r="T138" s="277"/>
      <c r="AT138" s="278" t="s">
        <v>162</v>
      </c>
      <c r="AU138" s="278" t="s">
        <v>82</v>
      </c>
      <c r="AV138" s="13" t="s">
        <v>158</v>
      </c>
      <c r="AW138" s="13" t="s">
        <v>35</v>
      </c>
      <c r="AX138" s="13" t="s">
        <v>80</v>
      </c>
      <c r="AY138" s="278" t="s">
        <v>150</v>
      </c>
    </row>
    <row r="139" s="1" customFormat="1" ht="25.5" customHeight="1">
      <c r="B139" s="46"/>
      <c r="C139" s="221" t="s">
        <v>219</v>
      </c>
      <c r="D139" s="221" t="s">
        <v>153</v>
      </c>
      <c r="E139" s="222" t="s">
        <v>220</v>
      </c>
      <c r="F139" s="223" t="s">
        <v>221</v>
      </c>
      <c r="G139" s="224" t="s">
        <v>175</v>
      </c>
      <c r="H139" s="225">
        <v>0.71999999999999997</v>
      </c>
      <c r="I139" s="226"/>
      <c r="J139" s="227">
        <f>ROUND(I139*H139,2)</f>
        <v>0</v>
      </c>
      <c r="K139" s="223" t="s">
        <v>157</v>
      </c>
      <c r="L139" s="72"/>
      <c r="M139" s="228" t="s">
        <v>21</v>
      </c>
      <c r="N139" s="229" t="s">
        <v>43</v>
      </c>
      <c r="O139" s="47"/>
      <c r="P139" s="230">
        <f>O139*H139</f>
        <v>0</v>
      </c>
      <c r="Q139" s="230">
        <v>0.11085</v>
      </c>
      <c r="R139" s="230">
        <f>Q139*H139</f>
        <v>0.079811999999999994</v>
      </c>
      <c r="S139" s="230">
        <v>0</v>
      </c>
      <c r="T139" s="231">
        <f>S139*H139</f>
        <v>0</v>
      </c>
      <c r="AR139" s="24" t="s">
        <v>158</v>
      </c>
      <c r="AT139" s="24" t="s">
        <v>153</v>
      </c>
      <c r="AU139" s="24" t="s">
        <v>82</v>
      </c>
      <c r="AY139" s="24" t="s">
        <v>150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24" t="s">
        <v>80</v>
      </c>
      <c r="BK139" s="232">
        <f>ROUND(I139*H139,2)</f>
        <v>0</v>
      </c>
      <c r="BL139" s="24" t="s">
        <v>158</v>
      </c>
      <c r="BM139" s="24" t="s">
        <v>222</v>
      </c>
    </row>
    <row r="140" s="1" customFormat="1">
      <c r="B140" s="46"/>
      <c r="C140" s="74"/>
      <c r="D140" s="233" t="s">
        <v>160</v>
      </c>
      <c r="E140" s="74"/>
      <c r="F140" s="234" t="s">
        <v>223</v>
      </c>
      <c r="G140" s="74"/>
      <c r="H140" s="74"/>
      <c r="I140" s="191"/>
      <c r="J140" s="74"/>
      <c r="K140" s="74"/>
      <c r="L140" s="72"/>
      <c r="M140" s="235"/>
      <c r="N140" s="47"/>
      <c r="O140" s="47"/>
      <c r="P140" s="47"/>
      <c r="Q140" s="47"/>
      <c r="R140" s="47"/>
      <c r="S140" s="47"/>
      <c r="T140" s="95"/>
      <c r="AT140" s="24" t="s">
        <v>160</v>
      </c>
      <c r="AU140" s="24" t="s">
        <v>82</v>
      </c>
    </row>
    <row r="141" s="12" customFormat="1">
      <c r="B141" s="246"/>
      <c r="C141" s="247"/>
      <c r="D141" s="233" t="s">
        <v>162</v>
      </c>
      <c r="E141" s="248" t="s">
        <v>21</v>
      </c>
      <c r="F141" s="249" t="s">
        <v>224</v>
      </c>
      <c r="G141" s="247"/>
      <c r="H141" s="250">
        <v>0.71999999999999997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AT141" s="256" t="s">
        <v>162</v>
      </c>
      <c r="AU141" s="256" t="s">
        <v>82</v>
      </c>
      <c r="AV141" s="12" t="s">
        <v>82</v>
      </c>
      <c r="AW141" s="12" t="s">
        <v>35</v>
      </c>
      <c r="AX141" s="12" t="s">
        <v>80</v>
      </c>
      <c r="AY141" s="256" t="s">
        <v>150</v>
      </c>
    </row>
    <row r="142" s="1" customFormat="1" ht="25.5" customHeight="1">
      <c r="B142" s="46"/>
      <c r="C142" s="221" t="s">
        <v>225</v>
      </c>
      <c r="D142" s="221" t="s">
        <v>153</v>
      </c>
      <c r="E142" s="222" t="s">
        <v>226</v>
      </c>
      <c r="F142" s="223" t="s">
        <v>227</v>
      </c>
      <c r="G142" s="224" t="s">
        <v>175</v>
      </c>
      <c r="H142" s="225">
        <v>6.4000000000000004</v>
      </c>
      <c r="I142" s="226"/>
      <c r="J142" s="227">
        <f>ROUND(I142*H142,2)</f>
        <v>0</v>
      </c>
      <c r="K142" s="223" t="s">
        <v>157</v>
      </c>
      <c r="L142" s="72"/>
      <c r="M142" s="228" t="s">
        <v>21</v>
      </c>
      <c r="N142" s="229" t="s">
        <v>43</v>
      </c>
      <c r="O142" s="47"/>
      <c r="P142" s="230">
        <f>O142*H142</f>
        <v>0</v>
      </c>
      <c r="Q142" s="230">
        <v>0.072969999999999993</v>
      </c>
      <c r="R142" s="230">
        <f>Q142*H142</f>
        <v>0.46700799999999998</v>
      </c>
      <c r="S142" s="230">
        <v>0</v>
      </c>
      <c r="T142" s="231">
        <f>S142*H142</f>
        <v>0</v>
      </c>
      <c r="AR142" s="24" t="s">
        <v>158</v>
      </c>
      <c r="AT142" s="24" t="s">
        <v>153</v>
      </c>
      <c r="AU142" s="24" t="s">
        <v>82</v>
      </c>
      <c r="AY142" s="24" t="s">
        <v>150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24" t="s">
        <v>80</v>
      </c>
      <c r="BK142" s="232">
        <f>ROUND(I142*H142,2)</f>
        <v>0</v>
      </c>
      <c r="BL142" s="24" t="s">
        <v>158</v>
      </c>
      <c r="BM142" s="24" t="s">
        <v>228</v>
      </c>
    </row>
    <row r="143" s="1" customFormat="1">
      <c r="B143" s="46"/>
      <c r="C143" s="74"/>
      <c r="D143" s="233" t="s">
        <v>160</v>
      </c>
      <c r="E143" s="74"/>
      <c r="F143" s="234" t="s">
        <v>229</v>
      </c>
      <c r="G143" s="74"/>
      <c r="H143" s="74"/>
      <c r="I143" s="191"/>
      <c r="J143" s="74"/>
      <c r="K143" s="74"/>
      <c r="L143" s="72"/>
      <c r="M143" s="235"/>
      <c r="N143" s="47"/>
      <c r="O143" s="47"/>
      <c r="P143" s="47"/>
      <c r="Q143" s="47"/>
      <c r="R143" s="47"/>
      <c r="S143" s="47"/>
      <c r="T143" s="95"/>
      <c r="AT143" s="24" t="s">
        <v>160</v>
      </c>
      <c r="AU143" s="24" t="s">
        <v>82</v>
      </c>
    </row>
    <row r="144" s="12" customFormat="1">
      <c r="B144" s="246"/>
      <c r="C144" s="247"/>
      <c r="D144" s="233" t="s">
        <v>162</v>
      </c>
      <c r="E144" s="248" t="s">
        <v>21</v>
      </c>
      <c r="F144" s="249" t="s">
        <v>230</v>
      </c>
      <c r="G144" s="247"/>
      <c r="H144" s="250">
        <v>6.4000000000000004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AT144" s="256" t="s">
        <v>162</v>
      </c>
      <c r="AU144" s="256" t="s">
        <v>82</v>
      </c>
      <c r="AV144" s="12" t="s">
        <v>82</v>
      </c>
      <c r="AW144" s="12" t="s">
        <v>35</v>
      </c>
      <c r="AX144" s="12" t="s">
        <v>80</v>
      </c>
      <c r="AY144" s="256" t="s">
        <v>150</v>
      </c>
    </row>
    <row r="145" s="1" customFormat="1" ht="25.5" customHeight="1">
      <c r="B145" s="46"/>
      <c r="C145" s="221" t="s">
        <v>231</v>
      </c>
      <c r="D145" s="221" t="s">
        <v>153</v>
      </c>
      <c r="E145" s="222" t="s">
        <v>232</v>
      </c>
      <c r="F145" s="223" t="s">
        <v>233</v>
      </c>
      <c r="G145" s="224" t="s">
        <v>175</v>
      </c>
      <c r="H145" s="225">
        <v>9</v>
      </c>
      <c r="I145" s="226"/>
      <c r="J145" s="227">
        <f>ROUND(I145*H145,2)</f>
        <v>0</v>
      </c>
      <c r="K145" s="223" t="s">
        <v>157</v>
      </c>
      <c r="L145" s="72"/>
      <c r="M145" s="228" t="s">
        <v>21</v>
      </c>
      <c r="N145" s="229" t="s">
        <v>43</v>
      </c>
      <c r="O145" s="47"/>
      <c r="P145" s="230">
        <f>O145*H145</f>
        <v>0</v>
      </c>
      <c r="Q145" s="230">
        <v>0.10891000000000001</v>
      </c>
      <c r="R145" s="230">
        <f>Q145*H145</f>
        <v>0.98019000000000012</v>
      </c>
      <c r="S145" s="230">
        <v>0</v>
      </c>
      <c r="T145" s="231">
        <f>S145*H145</f>
        <v>0</v>
      </c>
      <c r="AR145" s="24" t="s">
        <v>158</v>
      </c>
      <c r="AT145" s="24" t="s">
        <v>153</v>
      </c>
      <c r="AU145" s="24" t="s">
        <v>82</v>
      </c>
      <c r="AY145" s="24" t="s">
        <v>150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24" t="s">
        <v>80</v>
      </c>
      <c r="BK145" s="232">
        <f>ROUND(I145*H145,2)</f>
        <v>0</v>
      </c>
      <c r="BL145" s="24" t="s">
        <v>158</v>
      </c>
      <c r="BM145" s="24" t="s">
        <v>234</v>
      </c>
    </row>
    <row r="146" s="1" customFormat="1">
      <c r="B146" s="46"/>
      <c r="C146" s="74"/>
      <c r="D146" s="233" t="s">
        <v>160</v>
      </c>
      <c r="E146" s="74"/>
      <c r="F146" s="234" t="s">
        <v>235</v>
      </c>
      <c r="G146" s="74"/>
      <c r="H146" s="74"/>
      <c r="I146" s="191"/>
      <c r="J146" s="74"/>
      <c r="K146" s="74"/>
      <c r="L146" s="72"/>
      <c r="M146" s="235"/>
      <c r="N146" s="47"/>
      <c r="O146" s="47"/>
      <c r="P146" s="47"/>
      <c r="Q146" s="47"/>
      <c r="R146" s="47"/>
      <c r="S146" s="47"/>
      <c r="T146" s="95"/>
      <c r="AT146" s="24" t="s">
        <v>160</v>
      </c>
      <c r="AU146" s="24" t="s">
        <v>82</v>
      </c>
    </row>
    <row r="147" s="12" customFormat="1">
      <c r="B147" s="246"/>
      <c r="C147" s="247"/>
      <c r="D147" s="233" t="s">
        <v>162</v>
      </c>
      <c r="E147" s="248" t="s">
        <v>21</v>
      </c>
      <c r="F147" s="249" t="s">
        <v>236</v>
      </c>
      <c r="G147" s="247"/>
      <c r="H147" s="250">
        <v>2.3999999999999999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AT147" s="256" t="s">
        <v>162</v>
      </c>
      <c r="AU147" s="256" t="s">
        <v>82</v>
      </c>
      <c r="AV147" s="12" t="s">
        <v>82</v>
      </c>
      <c r="AW147" s="12" t="s">
        <v>35</v>
      </c>
      <c r="AX147" s="12" t="s">
        <v>72</v>
      </c>
      <c r="AY147" s="256" t="s">
        <v>150</v>
      </c>
    </row>
    <row r="148" s="12" customFormat="1">
      <c r="B148" s="246"/>
      <c r="C148" s="247"/>
      <c r="D148" s="233" t="s">
        <v>162</v>
      </c>
      <c r="E148" s="248" t="s">
        <v>21</v>
      </c>
      <c r="F148" s="249" t="s">
        <v>237</v>
      </c>
      <c r="G148" s="247"/>
      <c r="H148" s="250">
        <v>6.5999999999999996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AT148" s="256" t="s">
        <v>162</v>
      </c>
      <c r="AU148" s="256" t="s">
        <v>82</v>
      </c>
      <c r="AV148" s="12" t="s">
        <v>82</v>
      </c>
      <c r="AW148" s="12" t="s">
        <v>35</v>
      </c>
      <c r="AX148" s="12" t="s">
        <v>72</v>
      </c>
      <c r="AY148" s="256" t="s">
        <v>150</v>
      </c>
    </row>
    <row r="149" s="13" customFormat="1">
      <c r="B149" s="268"/>
      <c r="C149" s="269"/>
      <c r="D149" s="233" t="s">
        <v>162</v>
      </c>
      <c r="E149" s="270" t="s">
        <v>21</v>
      </c>
      <c r="F149" s="271" t="s">
        <v>211</v>
      </c>
      <c r="G149" s="269"/>
      <c r="H149" s="272">
        <v>9</v>
      </c>
      <c r="I149" s="273"/>
      <c r="J149" s="269"/>
      <c r="K149" s="269"/>
      <c r="L149" s="274"/>
      <c r="M149" s="275"/>
      <c r="N149" s="276"/>
      <c r="O149" s="276"/>
      <c r="P149" s="276"/>
      <c r="Q149" s="276"/>
      <c r="R149" s="276"/>
      <c r="S149" s="276"/>
      <c r="T149" s="277"/>
      <c r="AT149" s="278" t="s">
        <v>162</v>
      </c>
      <c r="AU149" s="278" t="s">
        <v>82</v>
      </c>
      <c r="AV149" s="13" t="s">
        <v>158</v>
      </c>
      <c r="AW149" s="13" t="s">
        <v>35</v>
      </c>
      <c r="AX149" s="13" t="s">
        <v>80</v>
      </c>
      <c r="AY149" s="278" t="s">
        <v>150</v>
      </c>
    </row>
    <row r="150" s="1" customFormat="1" ht="25.5" customHeight="1">
      <c r="B150" s="46"/>
      <c r="C150" s="221" t="s">
        <v>238</v>
      </c>
      <c r="D150" s="221" t="s">
        <v>153</v>
      </c>
      <c r="E150" s="222" t="s">
        <v>239</v>
      </c>
      <c r="F150" s="223" t="s">
        <v>240</v>
      </c>
      <c r="G150" s="224" t="s">
        <v>241</v>
      </c>
      <c r="H150" s="225">
        <v>21.350000000000001</v>
      </c>
      <c r="I150" s="226"/>
      <c r="J150" s="227">
        <f>ROUND(I150*H150,2)</f>
        <v>0</v>
      </c>
      <c r="K150" s="223" t="s">
        <v>21</v>
      </c>
      <c r="L150" s="72"/>
      <c r="M150" s="228" t="s">
        <v>21</v>
      </c>
      <c r="N150" s="229" t="s">
        <v>43</v>
      </c>
      <c r="O150" s="47"/>
      <c r="P150" s="230">
        <f>O150*H150</f>
        <v>0</v>
      </c>
      <c r="Q150" s="230">
        <v>0.00020000000000000001</v>
      </c>
      <c r="R150" s="230">
        <f>Q150*H150</f>
        <v>0.0042700000000000004</v>
      </c>
      <c r="S150" s="230">
        <v>0</v>
      </c>
      <c r="T150" s="231">
        <f>S150*H150</f>
        <v>0</v>
      </c>
      <c r="AR150" s="24" t="s">
        <v>158</v>
      </c>
      <c r="AT150" s="24" t="s">
        <v>153</v>
      </c>
      <c r="AU150" s="24" t="s">
        <v>82</v>
      </c>
      <c r="AY150" s="24" t="s">
        <v>150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24" t="s">
        <v>80</v>
      </c>
      <c r="BK150" s="232">
        <f>ROUND(I150*H150,2)</f>
        <v>0</v>
      </c>
      <c r="BL150" s="24" t="s">
        <v>158</v>
      </c>
      <c r="BM150" s="24" t="s">
        <v>242</v>
      </c>
    </row>
    <row r="151" s="1" customFormat="1">
      <c r="B151" s="46"/>
      <c r="C151" s="74"/>
      <c r="D151" s="233" t="s">
        <v>160</v>
      </c>
      <c r="E151" s="74"/>
      <c r="F151" s="234" t="s">
        <v>240</v>
      </c>
      <c r="G151" s="74"/>
      <c r="H151" s="74"/>
      <c r="I151" s="191"/>
      <c r="J151" s="74"/>
      <c r="K151" s="74"/>
      <c r="L151" s="72"/>
      <c r="M151" s="235"/>
      <c r="N151" s="47"/>
      <c r="O151" s="47"/>
      <c r="P151" s="47"/>
      <c r="Q151" s="47"/>
      <c r="R151" s="47"/>
      <c r="S151" s="47"/>
      <c r="T151" s="95"/>
      <c r="AT151" s="24" t="s">
        <v>160</v>
      </c>
      <c r="AU151" s="24" t="s">
        <v>82</v>
      </c>
    </row>
    <row r="152" s="12" customFormat="1">
      <c r="B152" s="246"/>
      <c r="C152" s="247"/>
      <c r="D152" s="233" t="s">
        <v>162</v>
      </c>
      <c r="E152" s="248" t="s">
        <v>21</v>
      </c>
      <c r="F152" s="249" t="s">
        <v>243</v>
      </c>
      <c r="G152" s="247"/>
      <c r="H152" s="250">
        <v>21.350000000000001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AT152" s="256" t="s">
        <v>162</v>
      </c>
      <c r="AU152" s="256" t="s">
        <v>82</v>
      </c>
      <c r="AV152" s="12" t="s">
        <v>82</v>
      </c>
      <c r="AW152" s="12" t="s">
        <v>35</v>
      </c>
      <c r="AX152" s="12" t="s">
        <v>80</v>
      </c>
      <c r="AY152" s="256" t="s">
        <v>150</v>
      </c>
    </row>
    <row r="153" s="1" customFormat="1" ht="16.5" customHeight="1">
      <c r="B153" s="46"/>
      <c r="C153" s="221" t="s">
        <v>244</v>
      </c>
      <c r="D153" s="221" t="s">
        <v>153</v>
      </c>
      <c r="E153" s="222" t="s">
        <v>245</v>
      </c>
      <c r="F153" s="223" t="s">
        <v>246</v>
      </c>
      <c r="G153" s="224" t="s">
        <v>175</v>
      </c>
      <c r="H153" s="225">
        <v>2.2000000000000002</v>
      </c>
      <c r="I153" s="226"/>
      <c r="J153" s="227">
        <f>ROUND(I153*H153,2)</f>
        <v>0</v>
      </c>
      <c r="K153" s="223" t="s">
        <v>157</v>
      </c>
      <c r="L153" s="72"/>
      <c r="M153" s="228" t="s">
        <v>21</v>
      </c>
      <c r="N153" s="229" t="s">
        <v>43</v>
      </c>
      <c r="O153" s="47"/>
      <c r="P153" s="230">
        <f>O153*H153</f>
        <v>0</v>
      </c>
      <c r="Q153" s="230">
        <v>0.0067200000000000003</v>
      </c>
      <c r="R153" s="230">
        <f>Q153*H153</f>
        <v>0.014784000000000002</v>
      </c>
      <c r="S153" s="230">
        <v>0</v>
      </c>
      <c r="T153" s="231">
        <f>S153*H153</f>
        <v>0</v>
      </c>
      <c r="AR153" s="24" t="s">
        <v>158</v>
      </c>
      <c r="AT153" s="24" t="s">
        <v>153</v>
      </c>
      <c r="AU153" s="24" t="s">
        <v>82</v>
      </c>
      <c r="AY153" s="24" t="s">
        <v>150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24" t="s">
        <v>80</v>
      </c>
      <c r="BK153" s="232">
        <f>ROUND(I153*H153,2)</f>
        <v>0</v>
      </c>
      <c r="BL153" s="24" t="s">
        <v>158</v>
      </c>
      <c r="BM153" s="24" t="s">
        <v>247</v>
      </c>
    </row>
    <row r="154" s="1" customFormat="1">
      <c r="B154" s="46"/>
      <c r="C154" s="74"/>
      <c r="D154" s="233" t="s">
        <v>160</v>
      </c>
      <c r="E154" s="74"/>
      <c r="F154" s="234" t="s">
        <v>248</v>
      </c>
      <c r="G154" s="74"/>
      <c r="H154" s="74"/>
      <c r="I154" s="191"/>
      <c r="J154" s="74"/>
      <c r="K154" s="74"/>
      <c r="L154" s="72"/>
      <c r="M154" s="235"/>
      <c r="N154" s="47"/>
      <c r="O154" s="47"/>
      <c r="P154" s="47"/>
      <c r="Q154" s="47"/>
      <c r="R154" s="47"/>
      <c r="S154" s="47"/>
      <c r="T154" s="95"/>
      <c r="AT154" s="24" t="s">
        <v>160</v>
      </c>
      <c r="AU154" s="24" t="s">
        <v>82</v>
      </c>
    </row>
    <row r="155" s="12" customFormat="1">
      <c r="B155" s="246"/>
      <c r="C155" s="247"/>
      <c r="D155" s="233" t="s">
        <v>162</v>
      </c>
      <c r="E155" s="248" t="s">
        <v>21</v>
      </c>
      <c r="F155" s="249" t="s">
        <v>249</v>
      </c>
      <c r="G155" s="247"/>
      <c r="H155" s="250">
        <v>2.2000000000000002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AT155" s="256" t="s">
        <v>162</v>
      </c>
      <c r="AU155" s="256" t="s">
        <v>82</v>
      </c>
      <c r="AV155" s="12" t="s">
        <v>82</v>
      </c>
      <c r="AW155" s="12" t="s">
        <v>35</v>
      </c>
      <c r="AX155" s="12" t="s">
        <v>80</v>
      </c>
      <c r="AY155" s="256" t="s">
        <v>150</v>
      </c>
    </row>
    <row r="156" s="1" customFormat="1" ht="16.5" customHeight="1">
      <c r="B156" s="46"/>
      <c r="C156" s="221" t="s">
        <v>10</v>
      </c>
      <c r="D156" s="221" t="s">
        <v>153</v>
      </c>
      <c r="E156" s="222" t="s">
        <v>250</v>
      </c>
      <c r="F156" s="223" t="s">
        <v>251</v>
      </c>
      <c r="G156" s="224" t="s">
        <v>241</v>
      </c>
      <c r="H156" s="225">
        <v>33.100000000000001</v>
      </c>
      <c r="I156" s="226"/>
      <c r="J156" s="227">
        <f>ROUND(I156*H156,2)</f>
        <v>0</v>
      </c>
      <c r="K156" s="223" t="s">
        <v>157</v>
      </c>
      <c r="L156" s="72"/>
      <c r="M156" s="228" t="s">
        <v>21</v>
      </c>
      <c r="N156" s="229" t="s">
        <v>43</v>
      </c>
      <c r="O156" s="47"/>
      <c r="P156" s="230">
        <f>O156*H156</f>
        <v>0</v>
      </c>
      <c r="Q156" s="230">
        <v>0.00044000000000000002</v>
      </c>
      <c r="R156" s="230">
        <f>Q156*H156</f>
        <v>0.014564000000000001</v>
      </c>
      <c r="S156" s="230">
        <v>0</v>
      </c>
      <c r="T156" s="231">
        <f>S156*H156</f>
        <v>0</v>
      </c>
      <c r="AR156" s="24" t="s">
        <v>158</v>
      </c>
      <c r="AT156" s="24" t="s">
        <v>153</v>
      </c>
      <c r="AU156" s="24" t="s">
        <v>82</v>
      </c>
      <c r="AY156" s="24" t="s">
        <v>150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24" t="s">
        <v>80</v>
      </c>
      <c r="BK156" s="232">
        <f>ROUND(I156*H156,2)</f>
        <v>0</v>
      </c>
      <c r="BL156" s="24" t="s">
        <v>158</v>
      </c>
      <c r="BM156" s="24" t="s">
        <v>252</v>
      </c>
    </row>
    <row r="157" s="1" customFormat="1">
      <c r="B157" s="46"/>
      <c r="C157" s="74"/>
      <c r="D157" s="233" t="s">
        <v>160</v>
      </c>
      <c r="E157" s="74"/>
      <c r="F157" s="234" t="s">
        <v>253</v>
      </c>
      <c r="G157" s="74"/>
      <c r="H157" s="74"/>
      <c r="I157" s="191"/>
      <c r="J157" s="74"/>
      <c r="K157" s="74"/>
      <c r="L157" s="72"/>
      <c r="M157" s="235"/>
      <c r="N157" s="47"/>
      <c r="O157" s="47"/>
      <c r="P157" s="47"/>
      <c r="Q157" s="47"/>
      <c r="R157" s="47"/>
      <c r="S157" s="47"/>
      <c r="T157" s="95"/>
      <c r="AT157" s="24" t="s">
        <v>160</v>
      </c>
      <c r="AU157" s="24" t="s">
        <v>82</v>
      </c>
    </row>
    <row r="158" s="12" customFormat="1">
      <c r="B158" s="246"/>
      <c r="C158" s="247"/>
      <c r="D158" s="233" t="s">
        <v>162</v>
      </c>
      <c r="E158" s="248" t="s">
        <v>21</v>
      </c>
      <c r="F158" s="249" t="s">
        <v>254</v>
      </c>
      <c r="G158" s="247"/>
      <c r="H158" s="250">
        <v>33.100000000000001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AT158" s="256" t="s">
        <v>162</v>
      </c>
      <c r="AU158" s="256" t="s">
        <v>82</v>
      </c>
      <c r="AV158" s="12" t="s">
        <v>82</v>
      </c>
      <c r="AW158" s="12" t="s">
        <v>35</v>
      </c>
      <c r="AX158" s="12" t="s">
        <v>80</v>
      </c>
      <c r="AY158" s="256" t="s">
        <v>150</v>
      </c>
    </row>
    <row r="159" s="10" customFormat="1" ht="29.88" customHeight="1">
      <c r="B159" s="205"/>
      <c r="C159" s="206"/>
      <c r="D159" s="207" t="s">
        <v>71</v>
      </c>
      <c r="E159" s="219" t="s">
        <v>255</v>
      </c>
      <c r="F159" s="219" t="s">
        <v>256</v>
      </c>
      <c r="G159" s="206"/>
      <c r="H159" s="206"/>
      <c r="I159" s="209"/>
      <c r="J159" s="220">
        <f>BK159</f>
        <v>0</v>
      </c>
      <c r="K159" s="206"/>
      <c r="L159" s="211"/>
      <c r="M159" s="212"/>
      <c r="N159" s="213"/>
      <c r="O159" s="213"/>
      <c r="P159" s="214">
        <f>SUM(P160:P233)</f>
        <v>0</v>
      </c>
      <c r="Q159" s="213"/>
      <c r="R159" s="214">
        <f>SUM(R160:R233)</f>
        <v>5.9876634399999995</v>
      </c>
      <c r="S159" s="213"/>
      <c r="T159" s="215">
        <f>SUM(T160:T233)</f>
        <v>0</v>
      </c>
      <c r="AR159" s="216" t="s">
        <v>80</v>
      </c>
      <c r="AT159" s="217" t="s">
        <v>71</v>
      </c>
      <c r="AU159" s="217" t="s">
        <v>80</v>
      </c>
      <c r="AY159" s="216" t="s">
        <v>150</v>
      </c>
      <c r="BK159" s="218">
        <f>SUM(BK160:BK233)</f>
        <v>0</v>
      </c>
    </row>
    <row r="160" s="1" customFormat="1" ht="16.5" customHeight="1">
      <c r="B160" s="46"/>
      <c r="C160" s="221" t="s">
        <v>257</v>
      </c>
      <c r="D160" s="221" t="s">
        <v>153</v>
      </c>
      <c r="E160" s="222" t="s">
        <v>258</v>
      </c>
      <c r="F160" s="223" t="s">
        <v>259</v>
      </c>
      <c r="G160" s="224" t="s">
        <v>175</v>
      </c>
      <c r="H160" s="225">
        <v>70.804000000000002</v>
      </c>
      <c r="I160" s="226"/>
      <c r="J160" s="227">
        <f>ROUND(I160*H160,2)</f>
        <v>0</v>
      </c>
      <c r="K160" s="223" t="s">
        <v>157</v>
      </c>
      <c r="L160" s="72"/>
      <c r="M160" s="228" t="s">
        <v>21</v>
      </c>
      <c r="N160" s="229" t="s">
        <v>43</v>
      </c>
      <c r="O160" s="47"/>
      <c r="P160" s="230">
        <f>O160*H160</f>
        <v>0</v>
      </c>
      <c r="Q160" s="230">
        <v>0.0054599999999999996</v>
      </c>
      <c r="R160" s="230">
        <f>Q160*H160</f>
        <v>0.38658983999999996</v>
      </c>
      <c r="S160" s="230">
        <v>0</v>
      </c>
      <c r="T160" s="231">
        <f>S160*H160</f>
        <v>0</v>
      </c>
      <c r="AR160" s="24" t="s">
        <v>158</v>
      </c>
      <c r="AT160" s="24" t="s">
        <v>153</v>
      </c>
      <c r="AU160" s="24" t="s">
        <v>82</v>
      </c>
      <c r="AY160" s="24" t="s">
        <v>150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24" t="s">
        <v>80</v>
      </c>
      <c r="BK160" s="232">
        <f>ROUND(I160*H160,2)</f>
        <v>0</v>
      </c>
      <c r="BL160" s="24" t="s">
        <v>158</v>
      </c>
      <c r="BM160" s="24" t="s">
        <v>260</v>
      </c>
    </row>
    <row r="161" s="1" customFormat="1">
      <c r="B161" s="46"/>
      <c r="C161" s="74"/>
      <c r="D161" s="233" t="s">
        <v>160</v>
      </c>
      <c r="E161" s="74"/>
      <c r="F161" s="234" t="s">
        <v>261</v>
      </c>
      <c r="G161" s="74"/>
      <c r="H161" s="74"/>
      <c r="I161" s="191"/>
      <c r="J161" s="74"/>
      <c r="K161" s="74"/>
      <c r="L161" s="72"/>
      <c r="M161" s="235"/>
      <c r="N161" s="47"/>
      <c r="O161" s="47"/>
      <c r="P161" s="47"/>
      <c r="Q161" s="47"/>
      <c r="R161" s="47"/>
      <c r="S161" s="47"/>
      <c r="T161" s="95"/>
      <c r="AT161" s="24" t="s">
        <v>160</v>
      </c>
      <c r="AU161" s="24" t="s">
        <v>82</v>
      </c>
    </row>
    <row r="162" s="12" customFormat="1">
      <c r="B162" s="246"/>
      <c r="C162" s="247"/>
      <c r="D162" s="233" t="s">
        <v>162</v>
      </c>
      <c r="E162" s="248" t="s">
        <v>21</v>
      </c>
      <c r="F162" s="249" t="s">
        <v>262</v>
      </c>
      <c r="G162" s="247"/>
      <c r="H162" s="250">
        <v>70.804000000000002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AT162" s="256" t="s">
        <v>162</v>
      </c>
      <c r="AU162" s="256" t="s">
        <v>82</v>
      </c>
      <c r="AV162" s="12" t="s">
        <v>82</v>
      </c>
      <c r="AW162" s="12" t="s">
        <v>35</v>
      </c>
      <c r="AX162" s="12" t="s">
        <v>80</v>
      </c>
      <c r="AY162" s="256" t="s">
        <v>150</v>
      </c>
    </row>
    <row r="163" s="1" customFormat="1" ht="16.5" customHeight="1">
      <c r="B163" s="46"/>
      <c r="C163" s="221" t="s">
        <v>263</v>
      </c>
      <c r="D163" s="221" t="s">
        <v>153</v>
      </c>
      <c r="E163" s="222" t="s">
        <v>264</v>
      </c>
      <c r="F163" s="223" t="s">
        <v>265</v>
      </c>
      <c r="G163" s="224" t="s">
        <v>175</v>
      </c>
      <c r="H163" s="225">
        <v>70.804000000000002</v>
      </c>
      <c r="I163" s="226"/>
      <c r="J163" s="227">
        <f>ROUND(I163*H163,2)</f>
        <v>0</v>
      </c>
      <c r="K163" s="223" t="s">
        <v>157</v>
      </c>
      <c r="L163" s="72"/>
      <c r="M163" s="228" t="s">
        <v>21</v>
      </c>
      <c r="N163" s="229" t="s">
        <v>43</v>
      </c>
      <c r="O163" s="47"/>
      <c r="P163" s="230">
        <f>O163*H163</f>
        <v>0</v>
      </c>
      <c r="Q163" s="230">
        <v>0.0020999999999999999</v>
      </c>
      <c r="R163" s="230">
        <f>Q163*H163</f>
        <v>0.1486884</v>
      </c>
      <c r="S163" s="230">
        <v>0</v>
      </c>
      <c r="T163" s="231">
        <f>S163*H163</f>
        <v>0</v>
      </c>
      <c r="AR163" s="24" t="s">
        <v>158</v>
      </c>
      <c r="AT163" s="24" t="s">
        <v>153</v>
      </c>
      <c r="AU163" s="24" t="s">
        <v>82</v>
      </c>
      <c r="AY163" s="24" t="s">
        <v>150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24" t="s">
        <v>80</v>
      </c>
      <c r="BK163" s="232">
        <f>ROUND(I163*H163,2)</f>
        <v>0</v>
      </c>
      <c r="BL163" s="24" t="s">
        <v>158</v>
      </c>
      <c r="BM163" s="24" t="s">
        <v>266</v>
      </c>
    </row>
    <row r="164" s="1" customFormat="1">
      <c r="B164" s="46"/>
      <c r="C164" s="74"/>
      <c r="D164" s="233" t="s">
        <v>160</v>
      </c>
      <c r="E164" s="74"/>
      <c r="F164" s="234" t="s">
        <v>267</v>
      </c>
      <c r="G164" s="74"/>
      <c r="H164" s="74"/>
      <c r="I164" s="191"/>
      <c r="J164" s="74"/>
      <c r="K164" s="74"/>
      <c r="L164" s="72"/>
      <c r="M164" s="235"/>
      <c r="N164" s="47"/>
      <c r="O164" s="47"/>
      <c r="P164" s="47"/>
      <c r="Q164" s="47"/>
      <c r="R164" s="47"/>
      <c r="S164" s="47"/>
      <c r="T164" s="95"/>
      <c r="AT164" s="24" t="s">
        <v>160</v>
      </c>
      <c r="AU164" s="24" t="s">
        <v>82</v>
      </c>
    </row>
    <row r="165" s="1" customFormat="1" ht="25.5" customHeight="1">
      <c r="B165" s="46"/>
      <c r="C165" s="221" t="s">
        <v>268</v>
      </c>
      <c r="D165" s="221" t="s">
        <v>153</v>
      </c>
      <c r="E165" s="222" t="s">
        <v>269</v>
      </c>
      <c r="F165" s="223" t="s">
        <v>270</v>
      </c>
      <c r="G165" s="224" t="s">
        <v>175</v>
      </c>
      <c r="H165" s="225">
        <v>255.05500000000001</v>
      </c>
      <c r="I165" s="226"/>
      <c r="J165" s="227">
        <f>ROUND(I165*H165,2)</f>
        <v>0</v>
      </c>
      <c r="K165" s="223" t="s">
        <v>157</v>
      </c>
      <c r="L165" s="72"/>
      <c r="M165" s="228" t="s">
        <v>21</v>
      </c>
      <c r="N165" s="229" t="s">
        <v>43</v>
      </c>
      <c r="O165" s="47"/>
      <c r="P165" s="230">
        <f>O165*H165</f>
        <v>0</v>
      </c>
      <c r="Q165" s="230">
        <v>0.0043800000000000002</v>
      </c>
      <c r="R165" s="230">
        <f>Q165*H165</f>
        <v>1.1171409000000001</v>
      </c>
      <c r="S165" s="230">
        <v>0</v>
      </c>
      <c r="T165" s="231">
        <f>S165*H165</f>
        <v>0</v>
      </c>
      <c r="AR165" s="24" t="s">
        <v>158</v>
      </c>
      <c r="AT165" s="24" t="s">
        <v>153</v>
      </c>
      <c r="AU165" s="24" t="s">
        <v>82</v>
      </c>
      <c r="AY165" s="24" t="s">
        <v>150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24" t="s">
        <v>80</v>
      </c>
      <c r="BK165" s="232">
        <f>ROUND(I165*H165,2)</f>
        <v>0</v>
      </c>
      <c r="BL165" s="24" t="s">
        <v>158</v>
      </c>
      <c r="BM165" s="24" t="s">
        <v>271</v>
      </c>
    </row>
    <row r="166" s="1" customFormat="1">
      <c r="B166" s="46"/>
      <c r="C166" s="74"/>
      <c r="D166" s="233" t="s">
        <v>160</v>
      </c>
      <c r="E166" s="74"/>
      <c r="F166" s="234" t="s">
        <v>272</v>
      </c>
      <c r="G166" s="74"/>
      <c r="H166" s="74"/>
      <c r="I166" s="191"/>
      <c r="J166" s="74"/>
      <c r="K166" s="74"/>
      <c r="L166" s="72"/>
      <c r="M166" s="235"/>
      <c r="N166" s="47"/>
      <c r="O166" s="47"/>
      <c r="P166" s="47"/>
      <c r="Q166" s="47"/>
      <c r="R166" s="47"/>
      <c r="S166" s="47"/>
      <c r="T166" s="95"/>
      <c r="AT166" s="24" t="s">
        <v>160</v>
      </c>
      <c r="AU166" s="24" t="s">
        <v>82</v>
      </c>
    </row>
    <row r="167" s="12" customFormat="1">
      <c r="B167" s="246"/>
      <c r="C167" s="247"/>
      <c r="D167" s="233" t="s">
        <v>162</v>
      </c>
      <c r="E167" s="248" t="s">
        <v>21</v>
      </c>
      <c r="F167" s="249" t="s">
        <v>273</v>
      </c>
      <c r="G167" s="247"/>
      <c r="H167" s="250">
        <v>94.661000000000001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AT167" s="256" t="s">
        <v>162</v>
      </c>
      <c r="AU167" s="256" t="s">
        <v>82</v>
      </c>
      <c r="AV167" s="12" t="s">
        <v>82</v>
      </c>
      <c r="AW167" s="12" t="s">
        <v>35</v>
      </c>
      <c r="AX167" s="12" t="s">
        <v>72</v>
      </c>
      <c r="AY167" s="256" t="s">
        <v>150</v>
      </c>
    </row>
    <row r="168" s="12" customFormat="1">
      <c r="B168" s="246"/>
      <c r="C168" s="247"/>
      <c r="D168" s="233" t="s">
        <v>162</v>
      </c>
      <c r="E168" s="248" t="s">
        <v>21</v>
      </c>
      <c r="F168" s="249" t="s">
        <v>274</v>
      </c>
      <c r="G168" s="247"/>
      <c r="H168" s="250">
        <v>69.004000000000005</v>
      </c>
      <c r="I168" s="251"/>
      <c r="J168" s="247"/>
      <c r="K168" s="247"/>
      <c r="L168" s="252"/>
      <c r="M168" s="253"/>
      <c r="N168" s="254"/>
      <c r="O168" s="254"/>
      <c r="P168" s="254"/>
      <c r="Q168" s="254"/>
      <c r="R168" s="254"/>
      <c r="S168" s="254"/>
      <c r="T168" s="255"/>
      <c r="AT168" s="256" t="s">
        <v>162</v>
      </c>
      <c r="AU168" s="256" t="s">
        <v>82</v>
      </c>
      <c r="AV168" s="12" t="s">
        <v>82</v>
      </c>
      <c r="AW168" s="12" t="s">
        <v>35</v>
      </c>
      <c r="AX168" s="12" t="s">
        <v>72</v>
      </c>
      <c r="AY168" s="256" t="s">
        <v>150</v>
      </c>
    </row>
    <row r="169" s="12" customFormat="1">
      <c r="B169" s="246"/>
      <c r="C169" s="247"/>
      <c r="D169" s="233" t="s">
        <v>162</v>
      </c>
      <c r="E169" s="248" t="s">
        <v>21</v>
      </c>
      <c r="F169" s="249" t="s">
        <v>275</v>
      </c>
      <c r="G169" s="247"/>
      <c r="H169" s="250">
        <v>91.390000000000001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AT169" s="256" t="s">
        <v>162</v>
      </c>
      <c r="AU169" s="256" t="s">
        <v>82</v>
      </c>
      <c r="AV169" s="12" t="s">
        <v>82</v>
      </c>
      <c r="AW169" s="12" t="s">
        <v>35</v>
      </c>
      <c r="AX169" s="12" t="s">
        <v>72</v>
      </c>
      <c r="AY169" s="256" t="s">
        <v>150</v>
      </c>
    </row>
    <row r="170" s="13" customFormat="1">
      <c r="B170" s="268"/>
      <c r="C170" s="269"/>
      <c r="D170" s="233" t="s">
        <v>162</v>
      </c>
      <c r="E170" s="270" t="s">
        <v>21</v>
      </c>
      <c r="F170" s="271" t="s">
        <v>276</v>
      </c>
      <c r="G170" s="269"/>
      <c r="H170" s="272">
        <v>255.05500000000001</v>
      </c>
      <c r="I170" s="273"/>
      <c r="J170" s="269"/>
      <c r="K170" s="269"/>
      <c r="L170" s="274"/>
      <c r="M170" s="275"/>
      <c r="N170" s="276"/>
      <c r="O170" s="276"/>
      <c r="P170" s="276"/>
      <c r="Q170" s="276"/>
      <c r="R170" s="276"/>
      <c r="S170" s="276"/>
      <c r="T170" s="277"/>
      <c r="AT170" s="278" t="s">
        <v>162</v>
      </c>
      <c r="AU170" s="278" t="s">
        <v>82</v>
      </c>
      <c r="AV170" s="13" t="s">
        <v>158</v>
      </c>
      <c r="AW170" s="13" t="s">
        <v>35</v>
      </c>
      <c r="AX170" s="13" t="s">
        <v>80</v>
      </c>
      <c r="AY170" s="278" t="s">
        <v>150</v>
      </c>
    </row>
    <row r="171" s="1" customFormat="1" ht="25.5" customHeight="1">
      <c r="B171" s="46"/>
      <c r="C171" s="221" t="s">
        <v>277</v>
      </c>
      <c r="D171" s="221" t="s">
        <v>153</v>
      </c>
      <c r="E171" s="222" t="s">
        <v>278</v>
      </c>
      <c r="F171" s="223" t="s">
        <v>279</v>
      </c>
      <c r="G171" s="224" t="s">
        <v>175</v>
      </c>
      <c r="H171" s="225">
        <v>91.390000000000001</v>
      </c>
      <c r="I171" s="226"/>
      <c r="J171" s="227">
        <f>ROUND(I171*H171,2)</f>
        <v>0</v>
      </c>
      <c r="K171" s="223" t="s">
        <v>157</v>
      </c>
      <c r="L171" s="72"/>
      <c r="M171" s="228" t="s">
        <v>21</v>
      </c>
      <c r="N171" s="229" t="s">
        <v>43</v>
      </c>
      <c r="O171" s="47"/>
      <c r="P171" s="230">
        <f>O171*H171</f>
        <v>0</v>
      </c>
      <c r="Q171" s="230">
        <v>0.013129999999999999</v>
      </c>
      <c r="R171" s="230">
        <f>Q171*H171</f>
        <v>1.1999507</v>
      </c>
      <c r="S171" s="230">
        <v>0</v>
      </c>
      <c r="T171" s="231">
        <f>S171*H171</f>
        <v>0</v>
      </c>
      <c r="AR171" s="24" t="s">
        <v>158</v>
      </c>
      <c r="AT171" s="24" t="s">
        <v>153</v>
      </c>
      <c r="AU171" s="24" t="s">
        <v>82</v>
      </c>
      <c r="AY171" s="24" t="s">
        <v>150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24" t="s">
        <v>80</v>
      </c>
      <c r="BK171" s="232">
        <f>ROUND(I171*H171,2)</f>
        <v>0</v>
      </c>
      <c r="BL171" s="24" t="s">
        <v>158</v>
      </c>
      <c r="BM171" s="24" t="s">
        <v>280</v>
      </c>
    </row>
    <row r="172" s="1" customFormat="1">
      <c r="B172" s="46"/>
      <c r="C172" s="74"/>
      <c r="D172" s="233" t="s">
        <v>160</v>
      </c>
      <c r="E172" s="74"/>
      <c r="F172" s="234" t="s">
        <v>281</v>
      </c>
      <c r="G172" s="74"/>
      <c r="H172" s="74"/>
      <c r="I172" s="191"/>
      <c r="J172" s="74"/>
      <c r="K172" s="74"/>
      <c r="L172" s="72"/>
      <c r="M172" s="235"/>
      <c r="N172" s="47"/>
      <c r="O172" s="47"/>
      <c r="P172" s="47"/>
      <c r="Q172" s="47"/>
      <c r="R172" s="47"/>
      <c r="S172" s="47"/>
      <c r="T172" s="95"/>
      <c r="AT172" s="24" t="s">
        <v>160</v>
      </c>
      <c r="AU172" s="24" t="s">
        <v>82</v>
      </c>
    </row>
    <row r="173" s="11" customFormat="1">
      <c r="B173" s="236"/>
      <c r="C173" s="237"/>
      <c r="D173" s="233" t="s">
        <v>162</v>
      </c>
      <c r="E173" s="238" t="s">
        <v>21</v>
      </c>
      <c r="F173" s="239" t="s">
        <v>282</v>
      </c>
      <c r="G173" s="237"/>
      <c r="H173" s="238" t="s">
        <v>21</v>
      </c>
      <c r="I173" s="240"/>
      <c r="J173" s="237"/>
      <c r="K173" s="237"/>
      <c r="L173" s="241"/>
      <c r="M173" s="242"/>
      <c r="N173" s="243"/>
      <c r="O173" s="243"/>
      <c r="P173" s="243"/>
      <c r="Q173" s="243"/>
      <c r="R173" s="243"/>
      <c r="S173" s="243"/>
      <c r="T173" s="244"/>
      <c r="AT173" s="245" t="s">
        <v>162</v>
      </c>
      <c r="AU173" s="245" t="s">
        <v>82</v>
      </c>
      <c r="AV173" s="11" t="s">
        <v>80</v>
      </c>
      <c r="AW173" s="11" t="s">
        <v>35</v>
      </c>
      <c r="AX173" s="11" t="s">
        <v>72</v>
      </c>
      <c r="AY173" s="245" t="s">
        <v>150</v>
      </c>
    </row>
    <row r="174" s="11" customFormat="1">
      <c r="B174" s="236"/>
      <c r="C174" s="237"/>
      <c r="D174" s="233" t="s">
        <v>162</v>
      </c>
      <c r="E174" s="238" t="s">
        <v>21</v>
      </c>
      <c r="F174" s="239" t="s">
        <v>283</v>
      </c>
      <c r="G174" s="237"/>
      <c r="H174" s="238" t="s">
        <v>21</v>
      </c>
      <c r="I174" s="240"/>
      <c r="J174" s="237"/>
      <c r="K174" s="237"/>
      <c r="L174" s="241"/>
      <c r="M174" s="242"/>
      <c r="N174" s="243"/>
      <c r="O174" s="243"/>
      <c r="P174" s="243"/>
      <c r="Q174" s="243"/>
      <c r="R174" s="243"/>
      <c r="S174" s="243"/>
      <c r="T174" s="244"/>
      <c r="AT174" s="245" t="s">
        <v>162</v>
      </c>
      <c r="AU174" s="245" t="s">
        <v>82</v>
      </c>
      <c r="AV174" s="11" t="s">
        <v>80</v>
      </c>
      <c r="AW174" s="11" t="s">
        <v>35</v>
      </c>
      <c r="AX174" s="11" t="s">
        <v>72</v>
      </c>
      <c r="AY174" s="245" t="s">
        <v>150</v>
      </c>
    </row>
    <row r="175" s="12" customFormat="1">
      <c r="B175" s="246"/>
      <c r="C175" s="247"/>
      <c r="D175" s="233" t="s">
        <v>162</v>
      </c>
      <c r="E175" s="248" t="s">
        <v>21</v>
      </c>
      <c r="F175" s="249" t="s">
        <v>284</v>
      </c>
      <c r="G175" s="247"/>
      <c r="H175" s="250">
        <v>12.199999999999999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AT175" s="256" t="s">
        <v>162</v>
      </c>
      <c r="AU175" s="256" t="s">
        <v>82</v>
      </c>
      <c r="AV175" s="12" t="s">
        <v>82</v>
      </c>
      <c r="AW175" s="12" t="s">
        <v>35</v>
      </c>
      <c r="AX175" s="12" t="s">
        <v>72</v>
      </c>
      <c r="AY175" s="256" t="s">
        <v>150</v>
      </c>
    </row>
    <row r="176" s="11" customFormat="1">
      <c r="B176" s="236"/>
      <c r="C176" s="237"/>
      <c r="D176" s="233" t="s">
        <v>162</v>
      </c>
      <c r="E176" s="238" t="s">
        <v>21</v>
      </c>
      <c r="F176" s="239" t="s">
        <v>285</v>
      </c>
      <c r="G176" s="237"/>
      <c r="H176" s="238" t="s">
        <v>21</v>
      </c>
      <c r="I176" s="240"/>
      <c r="J176" s="237"/>
      <c r="K176" s="237"/>
      <c r="L176" s="241"/>
      <c r="M176" s="242"/>
      <c r="N176" s="243"/>
      <c r="O176" s="243"/>
      <c r="P176" s="243"/>
      <c r="Q176" s="243"/>
      <c r="R176" s="243"/>
      <c r="S176" s="243"/>
      <c r="T176" s="244"/>
      <c r="AT176" s="245" t="s">
        <v>162</v>
      </c>
      <c r="AU176" s="245" t="s">
        <v>82</v>
      </c>
      <c r="AV176" s="11" t="s">
        <v>80</v>
      </c>
      <c r="AW176" s="11" t="s">
        <v>35</v>
      </c>
      <c r="AX176" s="11" t="s">
        <v>72</v>
      </c>
      <c r="AY176" s="245" t="s">
        <v>150</v>
      </c>
    </row>
    <row r="177" s="12" customFormat="1">
      <c r="B177" s="246"/>
      <c r="C177" s="247"/>
      <c r="D177" s="233" t="s">
        <v>162</v>
      </c>
      <c r="E177" s="248" t="s">
        <v>21</v>
      </c>
      <c r="F177" s="249" t="s">
        <v>286</v>
      </c>
      <c r="G177" s="247"/>
      <c r="H177" s="250">
        <v>5.46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AT177" s="256" t="s">
        <v>162</v>
      </c>
      <c r="AU177" s="256" t="s">
        <v>82</v>
      </c>
      <c r="AV177" s="12" t="s">
        <v>82</v>
      </c>
      <c r="AW177" s="12" t="s">
        <v>35</v>
      </c>
      <c r="AX177" s="12" t="s">
        <v>72</v>
      </c>
      <c r="AY177" s="256" t="s">
        <v>150</v>
      </c>
    </row>
    <row r="178" s="11" customFormat="1">
      <c r="B178" s="236"/>
      <c r="C178" s="237"/>
      <c r="D178" s="233" t="s">
        <v>162</v>
      </c>
      <c r="E178" s="238" t="s">
        <v>21</v>
      </c>
      <c r="F178" s="239" t="s">
        <v>287</v>
      </c>
      <c r="G178" s="237"/>
      <c r="H178" s="238" t="s">
        <v>21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AT178" s="245" t="s">
        <v>162</v>
      </c>
      <c r="AU178" s="245" t="s">
        <v>82</v>
      </c>
      <c r="AV178" s="11" t="s">
        <v>80</v>
      </c>
      <c r="AW178" s="11" t="s">
        <v>35</v>
      </c>
      <c r="AX178" s="11" t="s">
        <v>72</v>
      </c>
      <c r="AY178" s="245" t="s">
        <v>150</v>
      </c>
    </row>
    <row r="179" s="12" customFormat="1">
      <c r="B179" s="246"/>
      <c r="C179" s="247"/>
      <c r="D179" s="233" t="s">
        <v>162</v>
      </c>
      <c r="E179" s="248" t="s">
        <v>21</v>
      </c>
      <c r="F179" s="249" t="s">
        <v>288</v>
      </c>
      <c r="G179" s="247"/>
      <c r="H179" s="250">
        <v>3.3599999999999999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AT179" s="256" t="s">
        <v>162</v>
      </c>
      <c r="AU179" s="256" t="s">
        <v>82</v>
      </c>
      <c r="AV179" s="12" t="s">
        <v>82</v>
      </c>
      <c r="AW179" s="12" t="s">
        <v>35</v>
      </c>
      <c r="AX179" s="12" t="s">
        <v>72</v>
      </c>
      <c r="AY179" s="256" t="s">
        <v>150</v>
      </c>
    </row>
    <row r="180" s="11" customFormat="1">
      <c r="B180" s="236"/>
      <c r="C180" s="237"/>
      <c r="D180" s="233" t="s">
        <v>162</v>
      </c>
      <c r="E180" s="238" t="s">
        <v>21</v>
      </c>
      <c r="F180" s="239" t="s">
        <v>289</v>
      </c>
      <c r="G180" s="237"/>
      <c r="H180" s="238" t="s">
        <v>21</v>
      </c>
      <c r="I180" s="240"/>
      <c r="J180" s="237"/>
      <c r="K180" s="237"/>
      <c r="L180" s="241"/>
      <c r="M180" s="242"/>
      <c r="N180" s="243"/>
      <c r="O180" s="243"/>
      <c r="P180" s="243"/>
      <c r="Q180" s="243"/>
      <c r="R180" s="243"/>
      <c r="S180" s="243"/>
      <c r="T180" s="244"/>
      <c r="AT180" s="245" t="s">
        <v>162</v>
      </c>
      <c r="AU180" s="245" t="s">
        <v>82</v>
      </c>
      <c r="AV180" s="11" t="s">
        <v>80</v>
      </c>
      <c r="AW180" s="11" t="s">
        <v>35</v>
      </c>
      <c r="AX180" s="11" t="s">
        <v>72</v>
      </c>
      <c r="AY180" s="245" t="s">
        <v>150</v>
      </c>
    </row>
    <row r="181" s="12" customFormat="1">
      <c r="B181" s="246"/>
      <c r="C181" s="247"/>
      <c r="D181" s="233" t="s">
        <v>162</v>
      </c>
      <c r="E181" s="248" t="s">
        <v>21</v>
      </c>
      <c r="F181" s="249" t="s">
        <v>290</v>
      </c>
      <c r="G181" s="247"/>
      <c r="H181" s="250">
        <v>31.719999999999999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AT181" s="256" t="s">
        <v>162</v>
      </c>
      <c r="AU181" s="256" t="s">
        <v>82</v>
      </c>
      <c r="AV181" s="12" t="s">
        <v>82</v>
      </c>
      <c r="AW181" s="12" t="s">
        <v>35</v>
      </c>
      <c r="AX181" s="12" t="s">
        <v>72</v>
      </c>
      <c r="AY181" s="256" t="s">
        <v>150</v>
      </c>
    </row>
    <row r="182" s="12" customFormat="1">
      <c r="B182" s="246"/>
      <c r="C182" s="247"/>
      <c r="D182" s="233" t="s">
        <v>162</v>
      </c>
      <c r="E182" s="248" t="s">
        <v>21</v>
      </c>
      <c r="F182" s="249" t="s">
        <v>218</v>
      </c>
      <c r="G182" s="247"/>
      <c r="H182" s="250">
        <v>-2.5609999999999999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AT182" s="256" t="s">
        <v>162</v>
      </c>
      <c r="AU182" s="256" t="s">
        <v>82</v>
      </c>
      <c r="AV182" s="12" t="s">
        <v>82</v>
      </c>
      <c r="AW182" s="12" t="s">
        <v>35</v>
      </c>
      <c r="AX182" s="12" t="s">
        <v>72</v>
      </c>
      <c r="AY182" s="256" t="s">
        <v>150</v>
      </c>
    </row>
    <row r="183" s="11" customFormat="1">
      <c r="B183" s="236"/>
      <c r="C183" s="237"/>
      <c r="D183" s="233" t="s">
        <v>162</v>
      </c>
      <c r="E183" s="238" t="s">
        <v>21</v>
      </c>
      <c r="F183" s="239" t="s">
        <v>291</v>
      </c>
      <c r="G183" s="237"/>
      <c r="H183" s="238" t="s">
        <v>21</v>
      </c>
      <c r="I183" s="240"/>
      <c r="J183" s="237"/>
      <c r="K183" s="237"/>
      <c r="L183" s="241"/>
      <c r="M183" s="242"/>
      <c r="N183" s="243"/>
      <c r="O183" s="243"/>
      <c r="P183" s="243"/>
      <c r="Q183" s="243"/>
      <c r="R183" s="243"/>
      <c r="S183" s="243"/>
      <c r="T183" s="244"/>
      <c r="AT183" s="245" t="s">
        <v>162</v>
      </c>
      <c r="AU183" s="245" t="s">
        <v>82</v>
      </c>
      <c r="AV183" s="11" t="s">
        <v>80</v>
      </c>
      <c r="AW183" s="11" t="s">
        <v>35</v>
      </c>
      <c r="AX183" s="11" t="s">
        <v>72</v>
      </c>
      <c r="AY183" s="245" t="s">
        <v>150</v>
      </c>
    </row>
    <row r="184" s="12" customFormat="1">
      <c r="B184" s="246"/>
      <c r="C184" s="247"/>
      <c r="D184" s="233" t="s">
        <v>162</v>
      </c>
      <c r="E184" s="248" t="s">
        <v>21</v>
      </c>
      <c r="F184" s="249" t="s">
        <v>292</v>
      </c>
      <c r="G184" s="247"/>
      <c r="H184" s="250">
        <v>33.549999999999997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AT184" s="256" t="s">
        <v>162</v>
      </c>
      <c r="AU184" s="256" t="s">
        <v>82</v>
      </c>
      <c r="AV184" s="12" t="s">
        <v>82</v>
      </c>
      <c r="AW184" s="12" t="s">
        <v>35</v>
      </c>
      <c r="AX184" s="12" t="s">
        <v>72</v>
      </c>
      <c r="AY184" s="256" t="s">
        <v>150</v>
      </c>
    </row>
    <row r="185" s="12" customFormat="1">
      <c r="B185" s="246"/>
      <c r="C185" s="247"/>
      <c r="D185" s="233" t="s">
        <v>162</v>
      </c>
      <c r="E185" s="248" t="s">
        <v>21</v>
      </c>
      <c r="F185" s="249" t="s">
        <v>218</v>
      </c>
      <c r="G185" s="247"/>
      <c r="H185" s="250">
        <v>-2.5609999999999999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AT185" s="256" t="s">
        <v>162</v>
      </c>
      <c r="AU185" s="256" t="s">
        <v>82</v>
      </c>
      <c r="AV185" s="12" t="s">
        <v>82</v>
      </c>
      <c r="AW185" s="12" t="s">
        <v>35</v>
      </c>
      <c r="AX185" s="12" t="s">
        <v>72</v>
      </c>
      <c r="AY185" s="256" t="s">
        <v>150</v>
      </c>
    </row>
    <row r="186" s="11" customFormat="1">
      <c r="B186" s="236"/>
      <c r="C186" s="237"/>
      <c r="D186" s="233" t="s">
        <v>162</v>
      </c>
      <c r="E186" s="238" t="s">
        <v>21</v>
      </c>
      <c r="F186" s="239" t="s">
        <v>293</v>
      </c>
      <c r="G186" s="237"/>
      <c r="H186" s="238" t="s">
        <v>21</v>
      </c>
      <c r="I186" s="240"/>
      <c r="J186" s="237"/>
      <c r="K186" s="237"/>
      <c r="L186" s="241"/>
      <c r="M186" s="242"/>
      <c r="N186" s="243"/>
      <c r="O186" s="243"/>
      <c r="P186" s="243"/>
      <c r="Q186" s="243"/>
      <c r="R186" s="243"/>
      <c r="S186" s="243"/>
      <c r="T186" s="244"/>
      <c r="AT186" s="245" t="s">
        <v>162</v>
      </c>
      <c r="AU186" s="245" t="s">
        <v>82</v>
      </c>
      <c r="AV186" s="11" t="s">
        <v>80</v>
      </c>
      <c r="AW186" s="11" t="s">
        <v>35</v>
      </c>
      <c r="AX186" s="11" t="s">
        <v>72</v>
      </c>
      <c r="AY186" s="245" t="s">
        <v>150</v>
      </c>
    </row>
    <row r="187" s="12" customFormat="1">
      <c r="B187" s="246"/>
      <c r="C187" s="247"/>
      <c r="D187" s="233" t="s">
        <v>162</v>
      </c>
      <c r="E187" s="248" t="s">
        <v>21</v>
      </c>
      <c r="F187" s="249" t="s">
        <v>294</v>
      </c>
      <c r="G187" s="247"/>
      <c r="H187" s="250">
        <v>9.6199999999999992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AT187" s="256" t="s">
        <v>162</v>
      </c>
      <c r="AU187" s="256" t="s">
        <v>82</v>
      </c>
      <c r="AV187" s="12" t="s">
        <v>82</v>
      </c>
      <c r="AW187" s="12" t="s">
        <v>35</v>
      </c>
      <c r="AX187" s="12" t="s">
        <v>72</v>
      </c>
      <c r="AY187" s="256" t="s">
        <v>150</v>
      </c>
    </row>
    <row r="188" s="12" customFormat="1">
      <c r="B188" s="246"/>
      <c r="C188" s="247"/>
      <c r="D188" s="233" t="s">
        <v>162</v>
      </c>
      <c r="E188" s="248" t="s">
        <v>21</v>
      </c>
      <c r="F188" s="249" t="s">
        <v>210</v>
      </c>
      <c r="G188" s="247"/>
      <c r="H188" s="250">
        <v>-2.758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AT188" s="256" t="s">
        <v>162</v>
      </c>
      <c r="AU188" s="256" t="s">
        <v>82</v>
      </c>
      <c r="AV188" s="12" t="s">
        <v>82</v>
      </c>
      <c r="AW188" s="12" t="s">
        <v>35</v>
      </c>
      <c r="AX188" s="12" t="s">
        <v>72</v>
      </c>
      <c r="AY188" s="256" t="s">
        <v>150</v>
      </c>
    </row>
    <row r="189" s="11" customFormat="1">
      <c r="B189" s="236"/>
      <c r="C189" s="237"/>
      <c r="D189" s="233" t="s">
        <v>162</v>
      </c>
      <c r="E189" s="238" t="s">
        <v>21</v>
      </c>
      <c r="F189" s="239" t="s">
        <v>295</v>
      </c>
      <c r="G189" s="237"/>
      <c r="H189" s="238" t="s">
        <v>21</v>
      </c>
      <c r="I189" s="240"/>
      <c r="J189" s="237"/>
      <c r="K189" s="237"/>
      <c r="L189" s="241"/>
      <c r="M189" s="242"/>
      <c r="N189" s="243"/>
      <c r="O189" s="243"/>
      <c r="P189" s="243"/>
      <c r="Q189" s="243"/>
      <c r="R189" s="243"/>
      <c r="S189" s="243"/>
      <c r="T189" s="244"/>
      <c r="AT189" s="245" t="s">
        <v>162</v>
      </c>
      <c r="AU189" s="245" t="s">
        <v>82</v>
      </c>
      <c r="AV189" s="11" t="s">
        <v>80</v>
      </c>
      <c r="AW189" s="11" t="s">
        <v>35</v>
      </c>
      <c r="AX189" s="11" t="s">
        <v>72</v>
      </c>
      <c r="AY189" s="245" t="s">
        <v>150</v>
      </c>
    </row>
    <row r="190" s="12" customFormat="1">
      <c r="B190" s="246"/>
      <c r="C190" s="247"/>
      <c r="D190" s="233" t="s">
        <v>162</v>
      </c>
      <c r="E190" s="248" t="s">
        <v>21</v>
      </c>
      <c r="F190" s="249" t="s">
        <v>288</v>
      </c>
      <c r="G190" s="247"/>
      <c r="H190" s="250">
        <v>3.3599999999999999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AT190" s="256" t="s">
        <v>162</v>
      </c>
      <c r="AU190" s="256" t="s">
        <v>82</v>
      </c>
      <c r="AV190" s="12" t="s">
        <v>82</v>
      </c>
      <c r="AW190" s="12" t="s">
        <v>35</v>
      </c>
      <c r="AX190" s="12" t="s">
        <v>72</v>
      </c>
      <c r="AY190" s="256" t="s">
        <v>150</v>
      </c>
    </row>
    <row r="191" s="13" customFormat="1">
      <c r="B191" s="268"/>
      <c r="C191" s="269"/>
      <c r="D191" s="233" t="s">
        <v>162</v>
      </c>
      <c r="E191" s="270" t="s">
        <v>21</v>
      </c>
      <c r="F191" s="271" t="s">
        <v>211</v>
      </c>
      <c r="G191" s="269"/>
      <c r="H191" s="272">
        <v>91.390000000000001</v>
      </c>
      <c r="I191" s="273"/>
      <c r="J191" s="269"/>
      <c r="K191" s="269"/>
      <c r="L191" s="274"/>
      <c r="M191" s="275"/>
      <c r="N191" s="276"/>
      <c r="O191" s="276"/>
      <c r="P191" s="276"/>
      <c r="Q191" s="276"/>
      <c r="R191" s="276"/>
      <c r="S191" s="276"/>
      <c r="T191" s="277"/>
      <c r="AT191" s="278" t="s">
        <v>162</v>
      </c>
      <c r="AU191" s="278" t="s">
        <v>82</v>
      </c>
      <c r="AV191" s="13" t="s">
        <v>158</v>
      </c>
      <c r="AW191" s="13" t="s">
        <v>35</v>
      </c>
      <c r="AX191" s="13" t="s">
        <v>80</v>
      </c>
      <c r="AY191" s="278" t="s">
        <v>150</v>
      </c>
    </row>
    <row r="192" s="1" customFormat="1" ht="16.5" customHeight="1">
      <c r="B192" s="46"/>
      <c r="C192" s="221" t="s">
        <v>296</v>
      </c>
      <c r="D192" s="221" t="s">
        <v>153</v>
      </c>
      <c r="E192" s="222" t="s">
        <v>297</v>
      </c>
      <c r="F192" s="223" t="s">
        <v>298</v>
      </c>
      <c r="G192" s="224" t="s">
        <v>175</v>
      </c>
      <c r="H192" s="225">
        <v>91.390000000000001</v>
      </c>
      <c r="I192" s="226"/>
      <c r="J192" s="227">
        <f>ROUND(I192*H192,2)</f>
        <v>0</v>
      </c>
      <c r="K192" s="223" t="s">
        <v>157</v>
      </c>
      <c r="L192" s="72"/>
      <c r="M192" s="228" t="s">
        <v>21</v>
      </c>
      <c r="N192" s="229" t="s">
        <v>43</v>
      </c>
      <c r="O192" s="47"/>
      <c r="P192" s="230">
        <f>O192*H192</f>
        <v>0</v>
      </c>
      <c r="Q192" s="230">
        <v>0.0014</v>
      </c>
      <c r="R192" s="230">
        <f>Q192*H192</f>
        <v>0.127946</v>
      </c>
      <c r="S192" s="230">
        <v>0</v>
      </c>
      <c r="T192" s="231">
        <f>S192*H192</f>
        <v>0</v>
      </c>
      <c r="AR192" s="24" t="s">
        <v>158</v>
      </c>
      <c r="AT192" s="24" t="s">
        <v>153</v>
      </c>
      <c r="AU192" s="24" t="s">
        <v>82</v>
      </c>
      <c r="AY192" s="24" t="s">
        <v>150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24" t="s">
        <v>80</v>
      </c>
      <c r="BK192" s="232">
        <f>ROUND(I192*H192,2)</f>
        <v>0</v>
      </c>
      <c r="BL192" s="24" t="s">
        <v>158</v>
      </c>
      <c r="BM192" s="24" t="s">
        <v>299</v>
      </c>
    </row>
    <row r="193" s="1" customFormat="1">
      <c r="B193" s="46"/>
      <c r="C193" s="74"/>
      <c r="D193" s="233" t="s">
        <v>160</v>
      </c>
      <c r="E193" s="74"/>
      <c r="F193" s="234" t="s">
        <v>300</v>
      </c>
      <c r="G193" s="74"/>
      <c r="H193" s="74"/>
      <c r="I193" s="191"/>
      <c r="J193" s="74"/>
      <c r="K193" s="74"/>
      <c r="L193" s="72"/>
      <c r="M193" s="235"/>
      <c r="N193" s="47"/>
      <c r="O193" s="47"/>
      <c r="P193" s="47"/>
      <c r="Q193" s="47"/>
      <c r="R193" s="47"/>
      <c r="S193" s="47"/>
      <c r="T193" s="95"/>
      <c r="AT193" s="24" t="s">
        <v>160</v>
      </c>
      <c r="AU193" s="24" t="s">
        <v>82</v>
      </c>
    </row>
    <row r="194" s="1" customFormat="1" ht="25.5" customHeight="1">
      <c r="B194" s="46"/>
      <c r="C194" s="221" t="s">
        <v>9</v>
      </c>
      <c r="D194" s="221" t="s">
        <v>153</v>
      </c>
      <c r="E194" s="222" t="s">
        <v>301</v>
      </c>
      <c r="F194" s="223" t="s">
        <v>302</v>
      </c>
      <c r="G194" s="224" t="s">
        <v>175</v>
      </c>
      <c r="H194" s="225">
        <v>345.01799999999997</v>
      </c>
      <c r="I194" s="226"/>
      <c r="J194" s="227">
        <f>ROUND(I194*H194,2)</f>
        <v>0</v>
      </c>
      <c r="K194" s="223" t="s">
        <v>157</v>
      </c>
      <c r="L194" s="72"/>
      <c r="M194" s="228" t="s">
        <v>21</v>
      </c>
      <c r="N194" s="229" t="s">
        <v>43</v>
      </c>
      <c r="O194" s="47"/>
      <c r="P194" s="230">
        <f>O194*H194</f>
        <v>0</v>
      </c>
      <c r="Q194" s="230">
        <v>0.0051999999999999998</v>
      </c>
      <c r="R194" s="230">
        <f>Q194*H194</f>
        <v>1.7940935999999998</v>
      </c>
      <c r="S194" s="230">
        <v>0</v>
      </c>
      <c r="T194" s="231">
        <f>S194*H194</f>
        <v>0</v>
      </c>
      <c r="AR194" s="24" t="s">
        <v>158</v>
      </c>
      <c r="AT194" s="24" t="s">
        <v>153</v>
      </c>
      <c r="AU194" s="24" t="s">
        <v>82</v>
      </c>
      <c r="AY194" s="24" t="s">
        <v>150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24" t="s">
        <v>80</v>
      </c>
      <c r="BK194" s="232">
        <f>ROUND(I194*H194,2)</f>
        <v>0</v>
      </c>
      <c r="BL194" s="24" t="s">
        <v>158</v>
      </c>
      <c r="BM194" s="24" t="s">
        <v>303</v>
      </c>
    </row>
    <row r="195" s="1" customFormat="1">
      <c r="B195" s="46"/>
      <c r="C195" s="74"/>
      <c r="D195" s="233" t="s">
        <v>160</v>
      </c>
      <c r="E195" s="74"/>
      <c r="F195" s="234" t="s">
        <v>304</v>
      </c>
      <c r="G195" s="74"/>
      <c r="H195" s="74"/>
      <c r="I195" s="191"/>
      <c r="J195" s="74"/>
      <c r="K195" s="74"/>
      <c r="L195" s="72"/>
      <c r="M195" s="235"/>
      <c r="N195" s="47"/>
      <c r="O195" s="47"/>
      <c r="P195" s="47"/>
      <c r="Q195" s="47"/>
      <c r="R195" s="47"/>
      <c r="S195" s="47"/>
      <c r="T195" s="95"/>
      <c r="AT195" s="24" t="s">
        <v>160</v>
      </c>
      <c r="AU195" s="24" t="s">
        <v>82</v>
      </c>
    </row>
    <row r="196" s="11" customFormat="1">
      <c r="B196" s="236"/>
      <c r="C196" s="237"/>
      <c r="D196" s="233" t="s">
        <v>162</v>
      </c>
      <c r="E196" s="238" t="s">
        <v>21</v>
      </c>
      <c r="F196" s="239" t="s">
        <v>305</v>
      </c>
      <c r="G196" s="237"/>
      <c r="H196" s="238" t="s">
        <v>21</v>
      </c>
      <c r="I196" s="240"/>
      <c r="J196" s="237"/>
      <c r="K196" s="237"/>
      <c r="L196" s="241"/>
      <c r="M196" s="242"/>
      <c r="N196" s="243"/>
      <c r="O196" s="243"/>
      <c r="P196" s="243"/>
      <c r="Q196" s="243"/>
      <c r="R196" s="243"/>
      <c r="S196" s="243"/>
      <c r="T196" s="244"/>
      <c r="AT196" s="245" t="s">
        <v>162</v>
      </c>
      <c r="AU196" s="245" t="s">
        <v>82</v>
      </c>
      <c r="AV196" s="11" t="s">
        <v>80</v>
      </c>
      <c r="AW196" s="11" t="s">
        <v>35</v>
      </c>
      <c r="AX196" s="11" t="s">
        <v>72</v>
      </c>
      <c r="AY196" s="245" t="s">
        <v>150</v>
      </c>
    </row>
    <row r="197" s="12" customFormat="1">
      <c r="B197" s="246"/>
      <c r="C197" s="247"/>
      <c r="D197" s="233" t="s">
        <v>162</v>
      </c>
      <c r="E197" s="248" t="s">
        <v>21</v>
      </c>
      <c r="F197" s="249" t="s">
        <v>306</v>
      </c>
      <c r="G197" s="247"/>
      <c r="H197" s="250">
        <v>17.995000000000001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AT197" s="256" t="s">
        <v>162</v>
      </c>
      <c r="AU197" s="256" t="s">
        <v>82</v>
      </c>
      <c r="AV197" s="12" t="s">
        <v>82</v>
      </c>
      <c r="AW197" s="12" t="s">
        <v>35</v>
      </c>
      <c r="AX197" s="12" t="s">
        <v>72</v>
      </c>
      <c r="AY197" s="256" t="s">
        <v>150</v>
      </c>
    </row>
    <row r="198" s="12" customFormat="1">
      <c r="B198" s="246"/>
      <c r="C198" s="247"/>
      <c r="D198" s="233" t="s">
        <v>162</v>
      </c>
      <c r="E198" s="248" t="s">
        <v>21</v>
      </c>
      <c r="F198" s="249" t="s">
        <v>307</v>
      </c>
      <c r="G198" s="247"/>
      <c r="H198" s="250">
        <v>-1.5760000000000001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AT198" s="256" t="s">
        <v>162</v>
      </c>
      <c r="AU198" s="256" t="s">
        <v>82</v>
      </c>
      <c r="AV198" s="12" t="s">
        <v>82</v>
      </c>
      <c r="AW198" s="12" t="s">
        <v>35</v>
      </c>
      <c r="AX198" s="12" t="s">
        <v>72</v>
      </c>
      <c r="AY198" s="256" t="s">
        <v>150</v>
      </c>
    </row>
    <row r="199" s="11" customFormat="1">
      <c r="B199" s="236"/>
      <c r="C199" s="237"/>
      <c r="D199" s="233" t="s">
        <v>162</v>
      </c>
      <c r="E199" s="238" t="s">
        <v>21</v>
      </c>
      <c r="F199" s="239" t="s">
        <v>308</v>
      </c>
      <c r="G199" s="237"/>
      <c r="H199" s="238" t="s">
        <v>21</v>
      </c>
      <c r="I199" s="240"/>
      <c r="J199" s="237"/>
      <c r="K199" s="237"/>
      <c r="L199" s="241"/>
      <c r="M199" s="242"/>
      <c r="N199" s="243"/>
      <c r="O199" s="243"/>
      <c r="P199" s="243"/>
      <c r="Q199" s="243"/>
      <c r="R199" s="243"/>
      <c r="S199" s="243"/>
      <c r="T199" s="244"/>
      <c r="AT199" s="245" t="s">
        <v>162</v>
      </c>
      <c r="AU199" s="245" t="s">
        <v>82</v>
      </c>
      <c r="AV199" s="11" t="s">
        <v>80</v>
      </c>
      <c r="AW199" s="11" t="s">
        <v>35</v>
      </c>
      <c r="AX199" s="11" t="s">
        <v>72</v>
      </c>
      <c r="AY199" s="245" t="s">
        <v>150</v>
      </c>
    </row>
    <row r="200" s="12" customFormat="1">
      <c r="B200" s="246"/>
      <c r="C200" s="247"/>
      <c r="D200" s="233" t="s">
        <v>162</v>
      </c>
      <c r="E200" s="248" t="s">
        <v>21</v>
      </c>
      <c r="F200" s="249" t="s">
        <v>309</v>
      </c>
      <c r="G200" s="247"/>
      <c r="H200" s="250">
        <v>18.605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AT200" s="256" t="s">
        <v>162</v>
      </c>
      <c r="AU200" s="256" t="s">
        <v>82</v>
      </c>
      <c r="AV200" s="12" t="s">
        <v>82</v>
      </c>
      <c r="AW200" s="12" t="s">
        <v>35</v>
      </c>
      <c r="AX200" s="12" t="s">
        <v>72</v>
      </c>
      <c r="AY200" s="256" t="s">
        <v>150</v>
      </c>
    </row>
    <row r="201" s="12" customFormat="1">
      <c r="B201" s="246"/>
      <c r="C201" s="247"/>
      <c r="D201" s="233" t="s">
        <v>162</v>
      </c>
      <c r="E201" s="248" t="s">
        <v>21</v>
      </c>
      <c r="F201" s="249" t="s">
        <v>307</v>
      </c>
      <c r="G201" s="247"/>
      <c r="H201" s="250">
        <v>-1.5760000000000001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AT201" s="256" t="s">
        <v>162</v>
      </c>
      <c r="AU201" s="256" t="s">
        <v>82</v>
      </c>
      <c r="AV201" s="12" t="s">
        <v>82</v>
      </c>
      <c r="AW201" s="12" t="s">
        <v>35</v>
      </c>
      <c r="AX201" s="12" t="s">
        <v>72</v>
      </c>
      <c r="AY201" s="256" t="s">
        <v>150</v>
      </c>
    </row>
    <row r="202" s="11" customFormat="1">
      <c r="B202" s="236"/>
      <c r="C202" s="237"/>
      <c r="D202" s="233" t="s">
        <v>162</v>
      </c>
      <c r="E202" s="238" t="s">
        <v>21</v>
      </c>
      <c r="F202" s="239" t="s">
        <v>310</v>
      </c>
      <c r="G202" s="237"/>
      <c r="H202" s="238" t="s">
        <v>21</v>
      </c>
      <c r="I202" s="240"/>
      <c r="J202" s="237"/>
      <c r="K202" s="237"/>
      <c r="L202" s="241"/>
      <c r="M202" s="242"/>
      <c r="N202" s="243"/>
      <c r="O202" s="243"/>
      <c r="P202" s="243"/>
      <c r="Q202" s="243"/>
      <c r="R202" s="243"/>
      <c r="S202" s="243"/>
      <c r="T202" s="244"/>
      <c r="AT202" s="245" t="s">
        <v>162</v>
      </c>
      <c r="AU202" s="245" t="s">
        <v>82</v>
      </c>
      <c r="AV202" s="11" t="s">
        <v>80</v>
      </c>
      <c r="AW202" s="11" t="s">
        <v>35</v>
      </c>
      <c r="AX202" s="11" t="s">
        <v>72</v>
      </c>
      <c r="AY202" s="245" t="s">
        <v>150</v>
      </c>
    </row>
    <row r="203" s="12" customFormat="1">
      <c r="B203" s="246"/>
      <c r="C203" s="247"/>
      <c r="D203" s="233" t="s">
        <v>162</v>
      </c>
      <c r="E203" s="248" t="s">
        <v>21</v>
      </c>
      <c r="F203" s="249" t="s">
        <v>311</v>
      </c>
      <c r="G203" s="247"/>
      <c r="H203" s="250">
        <v>24.440000000000001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AT203" s="256" t="s">
        <v>162</v>
      </c>
      <c r="AU203" s="256" t="s">
        <v>82</v>
      </c>
      <c r="AV203" s="12" t="s">
        <v>82</v>
      </c>
      <c r="AW203" s="12" t="s">
        <v>35</v>
      </c>
      <c r="AX203" s="12" t="s">
        <v>72</v>
      </c>
      <c r="AY203" s="256" t="s">
        <v>150</v>
      </c>
    </row>
    <row r="204" s="11" customFormat="1">
      <c r="B204" s="236"/>
      <c r="C204" s="237"/>
      <c r="D204" s="233" t="s">
        <v>162</v>
      </c>
      <c r="E204" s="238" t="s">
        <v>21</v>
      </c>
      <c r="F204" s="239" t="s">
        <v>287</v>
      </c>
      <c r="G204" s="237"/>
      <c r="H204" s="238" t="s">
        <v>21</v>
      </c>
      <c r="I204" s="240"/>
      <c r="J204" s="237"/>
      <c r="K204" s="237"/>
      <c r="L204" s="241"/>
      <c r="M204" s="242"/>
      <c r="N204" s="243"/>
      <c r="O204" s="243"/>
      <c r="P204" s="243"/>
      <c r="Q204" s="243"/>
      <c r="R204" s="243"/>
      <c r="S204" s="243"/>
      <c r="T204" s="244"/>
      <c r="AT204" s="245" t="s">
        <v>162</v>
      </c>
      <c r="AU204" s="245" t="s">
        <v>82</v>
      </c>
      <c r="AV204" s="11" t="s">
        <v>80</v>
      </c>
      <c r="AW204" s="11" t="s">
        <v>35</v>
      </c>
      <c r="AX204" s="11" t="s">
        <v>72</v>
      </c>
      <c r="AY204" s="245" t="s">
        <v>150</v>
      </c>
    </row>
    <row r="205" s="12" customFormat="1">
      <c r="B205" s="246"/>
      <c r="C205" s="247"/>
      <c r="D205" s="233" t="s">
        <v>162</v>
      </c>
      <c r="E205" s="248" t="s">
        <v>21</v>
      </c>
      <c r="F205" s="249" t="s">
        <v>312</v>
      </c>
      <c r="G205" s="247"/>
      <c r="H205" s="250">
        <v>85.540000000000006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AT205" s="256" t="s">
        <v>162</v>
      </c>
      <c r="AU205" s="256" t="s">
        <v>82</v>
      </c>
      <c r="AV205" s="12" t="s">
        <v>82</v>
      </c>
      <c r="AW205" s="12" t="s">
        <v>35</v>
      </c>
      <c r="AX205" s="12" t="s">
        <v>72</v>
      </c>
      <c r="AY205" s="256" t="s">
        <v>150</v>
      </c>
    </row>
    <row r="206" s="12" customFormat="1">
      <c r="B206" s="246"/>
      <c r="C206" s="247"/>
      <c r="D206" s="233" t="s">
        <v>162</v>
      </c>
      <c r="E206" s="248" t="s">
        <v>21</v>
      </c>
      <c r="F206" s="249" t="s">
        <v>313</v>
      </c>
      <c r="G206" s="247"/>
      <c r="H206" s="250">
        <v>-21.129999999999999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AT206" s="256" t="s">
        <v>162</v>
      </c>
      <c r="AU206" s="256" t="s">
        <v>82</v>
      </c>
      <c r="AV206" s="12" t="s">
        <v>82</v>
      </c>
      <c r="AW206" s="12" t="s">
        <v>35</v>
      </c>
      <c r="AX206" s="12" t="s">
        <v>72</v>
      </c>
      <c r="AY206" s="256" t="s">
        <v>150</v>
      </c>
    </row>
    <row r="207" s="12" customFormat="1">
      <c r="B207" s="246"/>
      <c r="C207" s="247"/>
      <c r="D207" s="233" t="s">
        <v>162</v>
      </c>
      <c r="E207" s="248" t="s">
        <v>21</v>
      </c>
      <c r="F207" s="249" t="s">
        <v>314</v>
      </c>
      <c r="G207" s="247"/>
      <c r="H207" s="250">
        <v>-13.32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AT207" s="256" t="s">
        <v>162</v>
      </c>
      <c r="AU207" s="256" t="s">
        <v>82</v>
      </c>
      <c r="AV207" s="12" t="s">
        <v>82</v>
      </c>
      <c r="AW207" s="12" t="s">
        <v>35</v>
      </c>
      <c r="AX207" s="12" t="s">
        <v>72</v>
      </c>
      <c r="AY207" s="256" t="s">
        <v>150</v>
      </c>
    </row>
    <row r="208" s="11" customFormat="1">
      <c r="B208" s="236"/>
      <c r="C208" s="237"/>
      <c r="D208" s="233" t="s">
        <v>162</v>
      </c>
      <c r="E208" s="238" t="s">
        <v>21</v>
      </c>
      <c r="F208" s="239" t="s">
        <v>289</v>
      </c>
      <c r="G208" s="237"/>
      <c r="H208" s="238" t="s">
        <v>21</v>
      </c>
      <c r="I208" s="240"/>
      <c r="J208" s="237"/>
      <c r="K208" s="237"/>
      <c r="L208" s="241"/>
      <c r="M208" s="242"/>
      <c r="N208" s="243"/>
      <c r="O208" s="243"/>
      <c r="P208" s="243"/>
      <c r="Q208" s="243"/>
      <c r="R208" s="243"/>
      <c r="S208" s="243"/>
      <c r="T208" s="244"/>
      <c r="AT208" s="245" t="s">
        <v>162</v>
      </c>
      <c r="AU208" s="245" t="s">
        <v>82</v>
      </c>
      <c r="AV208" s="11" t="s">
        <v>80</v>
      </c>
      <c r="AW208" s="11" t="s">
        <v>35</v>
      </c>
      <c r="AX208" s="11" t="s">
        <v>72</v>
      </c>
      <c r="AY208" s="245" t="s">
        <v>150</v>
      </c>
    </row>
    <row r="209" s="12" customFormat="1">
      <c r="B209" s="246"/>
      <c r="C209" s="247"/>
      <c r="D209" s="233" t="s">
        <v>162</v>
      </c>
      <c r="E209" s="248" t="s">
        <v>21</v>
      </c>
      <c r="F209" s="249" t="s">
        <v>315</v>
      </c>
      <c r="G209" s="247"/>
      <c r="H209" s="250">
        <v>17.385000000000002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AT209" s="256" t="s">
        <v>162</v>
      </c>
      <c r="AU209" s="256" t="s">
        <v>82</v>
      </c>
      <c r="AV209" s="12" t="s">
        <v>82</v>
      </c>
      <c r="AW209" s="12" t="s">
        <v>35</v>
      </c>
      <c r="AX209" s="12" t="s">
        <v>72</v>
      </c>
      <c r="AY209" s="256" t="s">
        <v>150</v>
      </c>
    </row>
    <row r="210" s="11" customFormat="1">
      <c r="B210" s="236"/>
      <c r="C210" s="237"/>
      <c r="D210" s="233" t="s">
        <v>162</v>
      </c>
      <c r="E210" s="238" t="s">
        <v>21</v>
      </c>
      <c r="F210" s="239" t="s">
        <v>293</v>
      </c>
      <c r="G210" s="237"/>
      <c r="H210" s="238" t="s">
        <v>21</v>
      </c>
      <c r="I210" s="240"/>
      <c r="J210" s="237"/>
      <c r="K210" s="237"/>
      <c r="L210" s="241"/>
      <c r="M210" s="242"/>
      <c r="N210" s="243"/>
      <c r="O210" s="243"/>
      <c r="P210" s="243"/>
      <c r="Q210" s="243"/>
      <c r="R210" s="243"/>
      <c r="S210" s="243"/>
      <c r="T210" s="244"/>
      <c r="AT210" s="245" t="s">
        <v>162</v>
      </c>
      <c r="AU210" s="245" t="s">
        <v>82</v>
      </c>
      <c r="AV210" s="11" t="s">
        <v>80</v>
      </c>
      <c r="AW210" s="11" t="s">
        <v>35</v>
      </c>
      <c r="AX210" s="11" t="s">
        <v>72</v>
      </c>
      <c r="AY210" s="245" t="s">
        <v>150</v>
      </c>
    </row>
    <row r="211" s="12" customFormat="1">
      <c r="B211" s="246"/>
      <c r="C211" s="247"/>
      <c r="D211" s="233" t="s">
        <v>162</v>
      </c>
      <c r="E211" s="248" t="s">
        <v>21</v>
      </c>
      <c r="F211" s="249" t="s">
        <v>316</v>
      </c>
      <c r="G211" s="247"/>
      <c r="H211" s="250">
        <v>62.841999999999999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AT211" s="256" t="s">
        <v>162</v>
      </c>
      <c r="AU211" s="256" t="s">
        <v>82</v>
      </c>
      <c r="AV211" s="12" t="s">
        <v>82</v>
      </c>
      <c r="AW211" s="12" t="s">
        <v>35</v>
      </c>
      <c r="AX211" s="12" t="s">
        <v>72</v>
      </c>
      <c r="AY211" s="256" t="s">
        <v>150</v>
      </c>
    </row>
    <row r="212" s="12" customFormat="1">
      <c r="B212" s="246"/>
      <c r="C212" s="247"/>
      <c r="D212" s="233" t="s">
        <v>162</v>
      </c>
      <c r="E212" s="248" t="s">
        <v>21</v>
      </c>
      <c r="F212" s="249" t="s">
        <v>317</v>
      </c>
      <c r="G212" s="247"/>
      <c r="H212" s="250">
        <v>-25.623000000000001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AT212" s="256" t="s">
        <v>162</v>
      </c>
      <c r="AU212" s="256" t="s">
        <v>82</v>
      </c>
      <c r="AV212" s="12" t="s">
        <v>82</v>
      </c>
      <c r="AW212" s="12" t="s">
        <v>35</v>
      </c>
      <c r="AX212" s="12" t="s">
        <v>72</v>
      </c>
      <c r="AY212" s="256" t="s">
        <v>150</v>
      </c>
    </row>
    <row r="213" s="11" customFormat="1">
      <c r="B213" s="236"/>
      <c r="C213" s="237"/>
      <c r="D213" s="233" t="s">
        <v>162</v>
      </c>
      <c r="E213" s="238" t="s">
        <v>21</v>
      </c>
      <c r="F213" s="239" t="s">
        <v>295</v>
      </c>
      <c r="G213" s="237"/>
      <c r="H213" s="238" t="s">
        <v>21</v>
      </c>
      <c r="I213" s="240"/>
      <c r="J213" s="237"/>
      <c r="K213" s="237"/>
      <c r="L213" s="241"/>
      <c r="M213" s="242"/>
      <c r="N213" s="243"/>
      <c r="O213" s="243"/>
      <c r="P213" s="243"/>
      <c r="Q213" s="243"/>
      <c r="R213" s="243"/>
      <c r="S213" s="243"/>
      <c r="T213" s="244"/>
      <c r="AT213" s="245" t="s">
        <v>162</v>
      </c>
      <c r="AU213" s="245" t="s">
        <v>82</v>
      </c>
      <c r="AV213" s="11" t="s">
        <v>80</v>
      </c>
      <c r="AW213" s="11" t="s">
        <v>35</v>
      </c>
      <c r="AX213" s="11" t="s">
        <v>72</v>
      </c>
      <c r="AY213" s="245" t="s">
        <v>150</v>
      </c>
    </row>
    <row r="214" s="12" customFormat="1">
      <c r="B214" s="246"/>
      <c r="C214" s="247"/>
      <c r="D214" s="233" t="s">
        <v>162</v>
      </c>
      <c r="E214" s="248" t="s">
        <v>21</v>
      </c>
      <c r="F214" s="249" t="s">
        <v>318</v>
      </c>
      <c r="G214" s="247"/>
      <c r="H214" s="250">
        <v>79.299999999999997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AT214" s="256" t="s">
        <v>162</v>
      </c>
      <c r="AU214" s="256" t="s">
        <v>82</v>
      </c>
      <c r="AV214" s="12" t="s">
        <v>82</v>
      </c>
      <c r="AW214" s="12" t="s">
        <v>35</v>
      </c>
      <c r="AX214" s="12" t="s">
        <v>72</v>
      </c>
      <c r="AY214" s="256" t="s">
        <v>150</v>
      </c>
    </row>
    <row r="215" s="12" customFormat="1">
      <c r="B215" s="246"/>
      <c r="C215" s="247"/>
      <c r="D215" s="233" t="s">
        <v>162</v>
      </c>
      <c r="E215" s="248" t="s">
        <v>21</v>
      </c>
      <c r="F215" s="249" t="s">
        <v>319</v>
      </c>
      <c r="G215" s="247"/>
      <c r="H215" s="250">
        <v>-10.6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AT215" s="256" t="s">
        <v>162</v>
      </c>
      <c r="AU215" s="256" t="s">
        <v>82</v>
      </c>
      <c r="AV215" s="12" t="s">
        <v>82</v>
      </c>
      <c r="AW215" s="12" t="s">
        <v>35</v>
      </c>
      <c r="AX215" s="12" t="s">
        <v>72</v>
      </c>
      <c r="AY215" s="256" t="s">
        <v>150</v>
      </c>
    </row>
    <row r="216" s="11" customFormat="1">
      <c r="B216" s="236"/>
      <c r="C216" s="237"/>
      <c r="D216" s="233" t="s">
        <v>162</v>
      </c>
      <c r="E216" s="238" t="s">
        <v>21</v>
      </c>
      <c r="F216" s="239" t="s">
        <v>291</v>
      </c>
      <c r="G216" s="237"/>
      <c r="H216" s="238" t="s">
        <v>21</v>
      </c>
      <c r="I216" s="240"/>
      <c r="J216" s="237"/>
      <c r="K216" s="237"/>
      <c r="L216" s="241"/>
      <c r="M216" s="242"/>
      <c r="N216" s="243"/>
      <c r="O216" s="243"/>
      <c r="P216" s="243"/>
      <c r="Q216" s="243"/>
      <c r="R216" s="243"/>
      <c r="S216" s="243"/>
      <c r="T216" s="244"/>
      <c r="AT216" s="245" t="s">
        <v>162</v>
      </c>
      <c r="AU216" s="245" t="s">
        <v>82</v>
      </c>
      <c r="AV216" s="11" t="s">
        <v>80</v>
      </c>
      <c r="AW216" s="11" t="s">
        <v>35</v>
      </c>
      <c r="AX216" s="11" t="s">
        <v>72</v>
      </c>
      <c r="AY216" s="245" t="s">
        <v>150</v>
      </c>
    </row>
    <row r="217" s="12" customFormat="1">
      <c r="B217" s="246"/>
      <c r="C217" s="247"/>
      <c r="D217" s="233" t="s">
        <v>162</v>
      </c>
      <c r="E217" s="248" t="s">
        <v>21</v>
      </c>
      <c r="F217" s="249" t="s">
        <v>320</v>
      </c>
      <c r="G217" s="247"/>
      <c r="H217" s="250">
        <v>77.635999999999996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AT217" s="256" t="s">
        <v>162</v>
      </c>
      <c r="AU217" s="256" t="s">
        <v>82</v>
      </c>
      <c r="AV217" s="12" t="s">
        <v>82</v>
      </c>
      <c r="AW217" s="12" t="s">
        <v>35</v>
      </c>
      <c r="AX217" s="12" t="s">
        <v>72</v>
      </c>
      <c r="AY217" s="256" t="s">
        <v>150</v>
      </c>
    </row>
    <row r="218" s="12" customFormat="1">
      <c r="B218" s="246"/>
      <c r="C218" s="247"/>
      <c r="D218" s="233" t="s">
        <v>162</v>
      </c>
      <c r="E218" s="248" t="s">
        <v>21</v>
      </c>
      <c r="F218" s="249" t="s">
        <v>321</v>
      </c>
      <c r="G218" s="247"/>
      <c r="H218" s="250">
        <v>-6.7969999999999997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AT218" s="256" t="s">
        <v>162</v>
      </c>
      <c r="AU218" s="256" t="s">
        <v>82</v>
      </c>
      <c r="AV218" s="12" t="s">
        <v>82</v>
      </c>
      <c r="AW218" s="12" t="s">
        <v>35</v>
      </c>
      <c r="AX218" s="12" t="s">
        <v>72</v>
      </c>
      <c r="AY218" s="256" t="s">
        <v>150</v>
      </c>
    </row>
    <row r="219" s="11" customFormat="1">
      <c r="B219" s="236"/>
      <c r="C219" s="237"/>
      <c r="D219" s="233" t="s">
        <v>162</v>
      </c>
      <c r="E219" s="238" t="s">
        <v>21</v>
      </c>
      <c r="F219" s="239" t="s">
        <v>322</v>
      </c>
      <c r="G219" s="237"/>
      <c r="H219" s="238" t="s">
        <v>21</v>
      </c>
      <c r="I219" s="240"/>
      <c r="J219" s="237"/>
      <c r="K219" s="237"/>
      <c r="L219" s="241"/>
      <c r="M219" s="242"/>
      <c r="N219" s="243"/>
      <c r="O219" s="243"/>
      <c r="P219" s="243"/>
      <c r="Q219" s="243"/>
      <c r="R219" s="243"/>
      <c r="S219" s="243"/>
      <c r="T219" s="244"/>
      <c r="AT219" s="245" t="s">
        <v>162</v>
      </c>
      <c r="AU219" s="245" t="s">
        <v>82</v>
      </c>
      <c r="AV219" s="11" t="s">
        <v>80</v>
      </c>
      <c r="AW219" s="11" t="s">
        <v>35</v>
      </c>
      <c r="AX219" s="11" t="s">
        <v>72</v>
      </c>
      <c r="AY219" s="245" t="s">
        <v>150</v>
      </c>
    </row>
    <row r="220" s="12" customFormat="1">
      <c r="B220" s="246"/>
      <c r="C220" s="247"/>
      <c r="D220" s="233" t="s">
        <v>162</v>
      </c>
      <c r="E220" s="248" t="s">
        <v>21</v>
      </c>
      <c r="F220" s="249" t="s">
        <v>323</v>
      </c>
      <c r="G220" s="247"/>
      <c r="H220" s="250">
        <v>57.460000000000001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AT220" s="256" t="s">
        <v>162</v>
      </c>
      <c r="AU220" s="256" t="s">
        <v>82</v>
      </c>
      <c r="AV220" s="12" t="s">
        <v>82</v>
      </c>
      <c r="AW220" s="12" t="s">
        <v>35</v>
      </c>
      <c r="AX220" s="12" t="s">
        <v>72</v>
      </c>
      <c r="AY220" s="256" t="s">
        <v>150</v>
      </c>
    </row>
    <row r="221" s="12" customFormat="1">
      <c r="B221" s="246"/>
      <c r="C221" s="247"/>
      <c r="D221" s="233" t="s">
        <v>162</v>
      </c>
      <c r="E221" s="248" t="s">
        <v>21</v>
      </c>
      <c r="F221" s="249" t="s">
        <v>324</v>
      </c>
      <c r="G221" s="247"/>
      <c r="H221" s="250">
        <v>-15.563000000000001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AT221" s="256" t="s">
        <v>162</v>
      </c>
      <c r="AU221" s="256" t="s">
        <v>82</v>
      </c>
      <c r="AV221" s="12" t="s">
        <v>82</v>
      </c>
      <c r="AW221" s="12" t="s">
        <v>35</v>
      </c>
      <c r="AX221" s="12" t="s">
        <v>72</v>
      </c>
      <c r="AY221" s="256" t="s">
        <v>150</v>
      </c>
    </row>
    <row r="222" s="13" customFormat="1">
      <c r="B222" s="268"/>
      <c r="C222" s="269"/>
      <c r="D222" s="233" t="s">
        <v>162</v>
      </c>
      <c r="E222" s="270" t="s">
        <v>21</v>
      </c>
      <c r="F222" s="271" t="s">
        <v>211</v>
      </c>
      <c r="G222" s="269"/>
      <c r="H222" s="272">
        <v>345.01799999999997</v>
      </c>
      <c r="I222" s="273"/>
      <c r="J222" s="269"/>
      <c r="K222" s="269"/>
      <c r="L222" s="274"/>
      <c r="M222" s="275"/>
      <c r="N222" s="276"/>
      <c r="O222" s="276"/>
      <c r="P222" s="276"/>
      <c r="Q222" s="276"/>
      <c r="R222" s="276"/>
      <c r="S222" s="276"/>
      <c r="T222" s="277"/>
      <c r="AT222" s="278" t="s">
        <v>162</v>
      </c>
      <c r="AU222" s="278" t="s">
        <v>82</v>
      </c>
      <c r="AV222" s="13" t="s">
        <v>158</v>
      </c>
      <c r="AW222" s="13" t="s">
        <v>35</v>
      </c>
      <c r="AX222" s="13" t="s">
        <v>80</v>
      </c>
      <c r="AY222" s="278" t="s">
        <v>150</v>
      </c>
    </row>
    <row r="223" s="1" customFormat="1" ht="16.5" customHeight="1">
      <c r="B223" s="46"/>
      <c r="C223" s="221" t="s">
        <v>325</v>
      </c>
      <c r="D223" s="221" t="s">
        <v>153</v>
      </c>
      <c r="E223" s="222" t="s">
        <v>326</v>
      </c>
      <c r="F223" s="223" t="s">
        <v>327</v>
      </c>
      <c r="G223" s="224" t="s">
        <v>175</v>
      </c>
      <c r="H223" s="225">
        <v>345.01799999999997</v>
      </c>
      <c r="I223" s="226"/>
      <c r="J223" s="227">
        <f>ROUND(I223*H223,2)</f>
        <v>0</v>
      </c>
      <c r="K223" s="223" t="s">
        <v>157</v>
      </c>
      <c r="L223" s="72"/>
      <c r="M223" s="228" t="s">
        <v>21</v>
      </c>
      <c r="N223" s="229" t="s">
        <v>43</v>
      </c>
      <c r="O223" s="47"/>
      <c r="P223" s="230">
        <f>O223*H223</f>
        <v>0</v>
      </c>
      <c r="Q223" s="230">
        <v>0.0030000000000000001</v>
      </c>
      <c r="R223" s="230">
        <f>Q223*H223</f>
        <v>1.0350539999999999</v>
      </c>
      <c r="S223" s="230">
        <v>0</v>
      </c>
      <c r="T223" s="231">
        <f>S223*H223</f>
        <v>0</v>
      </c>
      <c r="AR223" s="24" t="s">
        <v>158</v>
      </c>
      <c r="AT223" s="24" t="s">
        <v>153</v>
      </c>
      <c r="AU223" s="24" t="s">
        <v>82</v>
      </c>
      <c r="AY223" s="24" t="s">
        <v>150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24" t="s">
        <v>80</v>
      </c>
      <c r="BK223" s="232">
        <f>ROUND(I223*H223,2)</f>
        <v>0</v>
      </c>
      <c r="BL223" s="24" t="s">
        <v>158</v>
      </c>
      <c r="BM223" s="24" t="s">
        <v>328</v>
      </c>
    </row>
    <row r="224" s="1" customFormat="1">
      <c r="B224" s="46"/>
      <c r="C224" s="74"/>
      <c r="D224" s="233" t="s">
        <v>160</v>
      </c>
      <c r="E224" s="74"/>
      <c r="F224" s="234" t="s">
        <v>329</v>
      </c>
      <c r="G224" s="74"/>
      <c r="H224" s="74"/>
      <c r="I224" s="191"/>
      <c r="J224" s="74"/>
      <c r="K224" s="74"/>
      <c r="L224" s="72"/>
      <c r="M224" s="235"/>
      <c r="N224" s="47"/>
      <c r="O224" s="47"/>
      <c r="P224" s="47"/>
      <c r="Q224" s="47"/>
      <c r="R224" s="47"/>
      <c r="S224" s="47"/>
      <c r="T224" s="95"/>
      <c r="AT224" s="24" t="s">
        <v>160</v>
      </c>
      <c r="AU224" s="24" t="s">
        <v>82</v>
      </c>
    </row>
    <row r="225" s="12" customFormat="1">
      <c r="B225" s="246"/>
      <c r="C225" s="247"/>
      <c r="D225" s="233" t="s">
        <v>162</v>
      </c>
      <c r="E225" s="248" t="s">
        <v>21</v>
      </c>
      <c r="F225" s="249" t="s">
        <v>330</v>
      </c>
      <c r="G225" s="247"/>
      <c r="H225" s="250">
        <v>345.01799999999997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AT225" s="256" t="s">
        <v>162</v>
      </c>
      <c r="AU225" s="256" t="s">
        <v>82</v>
      </c>
      <c r="AV225" s="12" t="s">
        <v>82</v>
      </c>
      <c r="AW225" s="12" t="s">
        <v>35</v>
      </c>
      <c r="AX225" s="12" t="s">
        <v>80</v>
      </c>
      <c r="AY225" s="256" t="s">
        <v>150</v>
      </c>
    </row>
    <row r="226" s="1" customFormat="1" ht="25.5" customHeight="1">
      <c r="B226" s="46"/>
      <c r="C226" s="221" t="s">
        <v>331</v>
      </c>
      <c r="D226" s="221" t="s">
        <v>153</v>
      </c>
      <c r="E226" s="222" t="s">
        <v>332</v>
      </c>
      <c r="F226" s="223" t="s">
        <v>333</v>
      </c>
      <c r="G226" s="224" t="s">
        <v>175</v>
      </c>
      <c r="H226" s="225">
        <v>22</v>
      </c>
      <c r="I226" s="226"/>
      <c r="J226" s="227">
        <f>ROUND(I226*H226,2)</f>
        <v>0</v>
      </c>
      <c r="K226" s="223" t="s">
        <v>157</v>
      </c>
      <c r="L226" s="72"/>
      <c r="M226" s="228" t="s">
        <v>21</v>
      </c>
      <c r="N226" s="229" t="s">
        <v>43</v>
      </c>
      <c r="O226" s="47"/>
      <c r="P226" s="230">
        <f>O226*H226</f>
        <v>0</v>
      </c>
      <c r="Q226" s="230">
        <v>0.0051000000000000004</v>
      </c>
      <c r="R226" s="230">
        <f>Q226*H226</f>
        <v>0.11220000000000001</v>
      </c>
      <c r="S226" s="230">
        <v>0</v>
      </c>
      <c r="T226" s="231">
        <f>S226*H226</f>
        <v>0</v>
      </c>
      <c r="AR226" s="24" t="s">
        <v>158</v>
      </c>
      <c r="AT226" s="24" t="s">
        <v>153</v>
      </c>
      <c r="AU226" s="24" t="s">
        <v>82</v>
      </c>
      <c r="AY226" s="24" t="s">
        <v>150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24" t="s">
        <v>80</v>
      </c>
      <c r="BK226" s="232">
        <f>ROUND(I226*H226,2)</f>
        <v>0</v>
      </c>
      <c r="BL226" s="24" t="s">
        <v>158</v>
      </c>
      <c r="BM226" s="24" t="s">
        <v>334</v>
      </c>
    </row>
    <row r="227" s="1" customFormat="1">
      <c r="B227" s="46"/>
      <c r="C227" s="74"/>
      <c r="D227" s="233" t="s">
        <v>160</v>
      </c>
      <c r="E227" s="74"/>
      <c r="F227" s="234" t="s">
        <v>335</v>
      </c>
      <c r="G227" s="74"/>
      <c r="H227" s="74"/>
      <c r="I227" s="191"/>
      <c r="J227" s="74"/>
      <c r="K227" s="74"/>
      <c r="L227" s="72"/>
      <c r="M227" s="235"/>
      <c r="N227" s="47"/>
      <c r="O227" s="47"/>
      <c r="P227" s="47"/>
      <c r="Q227" s="47"/>
      <c r="R227" s="47"/>
      <c r="S227" s="47"/>
      <c r="T227" s="95"/>
      <c r="AT227" s="24" t="s">
        <v>160</v>
      </c>
      <c r="AU227" s="24" t="s">
        <v>82</v>
      </c>
    </row>
    <row r="228" s="12" customFormat="1">
      <c r="B228" s="246"/>
      <c r="C228" s="247"/>
      <c r="D228" s="233" t="s">
        <v>162</v>
      </c>
      <c r="E228" s="248" t="s">
        <v>21</v>
      </c>
      <c r="F228" s="249" t="s">
        <v>336</v>
      </c>
      <c r="G228" s="247"/>
      <c r="H228" s="250">
        <v>8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AT228" s="256" t="s">
        <v>162</v>
      </c>
      <c r="AU228" s="256" t="s">
        <v>82</v>
      </c>
      <c r="AV228" s="12" t="s">
        <v>82</v>
      </c>
      <c r="AW228" s="12" t="s">
        <v>35</v>
      </c>
      <c r="AX228" s="12" t="s">
        <v>72</v>
      </c>
      <c r="AY228" s="256" t="s">
        <v>150</v>
      </c>
    </row>
    <row r="229" s="12" customFormat="1">
      <c r="B229" s="246"/>
      <c r="C229" s="247"/>
      <c r="D229" s="233" t="s">
        <v>162</v>
      </c>
      <c r="E229" s="248" t="s">
        <v>21</v>
      </c>
      <c r="F229" s="249" t="s">
        <v>337</v>
      </c>
      <c r="G229" s="247"/>
      <c r="H229" s="250">
        <v>14</v>
      </c>
      <c r="I229" s="251"/>
      <c r="J229" s="247"/>
      <c r="K229" s="247"/>
      <c r="L229" s="252"/>
      <c r="M229" s="253"/>
      <c r="N229" s="254"/>
      <c r="O229" s="254"/>
      <c r="P229" s="254"/>
      <c r="Q229" s="254"/>
      <c r="R229" s="254"/>
      <c r="S229" s="254"/>
      <c r="T229" s="255"/>
      <c r="AT229" s="256" t="s">
        <v>162</v>
      </c>
      <c r="AU229" s="256" t="s">
        <v>82</v>
      </c>
      <c r="AV229" s="12" t="s">
        <v>82</v>
      </c>
      <c r="AW229" s="12" t="s">
        <v>35</v>
      </c>
      <c r="AX229" s="12" t="s">
        <v>72</v>
      </c>
      <c r="AY229" s="256" t="s">
        <v>150</v>
      </c>
    </row>
    <row r="230" s="13" customFormat="1">
      <c r="B230" s="268"/>
      <c r="C230" s="269"/>
      <c r="D230" s="233" t="s">
        <v>162</v>
      </c>
      <c r="E230" s="270" t="s">
        <v>21</v>
      </c>
      <c r="F230" s="271" t="s">
        <v>211</v>
      </c>
      <c r="G230" s="269"/>
      <c r="H230" s="272">
        <v>22</v>
      </c>
      <c r="I230" s="273"/>
      <c r="J230" s="269"/>
      <c r="K230" s="269"/>
      <c r="L230" s="274"/>
      <c r="M230" s="275"/>
      <c r="N230" s="276"/>
      <c r="O230" s="276"/>
      <c r="P230" s="276"/>
      <c r="Q230" s="276"/>
      <c r="R230" s="276"/>
      <c r="S230" s="276"/>
      <c r="T230" s="277"/>
      <c r="AT230" s="278" t="s">
        <v>162</v>
      </c>
      <c r="AU230" s="278" t="s">
        <v>82</v>
      </c>
      <c r="AV230" s="13" t="s">
        <v>158</v>
      </c>
      <c r="AW230" s="13" t="s">
        <v>35</v>
      </c>
      <c r="AX230" s="13" t="s">
        <v>80</v>
      </c>
      <c r="AY230" s="278" t="s">
        <v>150</v>
      </c>
    </row>
    <row r="231" s="1" customFormat="1" ht="16.5" customHeight="1">
      <c r="B231" s="46"/>
      <c r="C231" s="221" t="s">
        <v>338</v>
      </c>
      <c r="D231" s="221" t="s">
        <v>153</v>
      </c>
      <c r="E231" s="222" t="s">
        <v>339</v>
      </c>
      <c r="F231" s="223" t="s">
        <v>340</v>
      </c>
      <c r="G231" s="224" t="s">
        <v>175</v>
      </c>
      <c r="H231" s="225">
        <v>22</v>
      </c>
      <c r="I231" s="226"/>
      <c r="J231" s="227">
        <f>ROUND(I231*H231,2)</f>
        <v>0</v>
      </c>
      <c r="K231" s="223" t="s">
        <v>157</v>
      </c>
      <c r="L231" s="72"/>
      <c r="M231" s="228" t="s">
        <v>21</v>
      </c>
      <c r="N231" s="229" t="s">
        <v>43</v>
      </c>
      <c r="O231" s="47"/>
      <c r="P231" s="230">
        <f>O231*H231</f>
        <v>0</v>
      </c>
      <c r="Q231" s="230">
        <v>0.0030000000000000001</v>
      </c>
      <c r="R231" s="230">
        <f>Q231*H231</f>
        <v>0.066000000000000003</v>
      </c>
      <c r="S231" s="230">
        <v>0</v>
      </c>
      <c r="T231" s="231">
        <f>S231*H231</f>
        <v>0</v>
      </c>
      <c r="AR231" s="24" t="s">
        <v>158</v>
      </c>
      <c r="AT231" s="24" t="s">
        <v>153</v>
      </c>
      <c r="AU231" s="24" t="s">
        <v>82</v>
      </c>
      <c r="AY231" s="24" t="s">
        <v>150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24" t="s">
        <v>80</v>
      </c>
      <c r="BK231" s="232">
        <f>ROUND(I231*H231,2)</f>
        <v>0</v>
      </c>
      <c r="BL231" s="24" t="s">
        <v>158</v>
      </c>
      <c r="BM231" s="24" t="s">
        <v>341</v>
      </c>
    </row>
    <row r="232" s="1" customFormat="1">
      <c r="B232" s="46"/>
      <c r="C232" s="74"/>
      <c r="D232" s="233" t="s">
        <v>160</v>
      </c>
      <c r="E232" s="74"/>
      <c r="F232" s="234" t="s">
        <v>342</v>
      </c>
      <c r="G232" s="74"/>
      <c r="H232" s="74"/>
      <c r="I232" s="191"/>
      <c r="J232" s="74"/>
      <c r="K232" s="74"/>
      <c r="L232" s="72"/>
      <c r="M232" s="235"/>
      <c r="N232" s="47"/>
      <c r="O232" s="47"/>
      <c r="P232" s="47"/>
      <c r="Q232" s="47"/>
      <c r="R232" s="47"/>
      <c r="S232" s="47"/>
      <c r="T232" s="95"/>
      <c r="AT232" s="24" t="s">
        <v>160</v>
      </c>
      <c r="AU232" s="24" t="s">
        <v>82</v>
      </c>
    </row>
    <row r="233" s="12" customFormat="1">
      <c r="B233" s="246"/>
      <c r="C233" s="247"/>
      <c r="D233" s="233" t="s">
        <v>162</v>
      </c>
      <c r="E233" s="248" t="s">
        <v>21</v>
      </c>
      <c r="F233" s="249" t="s">
        <v>343</v>
      </c>
      <c r="G233" s="247"/>
      <c r="H233" s="250">
        <v>22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AT233" s="256" t="s">
        <v>162</v>
      </c>
      <c r="AU233" s="256" t="s">
        <v>82</v>
      </c>
      <c r="AV233" s="12" t="s">
        <v>82</v>
      </c>
      <c r="AW233" s="12" t="s">
        <v>35</v>
      </c>
      <c r="AX233" s="12" t="s">
        <v>80</v>
      </c>
      <c r="AY233" s="256" t="s">
        <v>150</v>
      </c>
    </row>
    <row r="234" s="10" customFormat="1" ht="29.88" customHeight="1">
      <c r="B234" s="205"/>
      <c r="C234" s="206"/>
      <c r="D234" s="207" t="s">
        <v>71</v>
      </c>
      <c r="E234" s="219" t="s">
        <v>344</v>
      </c>
      <c r="F234" s="219" t="s">
        <v>345</v>
      </c>
      <c r="G234" s="206"/>
      <c r="H234" s="206"/>
      <c r="I234" s="209"/>
      <c r="J234" s="220">
        <f>BK234</f>
        <v>0</v>
      </c>
      <c r="K234" s="206"/>
      <c r="L234" s="211"/>
      <c r="M234" s="212"/>
      <c r="N234" s="213"/>
      <c r="O234" s="213"/>
      <c r="P234" s="214">
        <f>SUM(P235:P269)</f>
        <v>0</v>
      </c>
      <c r="Q234" s="213"/>
      <c r="R234" s="214">
        <f>SUM(R235:R269)</f>
        <v>27.056022230000004</v>
      </c>
      <c r="S234" s="213"/>
      <c r="T234" s="215">
        <f>SUM(T235:T269)</f>
        <v>0</v>
      </c>
      <c r="AR234" s="216" t="s">
        <v>80</v>
      </c>
      <c r="AT234" s="217" t="s">
        <v>71</v>
      </c>
      <c r="AU234" s="217" t="s">
        <v>80</v>
      </c>
      <c r="AY234" s="216" t="s">
        <v>150</v>
      </c>
      <c r="BK234" s="218">
        <f>SUM(BK235:BK269)</f>
        <v>0</v>
      </c>
    </row>
    <row r="235" s="1" customFormat="1" ht="16.5" customHeight="1">
      <c r="B235" s="46"/>
      <c r="C235" s="221" t="s">
        <v>346</v>
      </c>
      <c r="D235" s="221" t="s">
        <v>153</v>
      </c>
      <c r="E235" s="222" t="s">
        <v>347</v>
      </c>
      <c r="F235" s="223" t="s">
        <v>348</v>
      </c>
      <c r="G235" s="224" t="s">
        <v>194</v>
      </c>
      <c r="H235" s="225">
        <v>1.2330000000000001</v>
      </c>
      <c r="I235" s="226"/>
      <c r="J235" s="227">
        <f>ROUND(I235*H235,2)</f>
        <v>0</v>
      </c>
      <c r="K235" s="223" t="s">
        <v>21</v>
      </c>
      <c r="L235" s="72"/>
      <c r="M235" s="228" t="s">
        <v>21</v>
      </c>
      <c r="N235" s="229" t="s">
        <v>43</v>
      </c>
      <c r="O235" s="47"/>
      <c r="P235" s="230">
        <f>O235*H235</f>
        <v>0</v>
      </c>
      <c r="Q235" s="230">
        <v>2.45329</v>
      </c>
      <c r="R235" s="230">
        <f>Q235*H235</f>
        <v>3.0249065700000002</v>
      </c>
      <c r="S235" s="230">
        <v>0</v>
      </c>
      <c r="T235" s="231">
        <f>S235*H235</f>
        <v>0</v>
      </c>
      <c r="AR235" s="24" t="s">
        <v>158</v>
      </c>
      <c r="AT235" s="24" t="s">
        <v>153</v>
      </c>
      <c r="AU235" s="24" t="s">
        <v>82</v>
      </c>
      <c r="AY235" s="24" t="s">
        <v>150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24" t="s">
        <v>80</v>
      </c>
      <c r="BK235" s="232">
        <f>ROUND(I235*H235,2)</f>
        <v>0</v>
      </c>
      <c r="BL235" s="24" t="s">
        <v>158</v>
      </c>
      <c r="BM235" s="24" t="s">
        <v>349</v>
      </c>
    </row>
    <row r="236" s="1" customFormat="1">
      <c r="B236" s="46"/>
      <c r="C236" s="74"/>
      <c r="D236" s="233" t="s">
        <v>160</v>
      </c>
      <c r="E236" s="74"/>
      <c r="F236" s="234" t="s">
        <v>348</v>
      </c>
      <c r="G236" s="74"/>
      <c r="H236" s="74"/>
      <c r="I236" s="191"/>
      <c r="J236" s="74"/>
      <c r="K236" s="74"/>
      <c r="L236" s="72"/>
      <c r="M236" s="235"/>
      <c r="N236" s="47"/>
      <c r="O236" s="47"/>
      <c r="P236" s="47"/>
      <c r="Q236" s="47"/>
      <c r="R236" s="47"/>
      <c r="S236" s="47"/>
      <c r="T236" s="95"/>
      <c r="AT236" s="24" t="s">
        <v>160</v>
      </c>
      <c r="AU236" s="24" t="s">
        <v>82</v>
      </c>
    </row>
    <row r="237" s="11" customFormat="1">
      <c r="B237" s="236"/>
      <c r="C237" s="237"/>
      <c r="D237" s="233" t="s">
        <v>162</v>
      </c>
      <c r="E237" s="238" t="s">
        <v>21</v>
      </c>
      <c r="F237" s="239" t="s">
        <v>350</v>
      </c>
      <c r="G237" s="237"/>
      <c r="H237" s="238" t="s">
        <v>21</v>
      </c>
      <c r="I237" s="240"/>
      <c r="J237" s="237"/>
      <c r="K237" s="237"/>
      <c r="L237" s="241"/>
      <c r="M237" s="242"/>
      <c r="N237" s="243"/>
      <c r="O237" s="243"/>
      <c r="P237" s="243"/>
      <c r="Q237" s="243"/>
      <c r="R237" s="243"/>
      <c r="S237" s="243"/>
      <c r="T237" s="244"/>
      <c r="AT237" s="245" t="s">
        <v>162</v>
      </c>
      <c r="AU237" s="245" t="s">
        <v>82</v>
      </c>
      <c r="AV237" s="11" t="s">
        <v>80</v>
      </c>
      <c r="AW237" s="11" t="s">
        <v>35</v>
      </c>
      <c r="AX237" s="11" t="s">
        <v>72</v>
      </c>
      <c r="AY237" s="245" t="s">
        <v>150</v>
      </c>
    </row>
    <row r="238" s="12" customFormat="1">
      <c r="B238" s="246"/>
      <c r="C238" s="247"/>
      <c r="D238" s="233" t="s">
        <v>162</v>
      </c>
      <c r="E238" s="248" t="s">
        <v>21</v>
      </c>
      <c r="F238" s="249" t="s">
        <v>351</v>
      </c>
      <c r="G238" s="247"/>
      <c r="H238" s="250">
        <v>1.2330000000000001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AT238" s="256" t="s">
        <v>162</v>
      </c>
      <c r="AU238" s="256" t="s">
        <v>82</v>
      </c>
      <c r="AV238" s="12" t="s">
        <v>82</v>
      </c>
      <c r="AW238" s="12" t="s">
        <v>35</v>
      </c>
      <c r="AX238" s="12" t="s">
        <v>80</v>
      </c>
      <c r="AY238" s="256" t="s">
        <v>150</v>
      </c>
    </row>
    <row r="239" s="1" customFormat="1" ht="25.5" customHeight="1">
      <c r="B239" s="46"/>
      <c r="C239" s="221" t="s">
        <v>352</v>
      </c>
      <c r="D239" s="221" t="s">
        <v>153</v>
      </c>
      <c r="E239" s="222" t="s">
        <v>353</v>
      </c>
      <c r="F239" s="223" t="s">
        <v>354</v>
      </c>
      <c r="G239" s="224" t="s">
        <v>194</v>
      </c>
      <c r="H239" s="225">
        <v>1.9910000000000001</v>
      </c>
      <c r="I239" s="226"/>
      <c r="J239" s="227">
        <f>ROUND(I239*H239,2)</f>
        <v>0</v>
      </c>
      <c r="K239" s="223" t="s">
        <v>157</v>
      </c>
      <c r="L239" s="72"/>
      <c r="M239" s="228" t="s">
        <v>21</v>
      </c>
      <c r="N239" s="229" t="s">
        <v>43</v>
      </c>
      <c r="O239" s="47"/>
      <c r="P239" s="230">
        <f>O239*H239</f>
        <v>0</v>
      </c>
      <c r="Q239" s="230">
        <v>2.2563399999999998</v>
      </c>
      <c r="R239" s="230">
        <f>Q239*H239</f>
        <v>4.4923729400000001</v>
      </c>
      <c r="S239" s="230">
        <v>0</v>
      </c>
      <c r="T239" s="231">
        <f>S239*H239</f>
        <v>0</v>
      </c>
      <c r="AR239" s="24" t="s">
        <v>158</v>
      </c>
      <c r="AT239" s="24" t="s">
        <v>153</v>
      </c>
      <c r="AU239" s="24" t="s">
        <v>82</v>
      </c>
      <c r="AY239" s="24" t="s">
        <v>150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24" t="s">
        <v>80</v>
      </c>
      <c r="BK239" s="232">
        <f>ROUND(I239*H239,2)</f>
        <v>0</v>
      </c>
      <c r="BL239" s="24" t="s">
        <v>158</v>
      </c>
      <c r="BM239" s="24" t="s">
        <v>355</v>
      </c>
    </row>
    <row r="240" s="1" customFormat="1">
      <c r="B240" s="46"/>
      <c r="C240" s="74"/>
      <c r="D240" s="233" t="s">
        <v>160</v>
      </c>
      <c r="E240" s="74"/>
      <c r="F240" s="234" t="s">
        <v>356</v>
      </c>
      <c r="G240" s="74"/>
      <c r="H240" s="74"/>
      <c r="I240" s="191"/>
      <c r="J240" s="74"/>
      <c r="K240" s="74"/>
      <c r="L240" s="72"/>
      <c r="M240" s="235"/>
      <c r="N240" s="47"/>
      <c r="O240" s="47"/>
      <c r="P240" s="47"/>
      <c r="Q240" s="47"/>
      <c r="R240" s="47"/>
      <c r="S240" s="47"/>
      <c r="T240" s="95"/>
      <c r="AT240" s="24" t="s">
        <v>160</v>
      </c>
      <c r="AU240" s="24" t="s">
        <v>82</v>
      </c>
    </row>
    <row r="241" s="11" customFormat="1">
      <c r="B241" s="236"/>
      <c r="C241" s="237"/>
      <c r="D241" s="233" t="s">
        <v>162</v>
      </c>
      <c r="E241" s="238" t="s">
        <v>21</v>
      </c>
      <c r="F241" s="239" t="s">
        <v>357</v>
      </c>
      <c r="G241" s="237"/>
      <c r="H241" s="238" t="s">
        <v>21</v>
      </c>
      <c r="I241" s="240"/>
      <c r="J241" s="237"/>
      <c r="K241" s="237"/>
      <c r="L241" s="241"/>
      <c r="M241" s="242"/>
      <c r="N241" s="243"/>
      <c r="O241" s="243"/>
      <c r="P241" s="243"/>
      <c r="Q241" s="243"/>
      <c r="R241" s="243"/>
      <c r="S241" s="243"/>
      <c r="T241" s="244"/>
      <c r="AT241" s="245" t="s">
        <v>162</v>
      </c>
      <c r="AU241" s="245" t="s">
        <v>82</v>
      </c>
      <c r="AV241" s="11" t="s">
        <v>80</v>
      </c>
      <c r="AW241" s="11" t="s">
        <v>35</v>
      </c>
      <c r="AX241" s="11" t="s">
        <v>72</v>
      </c>
      <c r="AY241" s="245" t="s">
        <v>150</v>
      </c>
    </row>
    <row r="242" s="12" customFormat="1">
      <c r="B242" s="246"/>
      <c r="C242" s="247"/>
      <c r="D242" s="233" t="s">
        <v>162</v>
      </c>
      <c r="E242" s="248" t="s">
        <v>21</v>
      </c>
      <c r="F242" s="249" t="s">
        <v>358</v>
      </c>
      <c r="G242" s="247"/>
      <c r="H242" s="250">
        <v>0.42799999999999999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AT242" s="256" t="s">
        <v>162</v>
      </c>
      <c r="AU242" s="256" t="s">
        <v>82</v>
      </c>
      <c r="AV242" s="12" t="s">
        <v>82</v>
      </c>
      <c r="AW242" s="12" t="s">
        <v>35</v>
      </c>
      <c r="AX242" s="12" t="s">
        <v>72</v>
      </c>
      <c r="AY242" s="256" t="s">
        <v>150</v>
      </c>
    </row>
    <row r="243" s="12" customFormat="1">
      <c r="B243" s="246"/>
      <c r="C243" s="247"/>
      <c r="D243" s="233" t="s">
        <v>162</v>
      </c>
      <c r="E243" s="248" t="s">
        <v>21</v>
      </c>
      <c r="F243" s="249" t="s">
        <v>359</v>
      </c>
      <c r="G243" s="247"/>
      <c r="H243" s="250">
        <v>1.387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AT243" s="256" t="s">
        <v>162</v>
      </c>
      <c r="AU243" s="256" t="s">
        <v>82</v>
      </c>
      <c r="AV243" s="12" t="s">
        <v>82</v>
      </c>
      <c r="AW243" s="12" t="s">
        <v>35</v>
      </c>
      <c r="AX243" s="12" t="s">
        <v>72</v>
      </c>
      <c r="AY243" s="256" t="s">
        <v>150</v>
      </c>
    </row>
    <row r="244" s="12" customFormat="1">
      <c r="B244" s="246"/>
      <c r="C244" s="247"/>
      <c r="D244" s="233" t="s">
        <v>162</v>
      </c>
      <c r="E244" s="248" t="s">
        <v>21</v>
      </c>
      <c r="F244" s="249" t="s">
        <v>360</v>
      </c>
      <c r="G244" s="247"/>
      <c r="H244" s="250">
        <v>0.17599999999999999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AT244" s="256" t="s">
        <v>162</v>
      </c>
      <c r="AU244" s="256" t="s">
        <v>82</v>
      </c>
      <c r="AV244" s="12" t="s">
        <v>82</v>
      </c>
      <c r="AW244" s="12" t="s">
        <v>35</v>
      </c>
      <c r="AX244" s="12" t="s">
        <v>72</v>
      </c>
      <c r="AY244" s="256" t="s">
        <v>150</v>
      </c>
    </row>
    <row r="245" s="13" customFormat="1">
      <c r="B245" s="268"/>
      <c r="C245" s="269"/>
      <c r="D245" s="233" t="s">
        <v>162</v>
      </c>
      <c r="E245" s="270" t="s">
        <v>21</v>
      </c>
      <c r="F245" s="271" t="s">
        <v>211</v>
      </c>
      <c r="G245" s="269"/>
      <c r="H245" s="272">
        <v>1.9910000000000001</v>
      </c>
      <c r="I245" s="273"/>
      <c r="J245" s="269"/>
      <c r="K245" s="269"/>
      <c r="L245" s="274"/>
      <c r="M245" s="275"/>
      <c r="N245" s="276"/>
      <c r="O245" s="276"/>
      <c r="P245" s="276"/>
      <c r="Q245" s="276"/>
      <c r="R245" s="276"/>
      <c r="S245" s="276"/>
      <c r="T245" s="277"/>
      <c r="AT245" s="278" t="s">
        <v>162</v>
      </c>
      <c r="AU245" s="278" t="s">
        <v>82</v>
      </c>
      <c r="AV245" s="13" t="s">
        <v>158</v>
      </c>
      <c r="AW245" s="13" t="s">
        <v>35</v>
      </c>
      <c r="AX245" s="13" t="s">
        <v>80</v>
      </c>
      <c r="AY245" s="278" t="s">
        <v>150</v>
      </c>
    </row>
    <row r="246" s="1" customFormat="1" ht="16.5" customHeight="1">
      <c r="B246" s="46"/>
      <c r="C246" s="221" t="s">
        <v>361</v>
      </c>
      <c r="D246" s="221" t="s">
        <v>153</v>
      </c>
      <c r="E246" s="222" t="s">
        <v>362</v>
      </c>
      <c r="F246" s="223" t="s">
        <v>363</v>
      </c>
      <c r="G246" s="224" t="s">
        <v>194</v>
      </c>
      <c r="H246" s="225">
        <v>1.9910000000000001</v>
      </c>
      <c r="I246" s="226"/>
      <c r="J246" s="227">
        <f>ROUND(I246*H246,2)</f>
        <v>0</v>
      </c>
      <c r="K246" s="223" t="s">
        <v>157</v>
      </c>
      <c r="L246" s="72"/>
      <c r="M246" s="228" t="s">
        <v>21</v>
      </c>
      <c r="N246" s="229" t="s">
        <v>43</v>
      </c>
      <c r="O246" s="47"/>
      <c r="P246" s="230">
        <f>O246*H246</f>
        <v>0</v>
      </c>
      <c r="Q246" s="230">
        <v>0</v>
      </c>
      <c r="R246" s="230">
        <f>Q246*H246</f>
        <v>0</v>
      </c>
      <c r="S246" s="230">
        <v>0</v>
      </c>
      <c r="T246" s="231">
        <f>S246*H246</f>
        <v>0</v>
      </c>
      <c r="AR246" s="24" t="s">
        <v>158</v>
      </c>
      <c r="AT246" s="24" t="s">
        <v>153</v>
      </c>
      <c r="AU246" s="24" t="s">
        <v>82</v>
      </c>
      <c r="AY246" s="24" t="s">
        <v>150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24" t="s">
        <v>80</v>
      </c>
      <c r="BK246" s="232">
        <f>ROUND(I246*H246,2)</f>
        <v>0</v>
      </c>
      <c r="BL246" s="24" t="s">
        <v>158</v>
      </c>
      <c r="BM246" s="24" t="s">
        <v>364</v>
      </c>
    </row>
    <row r="247" s="1" customFormat="1">
      <c r="B247" s="46"/>
      <c r="C247" s="74"/>
      <c r="D247" s="233" t="s">
        <v>160</v>
      </c>
      <c r="E247" s="74"/>
      <c r="F247" s="234" t="s">
        <v>365</v>
      </c>
      <c r="G247" s="74"/>
      <c r="H247" s="74"/>
      <c r="I247" s="191"/>
      <c r="J247" s="74"/>
      <c r="K247" s="74"/>
      <c r="L247" s="72"/>
      <c r="M247" s="235"/>
      <c r="N247" s="47"/>
      <c r="O247" s="47"/>
      <c r="P247" s="47"/>
      <c r="Q247" s="47"/>
      <c r="R247" s="47"/>
      <c r="S247" s="47"/>
      <c r="T247" s="95"/>
      <c r="AT247" s="24" t="s">
        <v>160</v>
      </c>
      <c r="AU247" s="24" t="s">
        <v>82</v>
      </c>
    </row>
    <row r="248" s="1" customFormat="1" ht="25.5" customHeight="1">
      <c r="B248" s="46"/>
      <c r="C248" s="221" t="s">
        <v>366</v>
      </c>
      <c r="D248" s="221" t="s">
        <v>153</v>
      </c>
      <c r="E248" s="222" t="s">
        <v>367</v>
      </c>
      <c r="F248" s="223" t="s">
        <v>368</v>
      </c>
      <c r="G248" s="224" t="s">
        <v>194</v>
      </c>
      <c r="H248" s="225">
        <v>3.8079999999999998</v>
      </c>
      <c r="I248" s="226"/>
      <c r="J248" s="227">
        <f>ROUND(I248*H248,2)</f>
        <v>0</v>
      </c>
      <c r="K248" s="223" t="s">
        <v>157</v>
      </c>
      <c r="L248" s="72"/>
      <c r="M248" s="228" t="s">
        <v>21</v>
      </c>
      <c r="N248" s="229" t="s">
        <v>43</v>
      </c>
      <c r="O248" s="47"/>
      <c r="P248" s="230">
        <f>O248*H248</f>
        <v>0</v>
      </c>
      <c r="Q248" s="230">
        <v>2.2563399999999998</v>
      </c>
      <c r="R248" s="230">
        <f>Q248*H248</f>
        <v>8.5921427199999982</v>
      </c>
      <c r="S248" s="230">
        <v>0</v>
      </c>
      <c r="T248" s="231">
        <f>S248*H248</f>
        <v>0</v>
      </c>
      <c r="AR248" s="24" t="s">
        <v>158</v>
      </c>
      <c r="AT248" s="24" t="s">
        <v>153</v>
      </c>
      <c r="AU248" s="24" t="s">
        <v>82</v>
      </c>
      <c r="AY248" s="24" t="s">
        <v>150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24" t="s">
        <v>80</v>
      </c>
      <c r="BK248" s="232">
        <f>ROUND(I248*H248,2)</f>
        <v>0</v>
      </c>
      <c r="BL248" s="24" t="s">
        <v>158</v>
      </c>
      <c r="BM248" s="24" t="s">
        <v>369</v>
      </c>
    </row>
    <row r="249" s="1" customFormat="1">
      <c r="B249" s="46"/>
      <c r="C249" s="74"/>
      <c r="D249" s="233" t="s">
        <v>160</v>
      </c>
      <c r="E249" s="74"/>
      <c r="F249" s="234" t="s">
        <v>370</v>
      </c>
      <c r="G249" s="74"/>
      <c r="H249" s="74"/>
      <c r="I249" s="191"/>
      <c r="J249" s="74"/>
      <c r="K249" s="74"/>
      <c r="L249" s="72"/>
      <c r="M249" s="235"/>
      <c r="N249" s="47"/>
      <c r="O249" s="47"/>
      <c r="P249" s="47"/>
      <c r="Q249" s="47"/>
      <c r="R249" s="47"/>
      <c r="S249" s="47"/>
      <c r="T249" s="95"/>
      <c r="AT249" s="24" t="s">
        <v>160</v>
      </c>
      <c r="AU249" s="24" t="s">
        <v>82</v>
      </c>
    </row>
    <row r="250" s="11" customFormat="1">
      <c r="B250" s="236"/>
      <c r="C250" s="237"/>
      <c r="D250" s="233" t="s">
        <v>162</v>
      </c>
      <c r="E250" s="238" t="s">
        <v>21</v>
      </c>
      <c r="F250" s="239" t="s">
        <v>371</v>
      </c>
      <c r="G250" s="237"/>
      <c r="H250" s="238" t="s">
        <v>21</v>
      </c>
      <c r="I250" s="240"/>
      <c r="J250" s="237"/>
      <c r="K250" s="237"/>
      <c r="L250" s="241"/>
      <c r="M250" s="242"/>
      <c r="N250" s="243"/>
      <c r="O250" s="243"/>
      <c r="P250" s="243"/>
      <c r="Q250" s="243"/>
      <c r="R250" s="243"/>
      <c r="S250" s="243"/>
      <c r="T250" s="244"/>
      <c r="AT250" s="245" t="s">
        <v>162</v>
      </c>
      <c r="AU250" s="245" t="s">
        <v>82</v>
      </c>
      <c r="AV250" s="11" t="s">
        <v>80</v>
      </c>
      <c r="AW250" s="11" t="s">
        <v>35</v>
      </c>
      <c r="AX250" s="11" t="s">
        <v>72</v>
      </c>
      <c r="AY250" s="245" t="s">
        <v>150</v>
      </c>
    </row>
    <row r="251" s="12" customFormat="1">
      <c r="B251" s="246"/>
      <c r="C251" s="247"/>
      <c r="D251" s="233" t="s">
        <v>162</v>
      </c>
      <c r="E251" s="248" t="s">
        <v>21</v>
      </c>
      <c r="F251" s="249" t="s">
        <v>372</v>
      </c>
      <c r="G251" s="247"/>
      <c r="H251" s="250">
        <v>3.8079999999999998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AT251" s="256" t="s">
        <v>162</v>
      </c>
      <c r="AU251" s="256" t="s">
        <v>82</v>
      </c>
      <c r="AV251" s="12" t="s">
        <v>82</v>
      </c>
      <c r="AW251" s="12" t="s">
        <v>35</v>
      </c>
      <c r="AX251" s="12" t="s">
        <v>80</v>
      </c>
      <c r="AY251" s="256" t="s">
        <v>150</v>
      </c>
    </row>
    <row r="252" s="1" customFormat="1" ht="16.5" customHeight="1">
      <c r="B252" s="46"/>
      <c r="C252" s="221" t="s">
        <v>373</v>
      </c>
      <c r="D252" s="221" t="s">
        <v>153</v>
      </c>
      <c r="E252" s="222" t="s">
        <v>374</v>
      </c>
      <c r="F252" s="223" t="s">
        <v>375</v>
      </c>
      <c r="G252" s="224" t="s">
        <v>194</v>
      </c>
      <c r="H252" s="225">
        <v>3.8079999999999998</v>
      </c>
      <c r="I252" s="226"/>
      <c r="J252" s="227">
        <f>ROUND(I252*H252,2)</f>
        <v>0</v>
      </c>
      <c r="K252" s="223" t="s">
        <v>157</v>
      </c>
      <c r="L252" s="72"/>
      <c r="M252" s="228" t="s">
        <v>21</v>
      </c>
      <c r="N252" s="229" t="s">
        <v>43</v>
      </c>
      <c r="O252" s="47"/>
      <c r="P252" s="230">
        <f>O252*H252</f>
        <v>0</v>
      </c>
      <c r="Q252" s="230">
        <v>0</v>
      </c>
      <c r="R252" s="230">
        <f>Q252*H252</f>
        <v>0</v>
      </c>
      <c r="S252" s="230">
        <v>0</v>
      </c>
      <c r="T252" s="231">
        <f>S252*H252</f>
        <v>0</v>
      </c>
      <c r="AR252" s="24" t="s">
        <v>158</v>
      </c>
      <c r="AT252" s="24" t="s">
        <v>153</v>
      </c>
      <c r="AU252" s="24" t="s">
        <v>82</v>
      </c>
      <c r="AY252" s="24" t="s">
        <v>150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24" t="s">
        <v>80</v>
      </c>
      <c r="BK252" s="232">
        <f>ROUND(I252*H252,2)</f>
        <v>0</v>
      </c>
      <c r="BL252" s="24" t="s">
        <v>158</v>
      </c>
      <c r="BM252" s="24" t="s">
        <v>376</v>
      </c>
    </row>
    <row r="253" s="1" customFormat="1">
      <c r="B253" s="46"/>
      <c r="C253" s="74"/>
      <c r="D253" s="233" t="s">
        <v>160</v>
      </c>
      <c r="E253" s="74"/>
      <c r="F253" s="234" t="s">
        <v>377</v>
      </c>
      <c r="G253" s="74"/>
      <c r="H253" s="74"/>
      <c r="I253" s="191"/>
      <c r="J253" s="74"/>
      <c r="K253" s="74"/>
      <c r="L253" s="72"/>
      <c r="M253" s="235"/>
      <c r="N253" s="47"/>
      <c r="O253" s="47"/>
      <c r="P253" s="47"/>
      <c r="Q253" s="47"/>
      <c r="R253" s="47"/>
      <c r="S253" s="47"/>
      <c r="T253" s="95"/>
      <c r="AT253" s="24" t="s">
        <v>160</v>
      </c>
      <c r="AU253" s="24" t="s">
        <v>82</v>
      </c>
    </row>
    <row r="254" s="1" customFormat="1" ht="16.5" customHeight="1">
      <c r="B254" s="46"/>
      <c r="C254" s="221" t="s">
        <v>378</v>
      </c>
      <c r="D254" s="221" t="s">
        <v>153</v>
      </c>
      <c r="E254" s="222" t="s">
        <v>379</v>
      </c>
      <c r="F254" s="223" t="s">
        <v>380</v>
      </c>
      <c r="G254" s="224" t="s">
        <v>175</v>
      </c>
      <c r="H254" s="225">
        <v>245</v>
      </c>
      <c r="I254" s="226"/>
      <c r="J254" s="227">
        <f>ROUND(I254*H254,2)</f>
        <v>0</v>
      </c>
      <c r="K254" s="223" t="s">
        <v>21</v>
      </c>
      <c r="L254" s="72"/>
      <c r="M254" s="228" t="s">
        <v>21</v>
      </c>
      <c r="N254" s="229" t="s">
        <v>43</v>
      </c>
      <c r="O254" s="47"/>
      <c r="P254" s="230">
        <f>O254*H254</f>
        <v>0</v>
      </c>
      <c r="Q254" s="230">
        <v>0.022339999999999999</v>
      </c>
      <c r="R254" s="230">
        <f>Q254*H254</f>
        <v>5.4733000000000001</v>
      </c>
      <c r="S254" s="230">
        <v>0</v>
      </c>
      <c r="T254" s="231">
        <f>S254*H254</f>
        <v>0</v>
      </c>
      <c r="AR254" s="24" t="s">
        <v>158</v>
      </c>
      <c r="AT254" s="24" t="s">
        <v>153</v>
      </c>
      <c r="AU254" s="24" t="s">
        <v>82</v>
      </c>
      <c r="AY254" s="24" t="s">
        <v>150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24" t="s">
        <v>80</v>
      </c>
      <c r="BK254" s="232">
        <f>ROUND(I254*H254,2)</f>
        <v>0</v>
      </c>
      <c r="BL254" s="24" t="s">
        <v>158</v>
      </c>
      <c r="BM254" s="24" t="s">
        <v>381</v>
      </c>
    </row>
    <row r="255" s="1" customFormat="1">
      <c r="B255" s="46"/>
      <c r="C255" s="74"/>
      <c r="D255" s="233" t="s">
        <v>160</v>
      </c>
      <c r="E255" s="74"/>
      <c r="F255" s="234" t="s">
        <v>380</v>
      </c>
      <c r="G255" s="74"/>
      <c r="H255" s="74"/>
      <c r="I255" s="191"/>
      <c r="J255" s="74"/>
      <c r="K255" s="74"/>
      <c r="L255" s="72"/>
      <c r="M255" s="235"/>
      <c r="N255" s="47"/>
      <c r="O255" s="47"/>
      <c r="P255" s="47"/>
      <c r="Q255" s="47"/>
      <c r="R255" s="47"/>
      <c r="S255" s="47"/>
      <c r="T255" s="95"/>
      <c r="AT255" s="24" t="s">
        <v>160</v>
      </c>
      <c r="AU255" s="24" t="s">
        <v>82</v>
      </c>
    </row>
    <row r="256" s="11" customFormat="1">
      <c r="B256" s="236"/>
      <c r="C256" s="237"/>
      <c r="D256" s="233" t="s">
        <v>162</v>
      </c>
      <c r="E256" s="238" t="s">
        <v>21</v>
      </c>
      <c r="F256" s="239" t="s">
        <v>382</v>
      </c>
      <c r="G256" s="237"/>
      <c r="H256" s="238" t="s">
        <v>21</v>
      </c>
      <c r="I256" s="240"/>
      <c r="J256" s="237"/>
      <c r="K256" s="237"/>
      <c r="L256" s="241"/>
      <c r="M256" s="242"/>
      <c r="N256" s="243"/>
      <c r="O256" s="243"/>
      <c r="P256" s="243"/>
      <c r="Q256" s="243"/>
      <c r="R256" s="243"/>
      <c r="S256" s="243"/>
      <c r="T256" s="244"/>
      <c r="AT256" s="245" t="s">
        <v>162</v>
      </c>
      <c r="AU256" s="245" t="s">
        <v>82</v>
      </c>
      <c r="AV256" s="11" t="s">
        <v>80</v>
      </c>
      <c r="AW256" s="11" t="s">
        <v>35</v>
      </c>
      <c r="AX256" s="11" t="s">
        <v>72</v>
      </c>
      <c r="AY256" s="245" t="s">
        <v>150</v>
      </c>
    </row>
    <row r="257" s="11" customFormat="1">
      <c r="B257" s="236"/>
      <c r="C257" s="237"/>
      <c r="D257" s="233" t="s">
        <v>162</v>
      </c>
      <c r="E257" s="238" t="s">
        <v>21</v>
      </c>
      <c r="F257" s="239" t="s">
        <v>383</v>
      </c>
      <c r="G257" s="237"/>
      <c r="H257" s="238" t="s">
        <v>21</v>
      </c>
      <c r="I257" s="240"/>
      <c r="J257" s="237"/>
      <c r="K257" s="237"/>
      <c r="L257" s="241"/>
      <c r="M257" s="242"/>
      <c r="N257" s="243"/>
      <c r="O257" s="243"/>
      <c r="P257" s="243"/>
      <c r="Q257" s="243"/>
      <c r="R257" s="243"/>
      <c r="S257" s="243"/>
      <c r="T257" s="244"/>
      <c r="AT257" s="245" t="s">
        <v>162</v>
      </c>
      <c r="AU257" s="245" t="s">
        <v>82</v>
      </c>
      <c r="AV257" s="11" t="s">
        <v>80</v>
      </c>
      <c r="AW257" s="11" t="s">
        <v>35</v>
      </c>
      <c r="AX257" s="11" t="s">
        <v>72</v>
      </c>
      <c r="AY257" s="245" t="s">
        <v>150</v>
      </c>
    </row>
    <row r="258" s="12" customFormat="1">
      <c r="B258" s="246"/>
      <c r="C258" s="247"/>
      <c r="D258" s="233" t="s">
        <v>162</v>
      </c>
      <c r="E258" s="248" t="s">
        <v>21</v>
      </c>
      <c r="F258" s="249" t="s">
        <v>384</v>
      </c>
      <c r="G258" s="247"/>
      <c r="H258" s="250">
        <v>147</v>
      </c>
      <c r="I258" s="251"/>
      <c r="J258" s="247"/>
      <c r="K258" s="247"/>
      <c r="L258" s="252"/>
      <c r="M258" s="253"/>
      <c r="N258" s="254"/>
      <c r="O258" s="254"/>
      <c r="P258" s="254"/>
      <c r="Q258" s="254"/>
      <c r="R258" s="254"/>
      <c r="S258" s="254"/>
      <c r="T258" s="255"/>
      <c r="AT258" s="256" t="s">
        <v>162</v>
      </c>
      <c r="AU258" s="256" t="s">
        <v>82</v>
      </c>
      <c r="AV258" s="12" t="s">
        <v>82</v>
      </c>
      <c r="AW258" s="12" t="s">
        <v>35</v>
      </c>
      <c r="AX258" s="12" t="s">
        <v>72</v>
      </c>
      <c r="AY258" s="256" t="s">
        <v>150</v>
      </c>
    </row>
    <row r="259" s="11" customFormat="1">
      <c r="B259" s="236"/>
      <c r="C259" s="237"/>
      <c r="D259" s="233" t="s">
        <v>162</v>
      </c>
      <c r="E259" s="238" t="s">
        <v>21</v>
      </c>
      <c r="F259" s="239" t="s">
        <v>385</v>
      </c>
      <c r="G259" s="237"/>
      <c r="H259" s="238" t="s">
        <v>21</v>
      </c>
      <c r="I259" s="240"/>
      <c r="J259" s="237"/>
      <c r="K259" s="237"/>
      <c r="L259" s="241"/>
      <c r="M259" s="242"/>
      <c r="N259" s="243"/>
      <c r="O259" s="243"/>
      <c r="P259" s="243"/>
      <c r="Q259" s="243"/>
      <c r="R259" s="243"/>
      <c r="S259" s="243"/>
      <c r="T259" s="244"/>
      <c r="AT259" s="245" t="s">
        <v>162</v>
      </c>
      <c r="AU259" s="245" t="s">
        <v>82</v>
      </c>
      <c r="AV259" s="11" t="s">
        <v>80</v>
      </c>
      <c r="AW259" s="11" t="s">
        <v>35</v>
      </c>
      <c r="AX259" s="11" t="s">
        <v>72</v>
      </c>
      <c r="AY259" s="245" t="s">
        <v>150</v>
      </c>
    </row>
    <row r="260" s="12" customFormat="1">
      <c r="B260" s="246"/>
      <c r="C260" s="247"/>
      <c r="D260" s="233" t="s">
        <v>162</v>
      </c>
      <c r="E260" s="248" t="s">
        <v>21</v>
      </c>
      <c r="F260" s="249" t="s">
        <v>386</v>
      </c>
      <c r="G260" s="247"/>
      <c r="H260" s="250">
        <v>98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AT260" s="256" t="s">
        <v>162</v>
      </c>
      <c r="AU260" s="256" t="s">
        <v>82</v>
      </c>
      <c r="AV260" s="12" t="s">
        <v>82</v>
      </c>
      <c r="AW260" s="12" t="s">
        <v>35</v>
      </c>
      <c r="AX260" s="12" t="s">
        <v>72</v>
      </c>
      <c r="AY260" s="256" t="s">
        <v>150</v>
      </c>
    </row>
    <row r="261" s="13" customFormat="1">
      <c r="B261" s="268"/>
      <c r="C261" s="269"/>
      <c r="D261" s="233" t="s">
        <v>162</v>
      </c>
      <c r="E261" s="270" t="s">
        <v>21</v>
      </c>
      <c r="F261" s="271" t="s">
        <v>211</v>
      </c>
      <c r="G261" s="269"/>
      <c r="H261" s="272">
        <v>245</v>
      </c>
      <c r="I261" s="273"/>
      <c r="J261" s="269"/>
      <c r="K261" s="269"/>
      <c r="L261" s="274"/>
      <c r="M261" s="275"/>
      <c r="N261" s="276"/>
      <c r="O261" s="276"/>
      <c r="P261" s="276"/>
      <c r="Q261" s="276"/>
      <c r="R261" s="276"/>
      <c r="S261" s="276"/>
      <c r="T261" s="277"/>
      <c r="AT261" s="278" t="s">
        <v>162</v>
      </c>
      <c r="AU261" s="278" t="s">
        <v>82</v>
      </c>
      <c r="AV261" s="13" t="s">
        <v>158</v>
      </c>
      <c r="AW261" s="13" t="s">
        <v>35</v>
      </c>
      <c r="AX261" s="13" t="s">
        <v>80</v>
      </c>
      <c r="AY261" s="278" t="s">
        <v>150</v>
      </c>
    </row>
    <row r="262" s="1" customFormat="1" ht="16.5" customHeight="1">
      <c r="B262" s="46"/>
      <c r="C262" s="221" t="s">
        <v>387</v>
      </c>
      <c r="D262" s="221" t="s">
        <v>153</v>
      </c>
      <c r="E262" s="222" t="s">
        <v>388</v>
      </c>
      <c r="F262" s="223" t="s">
        <v>389</v>
      </c>
      <c r="G262" s="224" t="s">
        <v>175</v>
      </c>
      <c r="H262" s="225">
        <v>245</v>
      </c>
      <c r="I262" s="226"/>
      <c r="J262" s="227">
        <f>ROUND(I262*H262,2)</f>
        <v>0</v>
      </c>
      <c r="K262" s="223" t="s">
        <v>21</v>
      </c>
      <c r="L262" s="72"/>
      <c r="M262" s="228" t="s">
        <v>21</v>
      </c>
      <c r="N262" s="229" t="s">
        <v>43</v>
      </c>
      <c r="O262" s="47"/>
      <c r="P262" s="230">
        <f>O262*H262</f>
        <v>0</v>
      </c>
      <c r="Q262" s="230">
        <v>0.022339999999999999</v>
      </c>
      <c r="R262" s="230">
        <f>Q262*H262</f>
        <v>5.4733000000000001</v>
      </c>
      <c r="S262" s="230">
        <v>0</v>
      </c>
      <c r="T262" s="231">
        <f>S262*H262</f>
        <v>0</v>
      </c>
      <c r="AR262" s="24" t="s">
        <v>158</v>
      </c>
      <c r="AT262" s="24" t="s">
        <v>153</v>
      </c>
      <c r="AU262" s="24" t="s">
        <v>82</v>
      </c>
      <c r="AY262" s="24" t="s">
        <v>150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24" t="s">
        <v>80</v>
      </c>
      <c r="BK262" s="232">
        <f>ROUND(I262*H262,2)</f>
        <v>0</v>
      </c>
      <c r="BL262" s="24" t="s">
        <v>158</v>
      </c>
      <c r="BM262" s="24" t="s">
        <v>390</v>
      </c>
    </row>
    <row r="263" s="1" customFormat="1">
      <c r="B263" s="46"/>
      <c r="C263" s="74"/>
      <c r="D263" s="233" t="s">
        <v>160</v>
      </c>
      <c r="E263" s="74"/>
      <c r="F263" s="234" t="s">
        <v>389</v>
      </c>
      <c r="G263" s="74"/>
      <c r="H263" s="74"/>
      <c r="I263" s="191"/>
      <c r="J263" s="74"/>
      <c r="K263" s="74"/>
      <c r="L263" s="72"/>
      <c r="M263" s="235"/>
      <c r="N263" s="47"/>
      <c r="O263" s="47"/>
      <c r="P263" s="47"/>
      <c r="Q263" s="47"/>
      <c r="R263" s="47"/>
      <c r="S263" s="47"/>
      <c r="T263" s="95"/>
      <c r="AT263" s="24" t="s">
        <v>160</v>
      </c>
      <c r="AU263" s="24" t="s">
        <v>82</v>
      </c>
    </row>
    <row r="264" s="11" customFormat="1">
      <c r="B264" s="236"/>
      <c r="C264" s="237"/>
      <c r="D264" s="233" t="s">
        <v>162</v>
      </c>
      <c r="E264" s="238" t="s">
        <v>21</v>
      </c>
      <c r="F264" s="239" t="s">
        <v>391</v>
      </c>
      <c r="G264" s="237"/>
      <c r="H264" s="238" t="s">
        <v>21</v>
      </c>
      <c r="I264" s="240"/>
      <c r="J264" s="237"/>
      <c r="K264" s="237"/>
      <c r="L264" s="241"/>
      <c r="M264" s="242"/>
      <c r="N264" s="243"/>
      <c r="O264" s="243"/>
      <c r="P264" s="243"/>
      <c r="Q264" s="243"/>
      <c r="R264" s="243"/>
      <c r="S264" s="243"/>
      <c r="T264" s="244"/>
      <c r="AT264" s="245" t="s">
        <v>162</v>
      </c>
      <c r="AU264" s="245" t="s">
        <v>82</v>
      </c>
      <c r="AV264" s="11" t="s">
        <v>80</v>
      </c>
      <c r="AW264" s="11" t="s">
        <v>35</v>
      </c>
      <c r="AX264" s="11" t="s">
        <v>72</v>
      </c>
      <c r="AY264" s="245" t="s">
        <v>150</v>
      </c>
    </row>
    <row r="265" s="11" customFormat="1">
      <c r="B265" s="236"/>
      <c r="C265" s="237"/>
      <c r="D265" s="233" t="s">
        <v>162</v>
      </c>
      <c r="E265" s="238" t="s">
        <v>21</v>
      </c>
      <c r="F265" s="239" t="s">
        <v>383</v>
      </c>
      <c r="G265" s="237"/>
      <c r="H265" s="238" t="s">
        <v>21</v>
      </c>
      <c r="I265" s="240"/>
      <c r="J265" s="237"/>
      <c r="K265" s="237"/>
      <c r="L265" s="241"/>
      <c r="M265" s="242"/>
      <c r="N265" s="243"/>
      <c r="O265" s="243"/>
      <c r="P265" s="243"/>
      <c r="Q265" s="243"/>
      <c r="R265" s="243"/>
      <c r="S265" s="243"/>
      <c r="T265" s="244"/>
      <c r="AT265" s="245" t="s">
        <v>162</v>
      </c>
      <c r="AU265" s="245" t="s">
        <v>82</v>
      </c>
      <c r="AV265" s="11" t="s">
        <v>80</v>
      </c>
      <c r="AW265" s="11" t="s">
        <v>35</v>
      </c>
      <c r="AX265" s="11" t="s">
        <v>72</v>
      </c>
      <c r="AY265" s="245" t="s">
        <v>150</v>
      </c>
    </row>
    <row r="266" s="12" customFormat="1">
      <c r="B266" s="246"/>
      <c r="C266" s="247"/>
      <c r="D266" s="233" t="s">
        <v>162</v>
      </c>
      <c r="E266" s="248" t="s">
        <v>21</v>
      </c>
      <c r="F266" s="249" t="s">
        <v>384</v>
      </c>
      <c r="G266" s="247"/>
      <c r="H266" s="250">
        <v>147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AT266" s="256" t="s">
        <v>162</v>
      </c>
      <c r="AU266" s="256" t="s">
        <v>82</v>
      </c>
      <c r="AV266" s="12" t="s">
        <v>82</v>
      </c>
      <c r="AW266" s="12" t="s">
        <v>35</v>
      </c>
      <c r="AX266" s="12" t="s">
        <v>72</v>
      </c>
      <c r="AY266" s="256" t="s">
        <v>150</v>
      </c>
    </row>
    <row r="267" s="11" customFormat="1">
      <c r="B267" s="236"/>
      <c r="C267" s="237"/>
      <c r="D267" s="233" t="s">
        <v>162</v>
      </c>
      <c r="E267" s="238" t="s">
        <v>21</v>
      </c>
      <c r="F267" s="239" t="s">
        <v>385</v>
      </c>
      <c r="G267" s="237"/>
      <c r="H267" s="238" t="s">
        <v>21</v>
      </c>
      <c r="I267" s="240"/>
      <c r="J267" s="237"/>
      <c r="K267" s="237"/>
      <c r="L267" s="241"/>
      <c r="M267" s="242"/>
      <c r="N267" s="243"/>
      <c r="O267" s="243"/>
      <c r="P267" s="243"/>
      <c r="Q267" s="243"/>
      <c r="R267" s="243"/>
      <c r="S267" s="243"/>
      <c r="T267" s="244"/>
      <c r="AT267" s="245" t="s">
        <v>162</v>
      </c>
      <c r="AU267" s="245" t="s">
        <v>82</v>
      </c>
      <c r="AV267" s="11" t="s">
        <v>80</v>
      </c>
      <c r="AW267" s="11" t="s">
        <v>35</v>
      </c>
      <c r="AX267" s="11" t="s">
        <v>72</v>
      </c>
      <c r="AY267" s="245" t="s">
        <v>150</v>
      </c>
    </row>
    <row r="268" s="12" customFormat="1">
      <c r="B268" s="246"/>
      <c r="C268" s="247"/>
      <c r="D268" s="233" t="s">
        <v>162</v>
      </c>
      <c r="E268" s="248" t="s">
        <v>21</v>
      </c>
      <c r="F268" s="249" t="s">
        <v>386</v>
      </c>
      <c r="G268" s="247"/>
      <c r="H268" s="250">
        <v>98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AT268" s="256" t="s">
        <v>162</v>
      </c>
      <c r="AU268" s="256" t="s">
        <v>82</v>
      </c>
      <c r="AV268" s="12" t="s">
        <v>82</v>
      </c>
      <c r="AW268" s="12" t="s">
        <v>35</v>
      </c>
      <c r="AX268" s="12" t="s">
        <v>72</v>
      </c>
      <c r="AY268" s="256" t="s">
        <v>150</v>
      </c>
    </row>
    <row r="269" s="13" customFormat="1">
      <c r="B269" s="268"/>
      <c r="C269" s="269"/>
      <c r="D269" s="233" t="s">
        <v>162</v>
      </c>
      <c r="E269" s="270" t="s">
        <v>21</v>
      </c>
      <c r="F269" s="271" t="s">
        <v>211</v>
      </c>
      <c r="G269" s="269"/>
      <c r="H269" s="272">
        <v>245</v>
      </c>
      <c r="I269" s="273"/>
      <c r="J269" s="269"/>
      <c r="K269" s="269"/>
      <c r="L269" s="274"/>
      <c r="M269" s="275"/>
      <c r="N269" s="276"/>
      <c r="O269" s="276"/>
      <c r="P269" s="276"/>
      <c r="Q269" s="276"/>
      <c r="R269" s="276"/>
      <c r="S269" s="276"/>
      <c r="T269" s="277"/>
      <c r="AT269" s="278" t="s">
        <v>162</v>
      </c>
      <c r="AU269" s="278" t="s">
        <v>82</v>
      </c>
      <c r="AV269" s="13" t="s">
        <v>158</v>
      </c>
      <c r="AW269" s="13" t="s">
        <v>35</v>
      </c>
      <c r="AX269" s="13" t="s">
        <v>80</v>
      </c>
      <c r="AY269" s="278" t="s">
        <v>150</v>
      </c>
    </row>
    <row r="270" s="10" customFormat="1" ht="29.88" customHeight="1">
      <c r="B270" s="205"/>
      <c r="C270" s="206"/>
      <c r="D270" s="207" t="s">
        <v>71</v>
      </c>
      <c r="E270" s="219" t="s">
        <v>392</v>
      </c>
      <c r="F270" s="219" t="s">
        <v>393</v>
      </c>
      <c r="G270" s="206"/>
      <c r="H270" s="206"/>
      <c r="I270" s="209"/>
      <c r="J270" s="220">
        <f>BK270</f>
        <v>0</v>
      </c>
      <c r="K270" s="206"/>
      <c r="L270" s="211"/>
      <c r="M270" s="212"/>
      <c r="N270" s="213"/>
      <c r="O270" s="213"/>
      <c r="P270" s="214">
        <f>SUM(P271:P286)</f>
        <v>0</v>
      </c>
      <c r="Q270" s="213"/>
      <c r="R270" s="214">
        <f>SUM(R271:R286)</f>
        <v>0.30430000000000001</v>
      </c>
      <c r="S270" s="213"/>
      <c r="T270" s="215">
        <f>SUM(T271:T286)</f>
        <v>0</v>
      </c>
      <c r="AR270" s="216" t="s">
        <v>80</v>
      </c>
      <c r="AT270" s="217" t="s">
        <v>71</v>
      </c>
      <c r="AU270" s="217" t="s">
        <v>80</v>
      </c>
      <c r="AY270" s="216" t="s">
        <v>150</v>
      </c>
      <c r="BK270" s="218">
        <f>SUM(BK271:BK286)</f>
        <v>0</v>
      </c>
    </row>
    <row r="271" s="1" customFormat="1" ht="16.5" customHeight="1">
      <c r="B271" s="46"/>
      <c r="C271" s="221" t="s">
        <v>394</v>
      </c>
      <c r="D271" s="221" t="s">
        <v>153</v>
      </c>
      <c r="E271" s="222" t="s">
        <v>395</v>
      </c>
      <c r="F271" s="223" t="s">
        <v>396</v>
      </c>
      <c r="G271" s="224" t="s">
        <v>397</v>
      </c>
      <c r="H271" s="225">
        <v>3</v>
      </c>
      <c r="I271" s="226"/>
      <c r="J271" s="227">
        <f>ROUND(I271*H271,2)</f>
        <v>0</v>
      </c>
      <c r="K271" s="223" t="s">
        <v>157</v>
      </c>
      <c r="L271" s="72"/>
      <c r="M271" s="228" t="s">
        <v>21</v>
      </c>
      <c r="N271" s="229" t="s">
        <v>43</v>
      </c>
      <c r="O271" s="47"/>
      <c r="P271" s="230">
        <f>O271*H271</f>
        <v>0</v>
      </c>
      <c r="Q271" s="230">
        <v>0.071459999999999996</v>
      </c>
      <c r="R271" s="230">
        <f>Q271*H271</f>
        <v>0.21437999999999999</v>
      </c>
      <c r="S271" s="230">
        <v>0</v>
      </c>
      <c r="T271" s="231">
        <f>S271*H271</f>
        <v>0</v>
      </c>
      <c r="AR271" s="24" t="s">
        <v>158</v>
      </c>
      <c r="AT271" s="24" t="s">
        <v>153</v>
      </c>
      <c r="AU271" s="24" t="s">
        <v>82</v>
      </c>
      <c r="AY271" s="24" t="s">
        <v>150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24" t="s">
        <v>80</v>
      </c>
      <c r="BK271" s="232">
        <f>ROUND(I271*H271,2)</f>
        <v>0</v>
      </c>
      <c r="BL271" s="24" t="s">
        <v>158</v>
      </c>
      <c r="BM271" s="24" t="s">
        <v>398</v>
      </c>
    </row>
    <row r="272" s="1" customFormat="1">
      <c r="B272" s="46"/>
      <c r="C272" s="74"/>
      <c r="D272" s="233" t="s">
        <v>160</v>
      </c>
      <c r="E272" s="74"/>
      <c r="F272" s="234" t="s">
        <v>399</v>
      </c>
      <c r="G272" s="74"/>
      <c r="H272" s="74"/>
      <c r="I272" s="191"/>
      <c r="J272" s="74"/>
      <c r="K272" s="74"/>
      <c r="L272" s="72"/>
      <c r="M272" s="235"/>
      <c r="N272" s="47"/>
      <c r="O272" s="47"/>
      <c r="P272" s="47"/>
      <c r="Q272" s="47"/>
      <c r="R272" s="47"/>
      <c r="S272" s="47"/>
      <c r="T272" s="95"/>
      <c r="AT272" s="24" t="s">
        <v>160</v>
      </c>
      <c r="AU272" s="24" t="s">
        <v>82</v>
      </c>
    </row>
    <row r="273" s="1" customFormat="1" ht="16.5" customHeight="1">
      <c r="B273" s="46"/>
      <c r="C273" s="257" t="s">
        <v>400</v>
      </c>
      <c r="D273" s="257" t="s">
        <v>165</v>
      </c>
      <c r="E273" s="258" t="s">
        <v>401</v>
      </c>
      <c r="F273" s="259" t="s">
        <v>402</v>
      </c>
      <c r="G273" s="260" t="s">
        <v>397</v>
      </c>
      <c r="H273" s="261">
        <v>1</v>
      </c>
      <c r="I273" s="262"/>
      <c r="J273" s="263">
        <f>ROUND(I273*H273,2)</f>
        <v>0</v>
      </c>
      <c r="K273" s="259" t="s">
        <v>157</v>
      </c>
      <c r="L273" s="264"/>
      <c r="M273" s="265" t="s">
        <v>21</v>
      </c>
      <c r="N273" s="266" t="s">
        <v>43</v>
      </c>
      <c r="O273" s="47"/>
      <c r="P273" s="230">
        <f>O273*H273</f>
        <v>0</v>
      </c>
      <c r="Q273" s="230">
        <v>0.01286</v>
      </c>
      <c r="R273" s="230">
        <f>Q273*H273</f>
        <v>0.01286</v>
      </c>
      <c r="S273" s="230">
        <v>0</v>
      </c>
      <c r="T273" s="231">
        <f>S273*H273</f>
        <v>0</v>
      </c>
      <c r="AR273" s="24" t="s">
        <v>168</v>
      </c>
      <c r="AT273" s="24" t="s">
        <v>165</v>
      </c>
      <c r="AU273" s="24" t="s">
        <v>82</v>
      </c>
      <c r="AY273" s="24" t="s">
        <v>150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24" t="s">
        <v>80</v>
      </c>
      <c r="BK273" s="232">
        <f>ROUND(I273*H273,2)</f>
        <v>0</v>
      </c>
      <c r="BL273" s="24" t="s">
        <v>158</v>
      </c>
      <c r="BM273" s="24" t="s">
        <v>403</v>
      </c>
    </row>
    <row r="274" s="1" customFormat="1">
      <c r="B274" s="46"/>
      <c r="C274" s="74"/>
      <c r="D274" s="233" t="s">
        <v>160</v>
      </c>
      <c r="E274" s="74"/>
      <c r="F274" s="234" t="s">
        <v>402</v>
      </c>
      <c r="G274" s="74"/>
      <c r="H274" s="74"/>
      <c r="I274" s="191"/>
      <c r="J274" s="74"/>
      <c r="K274" s="74"/>
      <c r="L274" s="72"/>
      <c r="M274" s="235"/>
      <c r="N274" s="47"/>
      <c r="O274" s="47"/>
      <c r="P274" s="47"/>
      <c r="Q274" s="47"/>
      <c r="R274" s="47"/>
      <c r="S274" s="47"/>
      <c r="T274" s="95"/>
      <c r="AT274" s="24" t="s">
        <v>160</v>
      </c>
      <c r="AU274" s="24" t="s">
        <v>82</v>
      </c>
    </row>
    <row r="275" s="1" customFormat="1" ht="16.5" customHeight="1">
      <c r="B275" s="46"/>
      <c r="C275" s="257" t="s">
        <v>404</v>
      </c>
      <c r="D275" s="257" t="s">
        <v>165</v>
      </c>
      <c r="E275" s="258" t="s">
        <v>405</v>
      </c>
      <c r="F275" s="259" t="s">
        <v>406</v>
      </c>
      <c r="G275" s="260" t="s">
        <v>397</v>
      </c>
      <c r="H275" s="261">
        <v>2</v>
      </c>
      <c r="I275" s="262"/>
      <c r="J275" s="263">
        <f>ROUND(I275*H275,2)</f>
        <v>0</v>
      </c>
      <c r="K275" s="259" t="s">
        <v>157</v>
      </c>
      <c r="L275" s="264"/>
      <c r="M275" s="265" t="s">
        <v>21</v>
      </c>
      <c r="N275" s="266" t="s">
        <v>43</v>
      </c>
      <c r="O275" s="47"/>
      <c r="P275" s="230">
        <f>O275*H275</f>
        <v>0</v>
      </c>
      <c r="Q275" s="230">
        <v>0.01336</v>
      </c>
      <c r="R275" s="230">
        <f>Q275*H275</f>
        <v>0.026720000000000001</v>
      </c>
      <c r="S275" s="230">
        <v>0</v>
      </c>
      <c r="T275" s="231">
        <f>S275*H275</f>
        <v>0</v>
      </c>
      <c r="AR275" s="24" t="s">
        <v>168</v>
      </c>
      <c r="AT275" s="24" t="s">
        <v>165</v>
      </c>
      <c r="AU275" s="24" t="s">
        <v>82</v>
      </c>
      <c r="AY275" s="24" t="s">
        <v>150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24" t="s">
        <v>80</v>
      </c>
      <c r="BK275" s="232">
        <f>ROUND(I275*H275,2)</f>
        <v>0</v>
      </c>
      <c r="BL275" s="24" t="s">
        <v>158</v>
      </c>
      <c r="BM275" s="24" t="s">
        <v>407</v>
      </c>
    </row>
    <row r="276" s="1" customFormat="1">
      <c r="B276" s="46"/>
      <c r="C276" s="74"/>
      <c r="D276" s="233" t="s">
        <v>160</v>
      </c>
      <c r="E276" s="74"/>
      <c r="F276" s="234" t="s">
        <v>406</v>
      </c>
      <c r="G276" s="74"/>
      <c r="H276" s="74"/>
      <c r="I276" s="191"/>
      <c r="J276" s="74"/>
      <c r="K276" s="74"/>
      <c r="L276" s="72"/>
      <c r="M276" s="235"/>
      <c r="N276" s="47"/>
      <c r="O276" s="47"/>
      <c r="P276" s="47"/>
      <c r="Q276" s="47"/>
      <c r="R276" s="47"/>
      <c r="S276" s="47"/>
      <c r="T276" s="95"/>
      <c r="AT276" s="24" t="s">
        <v>160</v>
      </c>
      <c r="AU276" s="24" t="s">
        <v>82</v>
      </c>
    </row>
    <row r="277" s="1" customFormat="1" ht="25.5" customHeight="1">
      <c r="B277" s="46"/>
      <c r="C277" s="221" t="s">
        <v>408</v>
      </c>
      <c r="D277" s="221" t="s">
        <v>153</v>
      </c>
      <c r="E277" s="222" t="s">
        <v>409</v>
      </c>
      <c r="F277" s="223" t="s">
        <v>410</v>
      </c>
      <c r="G277" s="224" t="s">
        <v>397</v>
      </c>
      <c r="H277" s="225">
        <v>1</v>
      </c>
      <c r="I277" s="226"/>
      <c r="J277" s="227">
        <f>ROUND(I277*H277,2)</f>
        <v>0</v>
      </c>
      <c r="K277" s="223" t="s">
        <v>157</v>
      </c>
      <c r="L277" s="72"/>
      <c r="M277" s="228" t="s">
        <v>21</v>
      </c>
      <c r="N277" s="229" t="s">
        <v>43</v>
      </c>
      <c r="O277" s="47"/>
      <c r="P277" s="230">
        <f>O277*H277</f>
        <v>0</v>
      </c>
      <c r="Q277" s="230">
        <v>0.00048000000000000001</v>
      </c>
      <c r="R277" s="230">
        <f>Q277*H277</f>
        <v>0.00048000000000000001</v>
      </c>
      <c r="S277" s="230">
        <v>0</v>
      </c>
      <c r="T277" s="231">
        <f>S277*H277</f>
        <v>0</v>
      </c>
      <c r="AR277" s="24" t="s">
        <v>158</v>
      </c>
      <c r="AT277" s="24" t="s">
        <v>153</v>
      </c>
      <c r="AU277" s="24" t="s">
        <v>82</v>
      </c>
      <c r="AY277" s="24" t="s">
        <v>150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24" t="s">
        <v>80</v>
      </c>
      <c r="BK277" s="232">
        <f>ROUND(I277*H277,2)</f>
        <v>0</v>
      </c>
      <c r="BL277" s="24" t="s">
        <v>158</v>
      </c>
      <c r="BM277" s="24" t="s">
        <v>411</v>
      </c>
    </row>
    <row r="278" s="1" customFormat="1">
      <c r="B278" s="46"/>
      <c r="C278" s="74"/>
      <c r="D278" s="233" t="s">
        <v>160</v>
      </c>
      <c r="E278" s="74"/>
      <c r="F278" s="234" t="s">
        <v>412</v>
      </c>
      <c r="G278" s="74"/>
      <c r="H278" s="74"/>
      <c r="I278" s="191"/>
      <c r="J278" s="74"/>
      <c r="K278" s="74"/>
      <c r="L278" s="72"/>
      <c r="M278" s="235"/>
      <c r="N278" s="47"/>
      <c r="O278" s="47"/>
      <c r="P278" s="47"/>
      <c r="Q278" s="47"/>
      <c r="R278" s="47"/>
      <c r="S278" s="47"/>
      <c r="T278" s="95"/>
      <c r="AT278" s="24" t="s">
        <v>160</v>
      </c>
      <c r="AU278" s="24" t="s">
        <v>82</v>
      </c>
    </row>
    <row r="279" s="1" customFormat="1" ht="16.5" customHeight="1">
      <c r="B279" s="46"/>
      <c r="C279" s="257" t="s">
        <v>413</v>
      </c>
      <c r="D279" s="257" t="s">
        <v>165</v>
      </c>
      <c r="E279" s="258" t="s">
        <v>414</v>
      </c>
      <c r="F279" s="259" t="s">
        <v>415</v>
      </c>
      <c r="G279" s="260" t="s">
        <v>397</v>
      </c>
      <c r="H279" s="261">
        <v>1</v>
      </c>
      <c r="I279" s="262"/>
      <c r="J279" s="263">
        <f>ROUND(I279*H279,2)</f>
        <v>0</v>
      </c>
      <c r="K279" s="259" t="s">
        <v>21</v>
      </c>
      <c r="L279" s="264"/>
      <c r="M279" s="265" t="s">
        <v>21</v>
      </c>
      <c r="N279" s="266" t="s">
        <v>43</v>
      </c>
      <c r="O279" s="47"/>
      <c r="P279" s="230">
        <f>O279*H279</f>
        <v>0</v>
      </c>
      <c r="Q279" s="230">
        <v>0.017860000000000001</v>
      </c>
      <c r="R279" s="230">
        <f>Q279*H279</f>
        <v>0.017860000000000001</v>
      </c>
      <c r="S279" s="230">
        <v>0</v>
      </c>
      <c r="T279" s="231">
        <f>S279*H279</f>
        <v>0</v>
      </c>
      <c r="AR279" s="24" t="s">
        <v>168</v>
      </c>
      <c r="AT279" s="24" t="s">
        <v>165</v>
      </c>
      <c r="AU279" s="24" t="s">
        <v>82</v>
      </c>
      <c r="AY279" s="24" t="s">
        <v>150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24" t="s">
        <v>80</v>
      </c>
      <c r="BK279" s="232">
        <f>ROUND(I279*H279,2)</f>
        <v>0</v>
      </c>
      <c r="BL279" s="24" t="s">
        <v>158</v>
      </c>
      <c r="BM279" s="24" t="s">
        <v>416</v>
      </c>
    </row>
    <row r="280" s="1" customFormat="1">
      <c r="B280" s="46"/>
      <c r="C280" s="74"/>
      <c r="D280" s="233" t="s">
        <v>160</v>
      </c>
      <c r="E280" s="74"/>
      <c r="F280" s="234" t="s">
        <v>417</v>
      </c>
      <c r="G280" s="74"/>
      <c r="H280" s="74"/>
      <c r="I280" s="191"/>
      <c r="J280" s="74"/>
      <c r="K280" s="74"/>
      <c r="L280" s="72"/>
      <c r="M280" s="235"/>
      <c r="N280" s="47"/>
      <c r="O280" s="47"/>
      <c r="P280" s="47"/>
      <c r="Q280" s="47"/>
      <c r="R280" s="47"/>
      <c r="S280" s="47"/>
      <c r="T280" s="95"/>
      <c r="AT280" s="24" t="s">
        <v>160</v>
      </c>
      <c r="AU280" s="24" t="s">
        <v>82</v>
      </c>
    </row>
    <row r="281" s="1" customFormat="1" ht="25.5" customHeight="1">
      <c r="B281" s="46"/>
      <c r="C281" s="221" t="s">
        <v>418</v>
      </c>
      <c r="D281" s="221" t="s">
        <v>153</v>
      </c>
      <c r="E281" s="222" t="s">
        <v>419</v>
      </c>
      <c r="F281" s="223" t="s">
        <v>420</v>
      </c>
      <c r="G281" s="224" t="s">
        <v>175</v>
      </c>
      <c r="H281" s="225">
        <v>1.6000000000000001</v>
      </c>
      <c r="I281" s="226"/>
      <c r="J281" s="227">
        <f>ROUND(I281*H281,2)</f>
        <v>0</v>
      </c>
      <c r="K281" s="223" t="s">
        <v>21</v>
      </c>
      <c r="L281" s="72"/>
      <c r="M281" s="228" t="s">
        <v>21</v>
      </c>
      <c r="N281" s="229" t="s">
        <v>43</v>
      </c>
      <c r="O281" s="47"/>
      <c r="P281" s="230">
        <f>O281*H281</f>
        <v>0</v>
      </c>
      <c r="Q281" s="230">
        <v>0.02</v>
      </c>
      <c r="R281" s="230">
        <f>Q281*H281</f>
        <v>0.032000000000000001</v>
      </c>
      <c r="S281" s="230">
        <v>0</v>
      </c>
      <c r="T281" s="231">
        <f>S281*H281</f>
        <v>0</v>
      </c>
      <c r="AR281" s="24" t="s">
        <v>158</v>
      </c>
      <c r="AT281" s="24" t="s">
        <v>153</v>
      </c>
      <c r="AU281" s="24" t="s">
        <v>82</v>
      </c>
      <c r="AY281" s="24" t="s">
        <v>150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24" t="s">
        <v>80</v>
      </c>
      <c r="BK281" s="232">
        <f>ROUND(I281*H281,2)</f>
        <v>0</v>
      </c>
      <c r="BL281" s="24" t="s">
        <v>158</v>
      </c>
      <c r="BM281" s="24" t="s">
        <v>421</v>
      </c>
    </row>
    <row r="282" s="11" customFormat="1">
      <c r="B282" s="236"/>
      <c r="C282" s="237"/>
      <c r="D282" s="233" t="s">
        <v>162</v>
      </c>
      <c r="E282" s="238" t="s">
        <v>21</v>
      </c>
      <c r="F282" s="239" t="s">
        <v>422</v>
      </c>
      <c r="G282" s="237"/>
      <c r="H282" s="238" t="s">
        <v>21</v>
      </c>
      <c r="I282" s="240"/>
      <c r="J282" s="237"/>
      <c r="K282" s="237"/>
      <c r="L282" s="241"/>
      <c r="M282" s="242"/>
      <c r="N282" s="243"/>
      <c r="O282" s="243"/>
      <c r="P282" s="243"/>
      <c r="Q282" s="243"/>
      <c r="R282" s="243"/>
      <c r="S282" s="243"/>
      <c r="T282" s="244"/>
      <c r="AT282" s="245" t="s">
        <v>162</v>
      </c>
      <c r="AU282" s="245" t="s">
        <v>82</v>
      </c>
      <c r="AV282" s="11" t="s">
        <v>80</v>
      </c>
      <c r="AW282" s="11" t="s">
        <v>35</v>
      </c>
      <c r="AX282" s="11" t="s">
        <v>72</v>
      </c>
      <c r="AY282" s="245" t="s">
        <v>150</v>
      </c>
    </row>
    <row r="283" s="11" customFormat="1">
      <c r="B283" s="236"/>
      <c r="C283" s="237"/>
      <c r="D283" s="233" t="s">
        <v>162</v>
      </c>
      <c r="E283" s="238" t="s">
        <v>21</v>
      </c>
      <c r="F283" s="239" t="s">
        <v>423</v>
      </c>
      <c r="G283" s="237"/>
      <c r="H283" s="238" t="s">
        <v>21</v>
      </c>
      <c r="I283" s="240"/>
      <c r="J283" s="237"/>
      <c r="K283" s="237"/>
      <c r="L283" s="241"/>
      <c r="M283" s="242"/>
      <c r="N283" s="243"/>
      <c r="O283" s="243"/>
      <c r="P283" s="243"/>
      <c r="Q283" s="243"/>
      <c r="R283" s="243"/>
      <c r="S283" s="243"/>
      <c r="T283" s="244"/>
      <c r="AT283" s="245" t="s">
        <v>162</v>
      </c>
      <c r="AU283" s="245" t="s">
        <v>82</v>
      </c>
      <c r="AV283" s="11" t="s">
        <v>80</v>
      </c>
      <c r="AW283" s="11" t="s">
        <v>35</v>
      </c>
      <c r="AX283" s="11" t="s">
        <v>72</v>
      </c>
      <c r="AY283" s="245" t="s">
        <v>150</v>
      </c>
    </row>
    <row r="284" s="11" customFormat="1">
      <c r="B284" s="236"/>
      <c r="C284" s="237"/>
      <c r="D284" s="233" t="s">
        <v>162</v>
      </c>
      <c r="E284" s="238" t="s">
        <v>21</v>
      </c>
      <c r="F284" s="239" t="s">
        <v>424</v>
      </c>
      <c r="G284" s="237"/>
      <c r="H284" s="238" t="s">
        <v>21</v>
      </c>
      <c r="I284" s="240"/>
      <c r="J284" s="237"/>
      <c r="K284" s="237"/>
      <c r="L284" s="241"/>
      <c r="M284" s="242"/>
      <c r="N284" s="243"/>
      <c r="O284" s="243"/>
      <c r="P284" s="243"/>
      <c r="Q284" s="243"/>
      <c r="R284" s="243"/>
      <c r="S284" s="243"/>
      <c r="T284" s="244"/>
      <c r="AT284" s="245" t="s">
        <v>162</v>
      </c>
      <c r="AU284" s="245" t="s">
        <v>82</v>
      </c>
      <c r="AV284" s="11" t="s">
        <v>80</v>
      </c>
      <c r="AW284" s="11" t="s">
        <v>35</v>
      </c>
      <c r="AX284" s="11" t="s">
        <v>72</v>
      </c>
      <c r="AY284" s="245" t="s">
        <v>150</v>
      </c>
    </row>
    <row r="285" s="11" customFormat="1">
      <c r="B285" s="236"/>
      <c r="C285" s="237"/>
      <c r="D285" s="233" t="s">
        <v>162</v>
      </c>
      <c r="E285" s="238" t="s">
        <v>21</v>
      </c>
      <c r="F285" s="239" t="s">
        <v>425</v>
      </c>
      <c r="G285" s="237"/>
      <c r="H285" s="238" t="s">
        <v>21</v>
      </c>
      <c r="I285" s="240"/>
      <c r="J285" s="237"/>
      <c r="K285" s="237"/>
      <c r="L285" s="241"/>
      <c r="M285" s="242"/>
      <c r="N285" s="243"/>
      <c r="O285" s="243"/>
      <c r="P285" s="243"/>
      <c r="Q285" s="243"/>
      <c r="R285" s="243"/>
      <c r="S285" s="243"/>
      <c r="T285" s="244"/>
      <c r="AT285" s="245" t="s">
        <v>162</v>
      </c>
      <c r="AU285" s="245" t="s">
        <v>82</v>
      </c>
      <c r="AV285" s="11" t="s">
        <v>80</v>
      </c>
      <c r="AW285" s="11" t="s">
        <v>35</v>
      </c>
      <c r="AX285" s="11" t="s">
        <v>72</v>
      </c>
      <c r="AY285" s="245" t="s">
        <v>150</v>
      </c>
    </row>
    <row r="286" s="12" customFormat="1">
      <c r="B286" s="246"/>
      <c r="C286" s="247"/>
      <c r="D286" s="233" t="s">
        <v>162</v>
      </c>
      <c r="E286" s="248" t="s">
        <v>21</v>
      </c>
      <c r="F286" s="249" t="s">
        <v>426</v>
      </c>
      <c r="G286" s="247"/>
      <c r="H286" s="250">
        <v>1.6000000000000001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AT286" s="256" t="s">
        <v>162</v>
      </c>
      <c r="AU286" s="256" t="s">
        <v>82</v>
      </c>
      <c r="AV286" s="12" t="s">
        <v>82</v>
      </c>
      <c r="AW286" s="12" t="s">
        <v>35</v>
      </c>
      <c r="AX286" s="12" t="s">
        <v>80</v>
      </c>
      <c r="AY286" s="256" t="s">
        <v>150</v>
      </c>
    </row>
    <row r="287" s="10" customFormat="1" ht="29.88" customHeight="1">
      <c r="B287" s="205"/>
      <c r="C287" s="206"/>
      <c r="D287" s="207" t="s">
        <v>71</v>
      </c>
      <c r="E287" s="219" t="s">
        <v>427</v>
      </c>
      <c r="F287" s="219" t="s">
        <v>428</v>
      </c>
      <c r="G287" s="206"/>
      <c r="H287" s="206"/>
      <c r="I287" s="209"/>
      <c r="J287" s="220">
        <f>BK287</f>
        <v>0</v>
      </c>
      <c r="K287" s="206"/>
      <c r="L287" s="211"/>
      <c r="M287" s="212"/>
      <c r="N287" s="213"/>
      <c r="O287" s="213"/>
      <c r="P287" s="214">
        <f>SUM(P288:P298)</f>
        <v>0</v>
      </c>
      <c r="Q287" s="213"/>
      <c r="R287" s="214">
        <f>SUM(R288:R298)</f>
        <v>0.041599999999999998</v>
      </c>
      <c r="S287" s="213"/>
      <c r="T287" s="215">
        <f>SUM(T288:T298)</f>
        <v>0</v>
      </c>
      <c r="AR287" s="216" t="s">
        <v>80</v>
      </c>
      <c r="AT287" s="217" t="s">
        <v>71</v>
      </c>
      <c r="AU287" s="217" t="s">
        <v>80</v>
      </c>
      <c r="AY287" s="216" t="s">
        <v>150</v>
      </c>
      <c r="BK287" s="218">
        <f>SUM(BK288:BK298)</f>
        <v>0</v>
      </c>
    </row>
    <row r="288" s="1" customFormat="1" ht="25.5" customHeight="1">
      <c r="B288" s="46"/>
      <c r="C288" s="221" t="s">
        <v>429</v>
      </c>
      <c r="D288" s="221" t="s">
        <v>153</v>
      </c>
      <c r="E288" s="222" t="s">
        <v>430</v>
      </c>
      <c r="F288" s="223" t="s">
        <v>431</v>
      </c>
      <c r="G288" s="224" t="s">
        <v>175</v>
      </c>
      <c r="H288" s="225">
        <v>320</v>
      </c>
      <c r="I288" s="226"/>
      <c r="J288" s="227">
        <f>ROUND(I288*H288,2)</f>
        <v>0</v>
      </c>
      <c r="K288" s="223" t="s">
        <v>157</v>
      </c>
      <c r="L288" s="72"/>
      <c r="M288" s="228" t="s">
        <v>21</v>
      </c>
      <c r="N288" s="229" t="s">
        <v>43</v>
      </c>
      <c r="O288" s="47"/>
      <c r="P288" s="230">
        <f>O288*H288</f>
        <v>0</v>
      </c>
      <c r="Q288" s="230">
        <v>0.00012999999999999999</v>
      </c>
      <c r="R288" s="230">
        <f>Q288*H288</f>
        <v>0.041599999999999998</v>
      </c>
      <c r="S288" s="230">
        <v>0</v>
      </c>
      <c r="T288" s="231">
        <f>S288*H288</f>
        <v>0</v>
      </c>
      <c r="AR288" s="24" t="s">
        <v>158</v>
      </c>
      <c r="AT288" s="24" t="s">
        <v>153</v>
      </c>
      <c r="AU288" s="24" t="s">
        <v>82</v>
      </c>
      <c r="AY288" s="24" t="s">
        <v>150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24" t="s">
        <v>80</v>
      </c>
      <c r="BK288" s="232">
        <f>ROUND(I288*H288,2)</f>
        <v>0</v>
      </c>
      <c r="BL288" s="24" t="s">
        <v>158</v>
      </c>
      <c r="BM288" s="24" t="s">
        <v>432</v>
      </c>
    </row>
    <row r="289" s="1" customFormat="1">
      <c r="B289" s="46"/>
      <c r="C289" s="74"/>
      <c r="D289" s="233" t="s">
        <v>160</v>
      </c>
      <c r="E289" s="74"/>
      <c r="F289" s="234" t="s">
        <v>433</v>
      </c>
      <c r="G289" s="74"/>
      <c r="H289" s="74"/>
      <c r="I289" s="191"/>
      <c r="J289" s="74"/>
      <c r="K289" s="74"/>
      <c r="L289" s="72"/>
      <c r="M289" s="235"/>
      <c r="N289" s="47"/>
      <c r="O289" s="47"/>
      <c r="P289" s="47"/>
      <c r="Q289" s="47"/>
      <c r="R289" s="47"/>
      <c r="S289" s="47"/>
      <c r="T289" s="95"/>
      <c r="AT289" s="24" t="s">
        <v>160</v>
      </c>
      <c r="AU289" s="24" t="s">
        <v>82</v>
      </c>
    </row>
    <row r="290" s="12" customFormat="1">
      <c r="B290" s="246"/>
      <c r="C290" s="247"/>
      <c r="D290" s="233" t="s">
        <v>162</v>
      </c>
      <c r="E290" s="248" t="s">
        <v>21</v>
      </c>
      <c r="F290" s="249" t="s">
        <v>434</v>
      </c>
      <c r="G290" s="247"/>
      <c r="H290" s="250">
        <v>320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AT290" s="256" t="s">
        <v>162</v>
      </c>
      <c r="AU290" s="256" t="s">
        <v>82</v>
      </c>
      <c r="AV290" s="12" t="s">
        <v>82</v>
      </c>
      <c r="AW290" s="12" t="s">
        <v>35</v>
      </c>
      <c r="AX290" s="12" t="s">
        <v>80</v>
      </c>
      <c r="AY290" s="256" t="s">
        <v>150</v>
      </c>
    </row>
    <row r="291" s="1" customFormat="1" ht="25.5" customHeight="1">
      <c r="B291" s="46"/>
      <c r="C291" s="221" t="s">
        <v>435</v>
      </c>
      <c r="D291" s="221" t="s">
        <v>153</v>
      </c>
      <c r="E291" s="222" t="s">
        <v>436</v>
      </c>
      <c r="F291" s="223" t="s">
        <v>437</v>
      </c>
      <c r="G291" s="224" t="s">
        <v>175</v>
      </c>
      <c r="H291" s="225">
        <v>30</v>
      </c>
      <c r="I291" s="226"/>
      <c r="J291" s="227">
        <f>ROUND(I291*H291,2)</f>
        <v>0</v>
      </c>
      <c r="K291" s="223" t="s">
        <v>157</v>
      </c>
      <c r="L291" s="72"/>
      <c r="M291" s="228" t="s">
        <v>21</v>
      </c>
      <c r="N291" s="229" t="s">
        <v>43</v>
      </c>
      <c r="O291" s="47"/>
      <c r="P291" s="230">
        <f>O291*H291</f>
        <v>0</v>
      </c>
      <c r="Q291" s="230">
        <v>0</v>
      </c>
      <c r="R291" s="230">
        <f>Q291*H291</f>
        <v>0</v>
      </c>
      <c r="S291" s="230">
        <v>0</v>
      </c>
      <c r="T291" s="231">
        <f>S291*H291</f>
        <v>0</v>
      </c>
      <c r="AR291" s="24" t="s">
        <v>158</v>
      </c>
      <c r="AT291" s="24" t="s">
        <v>153</v>
      </c>
      <c r="AU291" s="24" t="s">
        <v>82</v>
      </c>
      <c r="AY291" s="24" t="s">
        <v>150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24" t="s">
        <v>80</v>
      </c>
      <c r="BK291" s="232">
        <f>ROUND(I291*H291,2)</f>
        <v>0</v>
      </c>
      <c r="BL291" s="24" t="s">
        <v>158</v>
      </c>
      <c r="BM291" s="24" t="s">
        <v>438</v>
      </c>
    </row>
    <row r="292" s="1" customFormat="1">
      <c r="B292" s="46"/>
      <c r="C292" s="74"/>
      <c r="D292" s="233" t="s">
        <v>160</v>
      </c>
      <c r="E292" s="74"/>
      <c r="F292" s="234" t="s">
        <v>439</v>
      </c>
      <c r="G292" s="74"/>
      <c r="H292" s="74"/>
      <c r="I292" s="191"/>
      <c r="J292" s="74"/>
      <c r="K292" s="74"/>
      <c r="L292" s="72"/>
      <c r="M292" s="235"/>
      <c r="N292" s="47"/>
      <c r="O292" s="47"/>
      <c r="P292" s="47"/>
      <c r="Q292" s="47"/>
      <c r="R292" s="47"/>
      <c r="S292" s="47"/>
      <c r="T292" s="95"/>
      <c r="AT292" s="24" t="s">
        <v>160</v>
      </c>
      <c r="AU292" s="24" t="s">
        <v>82</v>
      </c>
    </row>
    <row r="293" s="12" customFormat="1">
      <c r="B293" s="246"/>
      <c r="C293" s="247"/>
      <c r="D293" s="233" t="s">
        <v>162</v>
      </c>
      <c r="E293" s="248" t="s">
        <v>21</v>
      </c>
      <c r="F293" s="249" t="s">
        <v>440</v>
      </c>
      <c r="G293" s="247"/>
      <c r="H293" s="250">
        <v>30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5"/>
      <c r="AT293" s="256" t="s">
        <v>162</v>
      </c>
      <c r="AU293" s="256" t="s">
        <v>82</v>
      </c>
      <c r="AV293" s="12" t="s">
        <v>82</v>
      </c>
      <c r="AW293" s="12" t="s">
        <v>35</v>
      </c>
      <c r="AX293" s="12" t="s">
        <v>80</v>
      </c>
      <c r="AY293" s="256" t="s">
        <v>150</v>
      </c>
    </row>
    <row r="294" s="1" customFormat="1" ht="25.5" customHeight="1">
      <c r="B294" s="46"/>
      <c r="C294" s="221" t="s">
        <v>441</v>
      </c>
      <c r="D294" s="221" t="s">
        <v>153</v>
      </c>
      <c r="E294" s="222" t="s">
        <v>442</v>
      </c>
      <c r="F294" s="223" t="s">
        <v>443</v>
      </c>
      <c r="G294" s="224" t="s">
        <v>175</v>
      </c>
      <c r="H294" s="225">
        <v>900</v>
      </c>
      <c r="I294" s="226"/>
      <c r="J294" s="227">
        <f>ROUND(I294*H294,2)</f>
        <v>0</v>
      </c>
      <c r="K294" s="223" t="s">
        <v>157</v>
      </c>
      <c r="L294" s="72"/>
      <c r="M294" s="228" t="s">
        <v>21</v>
      </c>
      <c r="N294" s="229" t="s">
        <v>43</v>
      </c>
      <c r="O294" s="47"/>
      <c r="P294" s="230">
        <f>O294*H294</f>
        <v>0</v>
      </c>
      <c r="Q294" s="230">
        <v>0</v>
      </c>
      <c r="R294" s="230">
        <f>Q294*H294</f>
        <v>0</v>
      </c>
      <c r="S294" s="230">
        <v>0</v>
      </c>
      <c r="T294" s="231">
        <f>S294*H294</f>
        <v>0</v>
      </c>
      <c r="AR294" s="24" t="s">
        <v>158</v>
      </c>
      <c r="AT294" s="24" t="s">
        <v>153</v>
      </c>
      <c r="AU294" s="24" t="s">
        <v>82</v>
      </c>
      <c r="AY294" s="24" t="s">
        <v>150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24" t="s">
        <v>80</v>
      </c>
      <c r="BK294" s="232">
        <f>ROUND(I294*H294,2)</f>
        <v>0</v>
      </c>
      <c r="BL294" s="24" t="s">
        <v>158</v>
      </c>
      <c r="BM294" s="24" t="s">
        <v>444</v>
      </c>
    </row>
    <row r="295" s="1" customFormat="1">
      <c r="B295" s="46"/>
      <c r="C295" s="74"/>
      <c r="D295" s="233" t="s">
        <v>160</v>
      </c>
      <c r="E295" s="74"/>
      <c r="F295" s="234" t="s">
        <v>445</v>
      </c>
      <c r="G295" s="74"/>
      <c r="H295" s="74"/>
      <c r="I295" s="191"/>
      <c r="J295" s="74"/>
      <c r="K295" s="74"/>
      <c r="L295" s="72"/>
      <c r="M295" s="235"/>
      <c r="N295" s="47"/>
      <c r="O295" s="47"/>
      <c r="P295" s="47"/>
      <c r="Q295" s="47"/>
      <c r="R295" s="47"/>
      <c r="S295" s="47"/>
      <c r="T295" s="95"/>
      <c r="AT295" s="24" t="s">
        <v>160</v>
      </c>
      <c r="AU295" s="24" t="s">
        <v>82</v>
      </c>
    </row>
    <row r="296" s="12" customFormat="1">
      <c r="B296" s="246"/>
      <c r="C296" s="247"/>
      <c r="D296" s="233" t="s">
        <v>162</v>
      </c>
      <c r="E296" s="248" t="s">
        <v>21</v>
      </c>
      <c r="F296" s="249" t="s">
        <v>446</v>
      </c>
      <c r="G296" s="247"/>
      <c r="H296" s="250">
        <v>900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5"/>
      <c r="AT296" s="256" t="s">
        <v>162</v>
      </c>
      <c r="AU296" s="256" t="s">
        <v>82</v>
      </c>
      <c r="AV296" s="12" t="s">
        <v>82</v>
      </c>
      <c r="AW296" s="12" t="s">
        <v>35</v>
      </c>
      <c r="AX296" s="12" t="s">
        <v>80</v>
      </c>
      <c r="AY296" s="256" t="s">
        <v>150</v>
      </c>
    </row>
    <row r="297" s="1" customFormat="1" ht="25.5" customHeight="1">
      <c r="B297" s="46"/>
      <c r="C297" s="221" t="s">
        <v>447</v>
      </c>
      <c r="D297" s="221" t="s">
        <v>153</v>
      </c>
      <c r="E297" s="222" t="s">
        <v>448</v>
      </c>
      <c r="F297" s="223" t="s">
        <v>449</v>
      </c>
      <c r="G297" s="224" t="s">
        <v>175</v>
      </c>
      <c r="H297" s="225">
        <v>30</v>
      </c>
      <c r="I297" s="226"/>
      <c r="J297" s="227">
        <f>ROUND(I297*H297,2)</f>
        <v>0</v>
      </c>
      <c r="K297" s="223" t="s">
        <v>157</v>
      </c>
      <c r="L297" s="72"/>
      <c r="M297" s="228" t="s">
        <v>21</v>
      </c>
      <c r="N297" s="229" t="s">
        <v>43</v>
      </c>
      <c r="O297" s="47"/>
      <c r="P297" s="230">
        <f>O297*H297</f>
        <v>0</v>
      </c>
      <c r="Q297" s="230">
        <v>0</v>
      </c>
      <c r="R297" s="230">
        <f>Q297*H297</f>
        <v>0</v>
      </c>
      <c r="S297" s="230">
        <v>0</v>
      </c>
      <c r="T297" s="231">
        <f>S297*H297</f>
        <v>0</v>
      </c>
      <c r="AR297" s="24" t="s">
        <v>158</v>
      </c>
      <c r="AT297" s="24" t="s">
        <v>153</v>
      </c>
      <c r="AU297" s="24" t="s">
        <v>82</v>
      </c>
      <c r="AY297" s="24" t="s">
        <v>150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24" t="s">
        <v>80</v>
      </c>
      <c r="BK297" s="232">
        <f>ROUND(I297*H297,2)</f>
        <v>0</v>
      </c>
      <c r="BL297" s="24" t="s">
        <v>158</v>
      </c>
      <c r="BM297" s="24" t="s">
        <v>450</v>
      </c>
    </row>
    <row r="298" s="1" customFormat="1">
      <c r="B298" s="46"/>
      <c r="C298" s="74"/>
      <c r="D298" s="233" t="s">
        <v>160</v>
      </c>
      <c r="E298" s="74"/>
      <c r="F298" s="234" t="s">
        <v>451</v>
      </c>
      <c r="G298" s="74"/>
      <c r="H298" s="74"/>
      <c r="I298" s="191"/>
      <c r="J298" s="74"/>
      <c r="K298" s="74"/>
      <c r="L298" s="72"/>
      <c r="M298" s="235"/>
      <c r="N298" s="47"/>
      <c r="O298" s="47"/>
      <c r="P298" s="47"/>
      <c r="Q298" s="47"/>
      <c r="R298" s="47"/>
      <c r="S298" s="47"/>
      <c r="T298" s="95"/>
      <c r="AT298" s="24" t="s">
        <v>160</v>
      </c>
      <c r="AU298" s="24" t="s">
        <v>82</v>
      </c>
    </row>
    <row r="299" s="10" customFormat="1" ht="29.88" customHeight="1">
      <c r="B299" s="205"/>
      <c r="C299" s="206"/>
      <c r="D299" s="207" t="s">
        <v>71</v>
      </c>
      <c r="E299" s="219" t="s">
        <v>452</v>
      </c>
      <c r="F299" s="219" t="s">
        <v>453</v>
      </c>
      <c r="G299" s="206"/>
      <c r="H299" s="206"/>
      <c r="I299" s="209"/>
      <c r="J299" s="220">
        <f>BK299</f>
        <v>0</v>
      </c>
      <c r="K299" s="206"/>
      <c r="L299" s="211"/>
      <c r="M299" s="212"/>
      <c r="N299" s="213"/>
      <c r="O299" s="213"/>
      <c r="P299" s="214">
        <f>SUM(P300:P341)</f>
        <v>0</v>
      </c>
      <c r="Q299" s="213"/>
      <c r="R299" s="214">
        <f>SUM(R300:R341)</f>
        <v>0.21249000000000001</v>
      </c>
      <c r="S299" s="213"/>
      <c r="T299" s="215">
        <f>SUM(T300:T341)</f>
        <v>0</v>
      </c>
      <c r="AR299" s="216" t="s">
        <v>80</v>
      </c>
      <c r="AT299" s="217" t="s">
        <v>71</v>
      </c>
      <c r="AU299" s="217" t="s">
        <v>80</v>
      </c>
      <c r="AY299" s="216" t="s">
        <v>150</v>
      </c>
      <c r="BK299" s="218">
        <f>SUM(BK300:BK341)</f>
        <v>0</v>
      </c>
    </row>
    <row r="300" s="1" customFormat="1" ht="25.5" customHeight="1">
      <c r="B300" s="46"/>
      <c r="C300" s="221" t="s">
        <v>454</v>
      </c>
      <c r="D300" s="221" t="s">
        <v>153</v>
      </c>
      <c r="E300" s="222" t="s">
        <v>455</v>
      </c>
      <c r="F300" s="223" t="s">
        <v>456</v>
      </c>
      <c r="G300" s="224" t="s">
        <v>397</v>
      </c>
      <c r="H300" s="225">
        <v>192</v>
      </c>
      <c r="I300" s="226"/>
      <c r="J300" s="227">
        <f>ROUND(I300*H300,2)</f>
        <v>0</v>
      </c>
      <c r="K300" s="223" t="s">
        <v>157</v>
      </c>
      <c r="L300" s="72"/>
      <c r="M300" s="228" t="s">
        <v>21</v>
      </c>
      <c r="N300" s="229" t="s">
        <v>43</v>
      </c>
      <c r="O300" s="47"/>
      <c r="P300" s="230">
        <f>O300*H300</f>
        <v>0</v>
      </c>
      <c r="Q300" s="230">
        <v>0.00027</v>
      </c>
      <c r="R300" s="230">
        <f>Q300*H300</f>
        <v>0.051839999999999997</v>
      </c>
      <c r="S300" s="230">
        <v>0</v>
      </c>
      <c r="T300" s="231">
        <f>S300*H300</f>
        <v>0</v>
      </c>
      <c r="AR300" s="24" t="s">
        <v>158</v>
      </c>
      <c r="AT300" s="24" t="s">
        <v>153</v>
      </c>
      <c r="AU300" s="24" t="s">
        <v>82</v>
      </c>
      <c r="AY300" s="24" t="s">
        <v>150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24" t="s">
        <v>80</v>
      </c>
      <c r="BK300" s="232">
        <f>ROUND(I300*H300,2)</f>
        <v>0</v>
      </c>
      <c r="BL300" s="24" t="s">
        <v>158</v>
      </c>
      <c r="BM300" s="24" t="s">
        <v>457</v>
      </c>
    </row>
    <row r="301" s="1" customFormat="1">
      <c r="B301" s="46"/>
      <c r="C301" s="74"/>
      <c r="D301" s="233" t="s">
        <v>160</v>
      </c>
      <c r="E301" s="74"/>
      <c r="F301" s="234" t="s">
        <v>458</v>
      </c>
      <c r="G301" s="74"/>
      <c r="H301" s="74"/>
      <c r="I301" s="191"/>
      <c r="J301" s="74"/>
      <c r="K301" s="74"/>
      <c r="L301" s="72"/>
      <c r="M301" s="235"/>
      <c r="N301" s="47"/>
      <c r="O301" s="47"/>
      <c r="P301" s="47"/>
      <c r="Q301" s="47"/>
      <c r="R301" s="47"/>
      <c r="S301" s="47"/>
      <c r="T301" s="95"/>
      <c r="AT301" s="24" t="s">
        <v>160</v>
      </c>
      <c r="AU301" s="24" t="s">
        <v>82</v>
      </c>
    </row>
    <row r="302" s="11" customFormat="1">
      <c r="B302" s="236"/>
      <c r="C302" s="237"/>
      <c r="D302" s="233" t="s">
        <v>162</v>
      </c>
      <c r="E302" s="238" t="s">
        <v>21</v>
      </c>
      <c r="F302" s="239" t="s">
        <v>459</v>
      </c>
      <c r="G302" s="237"/>
      <c r="H302" s="238" t="s">
        <v>21</v>
      </c>
      <c r="I302" s="240"/>
      <c r="J302" s="237"/>
      <c r="K302" s="237"/>
      <c r="L302" s="241"/>
      <c r="M302" s="242"/>
      <c r="N302" s="243"/>
      <c r="O302" s="243"/>
      <c r="P302" s="243"/>
      <c r="Q302" s="243"/>
      <c r="R302" s="243"/>
      <c r="S302" s="243"/>
      <c r="T302" s="244"/>
      <c r="AT302" s="245" t="s">
        <v>162</v>
      </c>
      <c r="AU302" s="245" t="s">
        <v>82</v>
      </c>
      <c r="AV302" s="11" t="s">
        <v>80</v>
      </c>
      <c r="AW302" s="11" t="s">
        <v>35</v>
      </c>
      <c r="AX302" s="11" t="s">
        <v>72</v>
      </c>
      <c r="AY302" s="245" t="s">
        <v>150</v>
      </c>
    </row>
    <row r="303" s="11" customFormat="1">
      <c r="B303" s="236"/>
      <c r="C303" s="237"/>
      <c r="D303" s="233" t="s">
        <v>162</v>
      </c>
      <c r="E303" s="238" t="s">
        <v>21</v>
      </c>
      <c r="F303" s="239" t="s">
        <v>460</v>
      </c>
      <c r="G303" s="237"/>
      <c r="H303" s="238" t="s">
        <v>21</v>
      </c>
      <c r="I303" s="240"/>
      <c r="J303" s="237"/>
      <c r="K303" s="237"/>
      <c r="L303" s="241"/>
      <c r="M303" s="242"/>
      <c r="N303" s="243"/>
      <c r="O303" s="243"/>
      <c r="P303" s="243"/>
      <c r="Q303" s="243"/>
      <c r="R303" s="243"/>
      <c r="S303" s="243"/>
      <c r="T303" s="244"/>
      <c r="AT303" s="245" t="s">
        <v>162</v>
      </c>
      <c r="AU303" s="245" t="s">
        <v>82</v>
      </c>
      <c r="AV303" s="11" t="s">
        <v>80</v>
      </c>
      <c r="AW303" s="11" t="s">
        <v>35</v>
      </c>
      <c r="AX303" s="11" t="s">
        <v>72</v>
      </c>
      <c r="AY303" s="245" t="s">
        <v>150</v>
      </c>
    </row>
    <row r="304" s="12" customFormat="1">
      <c r="B304" s="246"/>
      <c r="C304" s="247"/>
      <c r="D304" s="233" t="s">
        <v>162</v>
      </c>
      <c r="E304" s="248" t="s">
        <v>21</v>
      </c>
      <c r="F304" s="249" t="s">
        <v>461</v>
      </c>
      <c r="G304" s="247"/>
      <c r="H304" s="250">
        <v>192</v>
      </c>
      <c r="I304" s="251"/>
      <c r="J304" s="247"/>
      <c r="K304" s="247"/>
      <c r="L304" s="252"/>
      <c r="M304" s="253"/>
      <c r="N304" s="254"/>
      <c r="O304" s="254"/>
      <c r="P304" s="254"/>
      <c r="Q304" s="254"/>
      <c r="R304" s="254"/>
      <c r="S304" s="254"/>
      <c r="T304" s="255"/>
      <c r="AT304" s="256" t="s">
        <v>162</v>
      </c>
      <c r="AU304" s="256" t="s">
        <v>82</v>
      </c>
      <c r="AV304" s="12" t="s">
        <v>82</v>
      </c>
      <c r="AW304" s="12" t="s">
        <v>35</v>
      </c>
      <c r="AX304" s="12" t="s">
        <v>80</v>
      </c>
      <c r="AY304" s="256" t="s">
        <v>150</v>
      </c>
    </row>
    <row r="305" s="1" customFormat="1" ht="25.5" customHeight="1">
      <c r="B305" s="46"/>
      <c r="C305" s="221" t="s">
        <v>462</v>
      </c>
      <c r="D305" s="221" t="s">
        <v>153</v>
      </c>
      <c r="E305" s="222" t="s">
        <v>463</v>
      </c>
      <c r="F305" s="223" t="s">
        <v>464</v>
      </c>
      <c r="G305" s="224" t="s">
        <v>397</v>
      </c>
      <c r="H305" s="225">
        <v>32</v>
      </c>
      <c r="I305" s="226"/>
      <c r="J305" s="227">
        <f>ROUND(I305*H305,2)</f>
        <v>0</v>
      </c>
      <c r="K305" s="223" t="s">
        <v>157</v>
      </c>
      <c r="L305" s="72"/>
      <c r="M305" s="228" t="s">
        <v>21</v>
      </c>
      <c r="N305" s="229" t="s">
        <v>43</v>
      </c>
      <c r="O305" s="47"/>
      <c r="P305" s="230">
        <f>O305*H305</f>
        <v>0</v>
      </c>
      <c r="Q305" s="230">
        <v>6.0000000000000002E-05</v>
      </c>
      <c r="R305" s="230">
        <f>Q305*H305</f>
        <v>0.0019200000000000001</v>
      </c>
      <c r="S305" s="230">
        <v>0</v>
      </c>
      <c r="T305" s="231">
        <f>S305*H305</f>
        <v>0</v>
      </c>
      <c r="AR305" s="24" t="s">
        <v>158</v>
      </c>
      <c r="AT305" s="24" t="s">
        <v>153</v>
      </c>
      <c r="AU305" s="24" t="s">
        <v>82</v>
      </c>
      <c r="AY305" s="24" t="s">
        <v>150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24" t="s">
        <v>80</v>
      </c>
      <c r="BK305" s="232">
        <f>ROUND(I305*H305,2)</f>
        <v>0</v>
      </c>
      <c r="BL305" s="24" t="s">
        <v>158</v>
      </c>
      <c r="BM305" s="24" t="s">
        <v>465</v>
      </c>
    </row>
    <row r="306" s="1" customFormat="1">
      <c r="B306" s="46"/>
      <c r="C306" s="74"/>
      <c r="D306" s="233" t="s">
        <v>160</v>
      </c>
      <c r="E306" s="74"/>
      <c r="F306" s="234" t="s">
        <v>466</v>
      </c>
      <c r="G306" s="74"/>
      <c r="H306" s="74"/>
      <c r="I306" s="191"/>
      <c r="J306" s="74"/>
      <c r="K306" s="74"/>
      <c r="L306" s="72"/>
      <c r="M306" s="235"/>
      <c r="N306" s="47"/>
      <c r="O306" s="47"/>
      <c r="P306" s="47"/>
      <c r="Q306" s="47"/>
      <c r="R306" s="47"/>
      <c r="S306" s="47"/>
      <c r="T306" s="95"/>
      <c r="AT306" s="24" t="s">
        <v>160</v>
      </c>
      <c r="AU306" s="24" t="s">
        <v>82</v>
      </c>
    </row>
    <row r="307" s="11" customFormat="1">
      <c r="B307" s="236"/>
      <c r="C307" s="237"/>
      <c r="D307" s="233" t="s">
        <v>162</v>
      </c>
      <c r="E307" s="238" t="s">
        <v>21</v>
      </c>
      <c r="F307" s="239" t="s">
        <v>467</v>
      </c>
      <c r="G307" s="237"/>
      <c r="H307" s="238" t="s">
        <v>21</v>
      </c>
      <c r="I307" s="240"/>
      <c r="J307" s="237"/>
      <c r="K307" s="237"/>
      <c r="L307" s="241"/>
      <c r="M307" s="242"/>
      <c r="N307" s="243"/>
      <c r="O307" s="243"/>
      <c r="P307" s="243"/>
      <c r="Q307" s="243"/>
      <c r="R307" s="243"/>
      <c r="S307" s="243"/>
      <c r="T307" s="244"/>
      <c r="AT307" s="245" t="s">
        <v>162</v>
      </c>
      <c r="AU307" s="245" t="s">
        <v>82</v>
      </c>
      <c r="AV307" s="11" t="s">
        <v>80</v>
      </c>
      <c r="AW307" s="11" t="s">
        <v>35</v>
      </c>
      <c r="AX307" s="11" t="s">
        <v>72</v>
      </c>
      <c r="AY307" s="245" t="s">
        <v>150</v>
      </c>
    </row>
    <row r="308" s="12" customFormat="1">
      <c r="B308" s="246"/>
      <c r="C308" s="247"/>
      <c r="D308" s="233" t="s">
        <v>162</v>
      </c>
      <c r="E308" s="248" t="s">
        <v>21</v>
      </c>
      <c r="F308" s="249" t="s">
        <v>468</v>
      </c>
      <c r="G308" s="247"/>
      <c r="H308" s="250">
        <v>32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AT308" s="256" t="s">
        <v>162</v>
      </c>
      <c r="AU308" s="256" t="s">
        <v>82</v>
      </c>
      <c r="AV308" s="12" t="s">
        <v>82</v>
      </c>
      <c r="AW308" s="12" t="s">
        <v>35</v>
      </c>
      <c r="AX308" s="12" t="s">
        <v>80</v>
      </c>
      <c r="AY308" s="256" t="s">
        <v>150</v>
      </c>
    </row>
    <row r="309" s="1" customFormat="1" ht="16.5" customHeight="1">
      <c r="B309" s="46"/>
      <c r="C309" s="221" t="s">
        <v>469</v>
      </c>
      <c r="D309" s="221" t="s">
        <v>153</v>
      </c>
      <c r="E309" s="222" t="s">
        <v>470</v>
      </c>
      <c r="F309" s="223" t="s">
        <v>471</v>
      </c>
      <c r="G309" s="224" t="s">
        <v>397</v>
      </c>
      <c r="H309" s="225">
        <v>32</v>
      </c>
      <c r="I309" s="226"/>
      <c r="J309" s="227">
        <f>ROUND(I309*H309,2)</f>
        <v>0</v>
      </c>
      <c r="K309" s="223" t="s">
        <v>157</v>
      </c>
      <c r="L309" s="72"/>
      <c r="M309" s="228" t="s">
        <v>21</v>
      </c>
      <c r="N309" s="229" t="s">
        <v>43</v>
      </c>
      <c r="O309" s="47"/>
      <c r="P309" s="230">
        <f>O309*H309</f>
        <v>0</v>
      </c>
      <c r="Q309" s="230">
        <v>0.00035</v>
      </c>
      <c r="R309" s="230">
        <f>Q309*H309</f>
        <v>0.0112</v>
      </c>
      <c r="S309" s="230">
        <v>0</v>
      </c>
      <c r="T309" s="231">
        <f>S309*H309</f>
        <v>0</v>
      </c>
      <c r="AR309" s="24" t="s">
        <v>158</v>
      </c>
      <c r="AT309" s="24" t="s">
        <v>153</v>
      </c>
      <c r="AU309" s="24" t="s">
        <v>82</v>
      </c>
      <c r="AY309" s="24" t="s">
        <v>150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24" t="s">
        <v>80</v>
      </c>
      <c r="BK309" s="232">
        <f>ROUND(I309*H309,2)</f>
        <v>0</v>
      </c>
      <c r="BL309" s="24" t="s">
        <v>158</v>
      </c>
      <c r="BM309" s="24" t="s">
        <v>472</v>
      </c>
    </row>
    <row r="310" s="1" customFormat="1">
      <c r="B310" s="46"/>
      <c r="C310" s="74"/>
      <c r="D310" s="233" t="s">
        <v>160</v>
      </c>
      <c r="E310" s="74"/>
      <c r="F310" s="234" t="s">
        <v>473</v>
      </c>
      <c r="G310" s="74"/>
      <c r="H310" s="74"/>
      <c r="I310" s="191"/>
      <c r="J310" s="74"/>
      <c r="K310" s="74"/>
      <c r="L310" s="72"/>
      <c r="M310" s="235"/>
      <c r="N310" s="47"/>
      <c r="O310" s="47"/>
      <c r="P310" s="47"/>
      <c r="Q310" s="47"/>
      <c r="R310" s="47"/>
      <c r="S310" s="47"/>
      <c r="T310" s="95"/>
      <c r="AT310" s="24" t="s">
        <v>160</v>
      </c>
      <c r="AU310" s="24" t="s">
        <v>82</v>
      </c>
    </row>
    <row r="311" s="1" customFormat="1" ht="16.5" customHeight="1">
      <c r="B311" s="46"/>
      <c r="C311" s="221" t="s">
        <v>474</v>
      </c>
      <c r="D311" s="221" t="s">
        <v>153</v>
      </c>
      <c r="E311" s="222" t="s">
        <v>475</v>
      </c>
      <c r="F311" s="223" t="s">
        <v>476</v>
      </c>
      <c r="G311" s="224" t="s">
        <v>175</v>
      </c>
      <c r="H311" s="225">
        <v>425</v>
      </c>
      <c r="I311" s="226"/>
      <c r="J311" s="227">
        <f>ROUND(I311*H311,2)</f>
        <v>0</v>
      </c>
      <c r="K311" s="223" t="s">
        <v>157</v>
      </c>
      <c r="L311" s="72"/>
      <c r="M311" s="228" t="s">
        <v>21</v>
      </c>
      <c r="N311" s="229" t="s">
        <v>43</v>
      </c>
      <c r="O311" s="47"/>
      <c r="P311" s="230">
        <f>O311*H311</f>
        <v>0</v>
      </c>
      <c r="Q311" s="230">
        <v>4.0000000000000003E-05</v>
      </c>
      <c r="R311" s="230">
        <f>Q311*H311</f>
        <v>0.017000000000000001</v>
      </c>
      <c r="S311" s="230">
        <v>0</v>
      </c>
      <c r="T311" s="231">
        <f>S311*H311</f>
        <v>0</v>
      </c>
      <c r="AR311" s="24" t="s">
        <v>158</v>
      </c>
      <c r="AT311" s="24" t="s">
        <v>153</v>
      </c>
      <c r="AU311" s="24" t="s">
        <v>82</v>
      </c>
      <c r="AY311" s="24" t="s">
        <v>150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24" t="s">
        <v>80</v>
      </c>
      <c r="BK311" s="232">
        <f>ROUND(I311*H311,2)</f>
        <v>0</v>
      </c>
      <c r="BL311" s="24" t="s">
        <v>158</v>
      </c>
      <c r="BM311" s="24" t="s">
        <v>477</v>
      </c>
    </row>
    <row r="312" s="1" customFormat="1">
      <c r="B312" s="46"/>
      <c r="C312" s="74"/>
      <c r="D312" s="233" t="s">
        <v>160</v>
      </c>
      <c r="E312" s="74"/>
      <c r="F312" s="234" t="s">
        <v>478</v>
      </c>
      <c r="G312" s="74"/>
      <c r="H312" s="74"/>
      <c r="I312" s="191"/>
      <c r="J312" s="74"/>
      <c r="K312" s="74"/>
      <c r="L312" s="72"/>
      <c r="M312" s="235"/>
      <c r="N312" s="47"/>
      <c r="O312" s="47"/>
      <c r="P312" s="47"/>
      <c r="Q312" s="47"/>
      <c r="R312" s="47"/>
      <c r="S312" s="47"/>
      <c r="T312" s="95"/>
      <c r="AT312" s="24" t="s">
        <v>160</v>
      </c>
      <c r="AU312" s="24" t="s">
        <v>82</v>
      </c>
    </row>
    <row r="313" s="12" customFormat="1">
      <c r="B313" s="246"/>
      <c r="C313" s="247"/>
      <c r="D313" s="233" t="s">
        <v>162</v>
      </c>
      <c r="E313" s="248" t="s">
        <v>21</v>
      </c>
      <c r="F313" s="249" t="s">
        <v>479</v>
      </c>
      <c r="G313" s="247"/>
      <c r="H313" s="250">
        <v>70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5"/>
      <c r="AT313" s="256" t="s">
        <v>162</v>
      </c>
      <c r="AU313" s="256" t="s">
        <v>82</v>
      </c>
      <c r="AV313" s="12" t="s">
        <v>82</v>
      </c>
      <c r="AW313" s="12" t="s">
        <v>35</v>
      </c>
      <c r="AX313" s="12" t="s">
        <v>72</v>
      </c>
      <c r="AY313" s="256" t="s">
        <v>150</v>
      </c>
    </row>
    <row r="314" s="12" customFormat="1">
      <c r="B314" s="246"/>
      <c r="C314" s="247"/>
      <c r="D314" s="233" t="s">
        <v>162</v>
      </c>
      <c r="E314" s="248" t="s">
        <v>21</v>
      </c>
      <c r="F314" s="249" t="s">
        <v>480</v>
      </c>
      <c r="G314" s="247"/>
      <c r="H314" s="250">
        <v>355</v>
      </c>
      <c r="I314" s="251"/>
      <c r="J314" s="247"/>
      <c r="K314" s="247"/>
      <c r="L314" s="252"/>
      <c r="M314" s="253"/>
      <c r="N314" s="254"/>
      <c r="O314" s="254"/>
      <c r="P314" s="254"/>
      <c r="Q314" s="254"/>
      <c r="R314" s="254"/>
      <c r="S314" s="254"/>
      <c r="T314" s="255"/>
      <c r="AT314" s="256" t="s">
        <v>162</v>
      </c>
      <c r="AU314" s="256" t="s">
        <v>82</v>
      </c>
      <c r="AV314" s="12" t="s">
        <v>82</v>
      </c>
      <c r="AW314" s="12" t="s">
        <v>35</v>
      </c>
      <c r="AX314" s="12" t="s">
        <v>72</v>
      </c>
      <c r="AY314" s="256" t="s">
        <v>150</v>
      </c>
    </row>
    <row r="315" s="13" customFormat="1">
      <c r="B315" s="268"/>
      <c r="C315" s="269"/>
      <c r="D315" s="233" t="s">
        <v>162</v>
      </c>
      <c r="E315" s="270" t="s">
        <v>21</v>
      </c>
      <c r="F315" s="271" t="s">
        <v>211</v>
      </c>
      <c r="G315" s="269"/>
      <c r="H315" s="272">
        <v>425</v>
      </c>
      <c r="I315" s="273"/>
      <c r="J315" s="269"/>
      <c r="K315" s="269"/>
      <c r="L315" s="274"/>
      <c r="M315" s="275"/>
      <c r="N315" s="276"/>
      <c r="O315" s="276"/>
      <c r="P315" s="276"/>
      <c r="Q315" s="276"/>
      <c r="R315" s="276"/>
      <c r="S315" s="276"/>
      <c r="T315" s="277"/>
      <c r="AT315" s="278" t="s">
        <v>162</v>
      </c>
      <c r="AU315" s="278" t="s">
        <v>82</v>
      </c>
      <c r="AV315" s="13" t="s">
        <v>158</v>
      </c>
      <c r="AW315" s="13" t="s">
        <v>35</v>
      </c>
      <c r="AX315" s="13" t="s">
        <v>80</v>
      </c>
      <c r="AY315" s="278" t="s">
        <v>150</v>
      </c>
    </row>
    <row r="316" s="1" customFormat="1" ht="16.5" customHeight="1">
      <c r="B316" s="46"/>
      <c r="C316" s="221" t="s">
        <v>481</v>
      </c>
      <c r="D316" s="221" t="s">
        <v>153</v>
      </c>
      <c r="E316" s="222" t="s">
        <v>482</v>
      </c>
      <c r="F316" s="223" t="s">
        <v>483</v>
      </c>
      <c r="G316" s="224" t="s">
        <v>175</v>
      </c>
      <c r="H316" s="225">
        <v>150</v>
      </c>
      <c r="I316" s="226"/>
      <c r="J316" s="227">
        <f>ROUND(I316*H316,2)</f>
        <v>0</v>
      </c>
      <c r="K316" s="223" t="s">
        <v>157</v>
      </c>
      <c r="L316" s="72"/>
      <c r="M316" s="228" t="s">
        <v>21</v>
      </c>
      <c r="N316" s="229" t="s">
        <v>43</v>
      </c>
      <c r="O316" s="47"/>
      <c r="P316" s="230">
        <f>O316*H316</f>
        <v>0</v>
      </c>
      <c r="Q316" s="230">
        <v>0</v>
      </c>
      <c r="R316" s="230">
        <f>Q316*H316</f>
        <v>0</v>
      </c>
      <c r="S316" s="230">
        <v>0</v>
      </c>
      <c r="T316" s="231">
        <f>S316*H316</f>
        <v>0</v>
      </c>
      <c r="AR316" s="24" t="s">
        <v>158</v>
      </c>
      <c r="AT316" s="24" t="s">
        <v>153</v>
      </c>
      <c r="AU316" s="24" t="s">
        <v>82</v>
      </c>
      <c r="AY316" s="24" t="s">
        <v>150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24" t="s">
        <v>80</v>
      </c>
      <c r="BK316" s="232">
        <f>ROUND(I316*H316,2)</f>
        <v>0</v>
      </c>
      <c r="BL316" s="24" t="s">
        <v>158</v>
      </c>
      <c r="BM316" s="24" t="s">
        <v>484</v>
      </c>
    </row>
    <row r="317" s="1" customFormat="1">
      <c r="B317" s="46"/>
      <c r="C317" s="74"/>
      <c r="D317" s="233" t="s">
        <v>160</v>
      </c>
      <c r="E317" s="74"/>
      <c r="F317" s="234" t="s">
        <v>485</v>
      </c>
      <c r="G317" s="74"/>
      <c r="H317" s="74"/>
      <c r="I317" s="191"/>
      <c r="J317" s="74"/>
      <c r="K317" s="74"/>
      <c r="L317" s="72"/>
      <c r="M317" s="235"/>
      <c r="N317" s="47"/>
      <c r="O317" s="47"/>
      <c r="P317" s="47"/>
      <c r="Q317" s="47"/>
      <c r="R317" s="47"/>
      <c r="S317" s="47"/>
      <c r="T317" s="95"/>
      <c r="AT317" s="24" t="s">
        <v>160</v>
      </c>
      <c r="AU317" s="24" t="s">
        <v>82</v>
      </c>
    </row>
    <row r="318" s="12" customFormat="1">
      <c r="B318" s="246"/>
      <c r="C318" s="247"/>
      <c r="D318" s="233" t="s">
        <v>162</v>
      </c>
      <c r="E318" s="248" t="s">
        <v>21</v>
      </c>
      <c r="F318" s="249" t="s">
        <v>486</v>
      </c>
      <c r="G318" s="247"/>
      <c r="H318" s="250">
        <v>150</v>
      </c>
      <c r="I318" s="251"/>
      <c r="J318" s="247"/>
      <c r="K318" s="247"/>
      <c r="L318" s="252"/>
      <c r="M318" s="253"/>
      <c r="N318" s="254"/>
      <c r="O318" s="254"/>
      <c r="P318" s="254"/>
      <c r="Q318" s="254"/>
      <c r="R318" s="254"/>
      <c r="S318" s="254"/>
      <c r="T318" s="255"/>
      <c r="AT318" s="256" t="s">
        <v>162</v>
      </c>
      <c r="AU318" s="256" t="s">
        <v>82</v>
      </c>
      <c r="AV318" s="12" t="s">
        <v>82</v>
      </c>
      <c r="AW318" s="12" t="s">
        <v>35</v>
      </c>
      <c r="AX318" s="12" t="s">
        <v>80</v>
      </c>
      <c r="AY318" s="256" t="s">
        <v>150</v>
      </c>
    </row>
    <row r="319" s="1" customFormat="1" ht="16.5" customHeight="1">
      <c r="B319" s="46"/>
      <c r="C319" s="221" t="s">
        <v>487</v>
      </c>
      <c r="D319" s="221" t="s">
        <v>153</v>
      </c>
      <c r="E319" s="222" t="s">
        <v>488</v>
      </c>
      <c r="F319" s="223" t="s">
        <v>489</v>
      </c>
      <c r="G319" s="224" t="s">
        <v>175</v>
      </c>
      <c r="H319" s="225">
        <v>100</v>
      </c>
      <c r="I319" s="226"/>
      <c r="J319" s="227">
        <f>ROUND(I319*H319,2)</f>
        <v>0</v>
      </c>
      <c r="K319" s="223" t="s">
        <v>157</v>
      </c>
      <c r="L319" s="72"/>
      <c r="M319" s="228" t="s">
        <v>21</v>
      </c>
      <c r="N319" s="229" t="s">
        <v>43</v>
      </c>
      <c r="O319" s="47"/>
      <c r="P319" s="230">
        <f>O319*H319</f>
        <v>0</v>
      </c>
      <c r="Q319" s="230">
        <v>0</v>
      </c>
      <c r="R319" s="230">
        <f>Q319*H319</f>
        <v>0</v>
      </c>
      <c r="S319" s="230">
        <v>0</v>
      </c>
      <c r="T319" s="231">
        <f>S319*H319</f>
        <v>0</v>
      </c>
      <c r="AR319" s="24" t="s">
        <v>158</v>
      </c>
      <c r="AT319" s="24" t="s">
        <v>153</v>
      </c>
      <c r="AU319" s="24" t="s">
        <v>82</v>
      </c>
      <c r="AY319" s="24" t="s">
        <v>150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24" t="s">
        <v>80</v>
      </c>
      <c r="BK319" s="232">
        <f>ROUND(I319*H319,2)</f>
        <v>0</v>
      </c>
      <c r="BL319" s="24" t="s">
        <v>158</v>
      </c>
      <c r="BM319" s="24" t="s">
        <v>490</v>
      </c>
    </row>
    <row r="320" s="1" customFormat="1">
      <c r="B320" s="46"/>
      <c r="C320" s="74"/>
      <c r="D320" s="233" t="s">
        <v>160</v>
      </c>
      <c r="E320" s="74"/>
      <c r="F320" s="234" t="s">
        <v>491</v>
      </c>
      <c r="G320" s="74"/>
      <c r="H320" s="74"/>
      <c r="I320" s="191"/>
      <c r="J320" s="74"/>
      <c r="K320" s="74"/>
      <c r="L320" s="72"/>
      <c r="M320" s="235"/>
      <c r="N320" s="47"/>
      <c r="O320" s="47"/>
      <c r="P320" s="47"/>
      <c r="Q320" s="47"/>
      <c r="R320" s="47"/>
      <c r="S320" s="47"/>
      <c r="T320" s="95"/>
      <c r="AT320" s="24" t="s">
        <v>160</v>
      </c>
      <c r="AU320" s="24" t="s">
        <v>82</v>
      </c>
    </row>
    <row r="321" s="12" customFormat="1">
      <c r="B321" s="246"/>
      <c r="C321" s="247"/>
      <c r="D321" s="233" t="s">
        <v>162</v>
      </c>
      <c r="E321" s="248" t="s">
        <v>21</v>
      </c>
      <c r="F321" s="249" t="s">
        <v>492</v>
      </c>
      <c r="G321" s="247"/>
      <c r="H321" s="250">
        <v>100</v>
      </c>
      <c r="I321" s="251"/>
      <c r="J321" s="247"/>
      <c r="K321" s="247"/>
      <c r="L321" s="252"/>
      <c r="M321" s="253"/>
      <c r="N321" s="254"/>
      <c r="O321" s="254"/>
      <c r="P321" s="254"/>
      <c r="Q321" s="254"/>
      <c r="R321" s="254"/>
      <c r="S321" s="254"/>
      <c r="T321" s="255"/>
      <c r="AT321" s="256" t="s">
        <v>162</v>
      </c>
      <c r="AU321" s="256" t="s">
        <v>82</v>
      </c>
      <c r="AV321" s="12" t="s">
        <v>82</v>
      </c>
      <c r="AW321" s="12" t="s">
        <v>35</v>
      </c>
      <c r="AX321" s="12" t="s">
        <v>80</v>
      </c>
      <c r="AY321" s="256" t="s">
        <v>150</v>
      </c>
    </row>
    <row r="322" s="1" customFormat="1" ht="25.5" customHeight="1">
      <c r="B322" s="46"/>
      <c r="C322" s="221" t="s">
        <v>493</v>
      </c>
      <c r="D322" s="221" t="s">
        <v>153</v>
      </c>
      <c r="E322" s="222" t="s">
        <v>494</v>
      </c>
      <c r="F322" s="223" t="s">
        <v>495</v>
      </c>
      <c r="G322" s="224" t="s">
        <v>241</v>
      </c>
      <c r="H322" s="225">
        <v>113</v>
      </c>
      <c r="I322" s="226"/>
      <c r="J322" s="227">
        <f>ROUND(I322*H322,2)</f>
        <v>0</v>
      </c>
      <c r="K322" s="223" t="s">
        <v>157</v>
      </c>
      <c r="L322" s="72"/>
      <c r="M322" s="228" t="s">
        <v>21</v>
      </c>
      <c r="N322" s="229" t="s">
        <v>43</v>
      </c>
      <c r="O322" s="47"/>
      <c r="P322" s="230">
        <f>O322*H322</f>
        <v>0</v>
      </c>
      <c r="Q322" s="230">
        <v>0.00048000000000000001</v>
      </c>
      <c r="R322" s="230">
        <f>Q322*H322</f>
        <v>0.054240000000000003</v>
      </c>
      <c r="S322" s="230">
        <v>0</v>
      </c>
      <c r="T322" s="231">
        <f>S322*H322</f>
        <v>0</v>
      </c>
      <c r="AR322" s="24" t="s">
        <v>158</v>
      </c>
      <c r="AT322" s="24" t="s">
        <v>153</v>
      </c>
      <c r="AU322" s="24" t="s">
        <v>82</v>
      </c>
      <c r="AY322" s="24" t="s">
        <v>150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24" t="s">
        <v>80</v>
      </c>
      <c r="BK322" s="232">
        <f>ROUND(I322*H322,2)</f>
        <v>0</v>
      </c>
      <c r="BL322" s="24" t="s">
        <v>158</v>
      </c>
      <c r="BM322" s="24" t="s">
        <v>496</v>
      </c>
    </row>
    <row r="323" s="1" customFormat="1">
      <c r="B323" s="46"/>
      <c r="C323" s="74"/>
      <c r="D323" s="233" t="s">
        <v>160</v>
      </c>
      <c r="E323" s="74"/>
      <c r="F323" s="234" t="s">
        <v>497</v>
      </c>
      <c r="G323" s="74"/>
      <c r="H323" s="74"/>
      <c r="I323" s="191"/>
      <c r="J323" s="74"/>
      <c r="K323" s="74"/>
      <c r="L323" s="72"/>
      <c r="M323" s="235"/>
      <c r="N323" s="47"/>
      <c r="O323" s="47"/>
      <c r="P323" s="47"/>
      <c r="Q323" s="47"/>
      <c r="R323" s="47"/>
      <c r="S323" s="47"/>
      <c r="T323" s="95"/>
      <c r="AT323" s="24" t="s">
        <v>160</v>
      </c>
      <c r="AU323" s="24" t="s">
        <v>82</v>
      </c>
    </row>
    <row r="324" s="11" customFormat="1">
      <c r="B324" s="236"/>
      <c r="C324" s="237"/>
      <c r="D324" s="233" t="s">
        <v>162</v>
      </c>
      <c r="E324" s="238" t="s">
        <v>21</v>
      </c>
      <c r="F324" s="239" t="s">
        <v>459</v>
      </c>
      <c r="G324" s="237"/>
      <c r="H324" s="238" t="s">
        <v>21</v>
      </c>
      <c r="I324" s="240"/>
      <c r="J324" s="237"/>
      <c r="K324" s="237"/>
      <c r="L324" s="241"/>
      <c r="M324" s="242"/>
      <c r="N324" s="243"/>
      <c r="O324" s="243"/>
      <c r="P324" s="243"/>
      <c r="Q324" s="243"/>
      <c r="R324" s="243"/>
      <c r="S324" s="243"/>
      <c r="T324" s="244"/>
      <c r="AT324" s="245" t="s">
        <v>162</v>
      </c>
      <c r="AU324" s="245" t="s">
        <v>82</v>
      </c>
      <c r="AV324" s="11" t="s">
        <v>80</v>
      </c>
      <c r="AW324" s="11" t="s">
        <v>35</v>
      </c>
      <c r="AX324" s="11" t="s">
        <v>72</v>
      </c>
      <c r="AY324" s="245" t="s">
        <v>150</v>
      </c>
    </row>
    <row r="325" s="12" customFormat="1">
      <c r="B325" s="246"/>
      <c r="C325" s="247"/>
      <c r="D325" s="233" t="s">
        <v>162</v>
      </c>
      <c r="E325" s="248" t="s">
        <v>21</v>
      </c>
      <c r="F325" s="249" t="s">
        <v>498</v>
      </c>
      <c r="G325" s="247"/>
      <c r="H325" s="250">
        <v>60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AT325" s="256" t="s">
        <v>162</v>
      </c>
      <c r="AU325" s="256" t="s">
        <v>82</v>
      </c>
      <c r="AV325" s="12" t="s">
        <v>82</v>
      </c>
      <c r="AW325" s="12" t="s">
        <v>35</v>
      </c>
      <c r="AX325" s="12" t="s">
        <v>72</v>
      </c>
      <c r="AY325" s="256" t="s">
        <v>150</v>
      </c>
    </row>
    <row r="326" s="11" customFormat="1">
      <c r="B326" s="236"/>
      <c r="C326" s="237"/>
      <c r="D326" s="233" t="s">
        <v>162</v>
      </c>
      <c r="E326" s="238" t="s">
        <v>21</v>
      </c>
      <c r="F326" s="239" t="s">
        <v>499</v>
      </c>
      <c r="G326" s="237"/>
      <c r="H326" s="238" t="s">
        <v>21</v>
      </c>
      <c r="I326" s="240"/>
      <c r="J326" s="237"/>
      <c r="K326" s="237"/>
      <c r="L326" s="241"/>
      <c r="M326" s="242"/>
      <c r="N326" s="243"/>
      <c r="O326" s="243"/>
      <c r="P326" s="243"/>
      <c r="Q326" s="243"/>
      <c r="R326" s="243"/>
      <c r="S326" s="243"/>
      <c r="T326" s="244"/>
      <c r="AT326" s="245" t="s">
        <v>162</v>
      </c>
      <c r="AU326" s="245" t="s">
        <v>82</v>
      </c>
      <c r="AV326" s="11" t="s">
        <v>80</v>
      </c>
      <c r="AW326" s="11" t="s">
        <v>35</v>
      </c>
      <c r="AX326" s="11" t="s">
        <v>72</v>
      </c>
      <c r="AY326" s="245" t="s">
        <v>150</v>
      </c>
    </row>
    <row r="327" s="12" customFormat="1">
      <c r="B327" s="246"/>
      <c r="C327" s="247"/>
      <c r="D327" s="233" t="s">
        <v>162</v>
      </c>
      <c r="E327" s="248" t="s">
        <v>21</v>
      </c>
      <c r="F327" s="249" t="s">
        <v>500</v>
      </c>
      <c r="G327" s="247"/>
      <c r="H327" s="250">
        <v>22.399999999999999</v>
      </c>
      <c r="I327" s="251"/>
      <c r="J327" s="247"/>
      <c r="K327" s="247"/>
      <c r="L327" s="252"/>
      <c r="M327" s="253"/>
      <c r="N327" s="254"/>
      <c r="O327" s="254"/>
      <c r="P327" s="254"/>
      <c r="Q327" s="254"/>
      <c r="R327" s="254"/>
      <c r="S327" s="254"/>
      <c r="T327" s="255"/>
      <c r="AT327" s="256" t="s">
        <v>162</v>
      </c>
      <c r="AU327" s="256" t="s">
        <v>82</v>
      </c>
      <c r="AV327" s="12" t="s">
        <v>82</v>
      </c>
      <c r="AW327" s="12" t="s">
        <v>35</v>
      </c>
      <c r="AX327" s="12" t="s">
        <v>72</v>
      </c>
      <c r="AY327" s="256" t="s">
        <v>150</v>
      </c>
    </row>
    <row r="328" s="11" customFormat="1">
      <c r="B328" s="236"/>
      <c r="C328" s="237"/>
      <c r="D328" s="233" t="s">
        <v>162</v>
      </c>
      <c r="E328" s="238" t="s">
        <v>21</v>
      </c>
      <c r="F328" s="239" t="s">
        <v>501</v>
      </c>
      <c r="G328" s="237"/>
      <c r="H328" s="238" t="s">
        <v>21</v>
      </c>
      <c r="I328" s="240"/>
      <c r="J328" s="237"/>
      <c r="K328" s="237"/>
      <c r="L328" s="241"/>
      <c r="M328" s="242"/>
      <c r="N328" s="243"/>
      <c r="O328" s="243"/>
      <c r="P328" s="243"/>
      <c r="Q328" s="243"/>
      <c r="R328" s="243"/>
      <c r="S328" s="243"/>
      <c r="T328" s="244"/>
      <c r="AT328" s="245" t="s">
        <v>162</v>
      </c>
      <c r="AU328" s="245" t="s">
        <v>82</v>
      </c>
      <c r="AV328" s="11" t="s">
        <v>80</v>
      </c>
      <c r="AW328" s="11" t="s">
        <v>35</v>
      </c>
      <c r="AX328" s="11" t="s">
        <v>72</v>
      </c>
      <c r="AY328" s="245" t="s">
        <v>150</v>
      </c>
    </row>
    <row r="329" s="12" customFormat="1">
      <c r="B329" s="246"/>
      <c r="C329" s="247"/>
      <c r="D329" s="233" t="s">
        <v>162</v>
      </c>
      <c r="E329" s="248" t="s">
        <v>21</v>
      </c>
      <c r="F329" s="249" t="s">
        <v>502</v>
      </c>
      <c r="G329" s="247"/>
      <c r="H329" s="250">
        <v>30.600000000000001</v>
      </c>
      <c r="I329" s="251"/>
      <c r="J329" s="247"/>
      <c r="K329" s="247"/>
      <c r="L329" s="252"/>
      <c r="M329" s="253"/>
      <c r="N329" s="254"/>
      <c r="O329" s="254"/>
      <c r="P329" s="254"/>
      <c r="Q329" s="254"/>
      <c r="R329" s="254"/>
      <c r="S329" s="254"/>
      <c r="T329" s="255"/>
      <c r="AT329" s="256" t="s">
        <v>162</v>
      </c>
      <c r="AU329" s="256" t="s">
        <v>82</v>
      </c>
      <c r="AV329" s="12" t="s">
        <v>82</v>
      </c>
      <c r="AW329" s="12" t="s">
        <v>35</v>
      </c>
      <c r="AX329" s="12" t="s">
        <v>72</v>
      </c>
      <c r="AY329" s="256" t="s">
        <v>150</v>
      </c>
    </row>
    <row r="330" s="13" customFormat="1">
      <c r="B330" s="268"/>
      <c r="C330" s="269"/>
      <c r="D330" s="233" t="s">
        <v>162</v>
      </c>
      <c r="E330" s="270" t="s">
        <v>21</v>
      </c>
      <c r="F330" s="271" t="s">
        <v>211</v>
      </c>
      <c r="G330" s="269"/>
      <c r="H330" s="272">
        <v>113</v>
      </c>
      <c r="I330" s="273"/>
      <c r="J330" s="269"/>
      <c r="K330" s="269"/>
      <c r="L330" s="274"/>
      <c r="M330" s="275"/>
      <c r="N330" s="276"/>
      <c r="O330" s="276"/>
      <c r="P330" s="276"/>
      <c r="Q330" s="276"/>
      <c r="R330" s="276"/>
      <c r="S330" s="276"/>
      <c r="T330" s="277"/>
      <c r="AT330" s="278" t="s">
        <v>162</v>
      </c>
      <c r="AU330" s="278" t="s">
        <v>82</v>
      </c>
      <c r="AV330" s="13" t="s">
        <v>158</v>
      </c>
      <c r="AW330" s="13" t="s">
        <v>35</v>
      </c>
      <c r="AX330" s="13" t="s">
        <v>80</v>
      </c>
      <c r="AY330" s="278" t="s">
        <v>150</v>
      </c>
    </row>
    <row r="331" s="1" customFormat="1" ht="16.5" customHeight="1">
      <c r="B331" s="46"/>
      <c r="C331" s="221" t="s">
        <v>503</v>
      </c>
      <c r="D331" s="221" t="s">
        <v>153</v>
      </c>
      <c r="E331" s="222" t="s">
        <v>504</v>
      </c>
      <c r="F331" s="223" t="s">
        <v>505</v>
      </c>
      <c r="G331" s="224" t="s">
        <v>175</v>
      </c>
      <c r="H331" s="225">
        <v>7.9100000000000001</v>
      </c>
      <c r="I331" s="226"/>
      <c r="J331" s="227">
        <f>ROUND(I331*H331,2)</f>
        <v>0</v>
      </c>
      <c r="K331" s="223" t="s">
        <v>21</v>
      </c>
      <c r="L331" s="72"/>
      <c r="M331" s="228" t="s">
        <v>21</v>
      </c>
      <c r="N331" s="229" t="s">
        <v>43</v>
      </c>
      <c r="O331" s="47"/>
      <c r="P331" s="230">
        <f>O331*H331</f>
        <v>0</v>
      </c>
      <c r="Q331" s="230">
        <v>0</v>
      </c>
      <c r="R331" s="230">
        <f>Q331*H331</f>
        <v>0</v>
      </c>
      <c r="S331" s="230">
        <v>0</v>
      </c>
      <c r="T331" s="231">
        <f>S331*H331</f>
        <v>0</v>
      </c>
      <c r="AR331" s="24" t="s">
        <v>158</v>
      </c>
      <c r="AT331" s="24" t="s">
        <v>153</v>
      </c>
      <c r="AU331" s="24" t="s">
        <v>82</v>
      </c>
      <c r="AY331" s="24" t="s">
        <v>150</v>
      </c>
      <c r="BE331" s="232">
        <f>IF(N331="základní",J331,0)</f>
        <v>0</v>
      </c>
      <c r="BF331" s="232">
        <f>IF(N331="snížená",J331,0)</f>
        <v>0</v>
      </c>
      <c r="BG331" s="232">
        <f>IF(N331="zákl. přenesená",J331,0)</f>
        <v>0</v>
      </c>
      <c r="BH331" s="232">
        <f>IF(N331="sníž. přenesená",J331,0)</f>
        <v>0</v>
      </c>
      <c r="BI331" s="232">
        <f>IF(N331="nulová",J331,0)</f>
        <v>0</v>
      </c>
      <c r="BJ331" s="24" t="s">
        <v>80</v>
      </c>
      <c r="BK331" s="232">
        <f>ROUND(I331*H331,2)</f>
        <v>0</v>
      </c>
      <c r="BL331" s="24" t="s">
        <v>158</v>
      </c>
      <c r="BM331" s="24" t="s">
        <v>506</v>
      </c>
    </row>
    <row r="332" s="1" customFormat="1">
      <c r="B332" s="46"/>
      <c r="C332" s="74"/>
      <c r="D332" s="233" t="s">
        <v>160</v>
      </c>
      <c r="E332" s="74"/>
      <c r="F332" s="234" t="s">
        <v>505</v>
      </c>
      <c r="G332" s="74"/>
      <c r="H332" s="74"/>
      <c r="I332" s="191"/>
      <c r="J332" s="74"/>
      <c r="K332" s="74"/>
      <c r="L332" s="72"/>
      <c r="M332" s="235"/>
      <c r="N332" s="47"/>
      <c r="O332" s="47"/>
      <c r="P332" s="47"/>
      <c r="Q332" s="47"/>
      <c r="R332" s="47"/>
      <c r="S332" s="47"/>
      <c r="T332" s="95"/>
      <c r="AT332" s="24" t="s">
        <v>160</v>
      </c>
      <c r="AU332" s="24" t="s">
        <v>82</v>
      </c>
    </row>
    <row r="333" s="12" customFormat="1">
      <c r="B333" s="246"/>
      <c r="C333" s="247"/>
      <c r="D333" s="233" t="s">
        <v>162</v>
      </c>
      <c r="E333" s="248" t="s">
        <v>21</v>
      </c>
      <c r="F333" s="249" t="s">
        <v>507</v>
      </c>
      <c r="G333" s="247"/>
      <c r="H333" s="250">
        <v>7.9100000000000001</v>
      </c>
      <c r="I333" s="251"/>
      <c r="J333" s="247"/>
      <c r="K333" s="247"/>
      <c r="L333" s="252"/>
      <c r="M333" s="253"/>
      <c r="N333" s="254"/>
      <c r="O333" s="254"/>
      <c r="P333" s="254"/>
      <c r="Q333" s="254"/>
      <c r="R333" s="254"/>
      <c r="S333" s="254"/>
      <c r="T333" s="255"/>
      <c r="AT333" s="256" t="s">
        <v>162</v>
      </c>
      <c r="AU333" s="256" t="s">
        <v>82</v>
      </c>
      <c r="AV333" s="12" t="s">
        <v>82</v>
      </c>
      <c r="AW333" s="12" t="s">
        <v>35</v>
      </c>
      <c r="AX333" s="12" t="s">
        <v>80</v>
      </c>
      <c r="AY333" s="256" t="s">
        <v>150</v>
      </c>
    </row>
    <row r="334" s="1" customFormat="1" ht="16.5" customHeight="1">
      <c r="B334" s="46"/>
      <c r="C334" s="221" t="s">
        <v>508</v>
      </c>
      <c r="D334" s="221" t="s">
        <v>153</v>
      </c>
      <c r="E334" s="222" t="s">
        <v>509</v>
      </c>
      <c r="F334" s="223" t="s">
        <v>510</v>
      </c>
      <c r="G334" s="224" t="s">
        <v>175</v>
      </c>
      <c r="H334" s="225">
        <v>40.289999999999999</v>
      </c>
      <c r="I334" s="226"/>
      <c r="J334" s="227">
        <f>ROUND(I334*H334,2)</f>
        <v>0</v>
      </c>
      <c r="K334" s="223" t="s">
        <v>21</v>
      </c>
      <c r="L334" s="72"/>
      <c r="M334" s="228" t="s">
        <v>21</v>
      </c>
      <c r="N334" s="229" t="s">
        <v>43</v>
      </c>
      <c r="O334" s="47"/>
      <c r="P334" s="230">
        <f>O334*H334</f>
        <v>0</v>
      </c>
      <c r="Q334" s="230">
        <v>0.001</v>
      </c>
      <c r="R334" s="230">
        <f>Q334*H334</f>
        <v>0.040289999999999999</v>
      </c>
      <c r="S334" s="230">
        <v>0</v>
      </c>
      <c r="T334" s="231">
        <f>S334*H334</f>
        <v>0</v>
      </c>
      <c r="AR334" s="24" t="s">
        <v>158</v>
      </c>
      <c r="AT334" s="24" t="s">
        <v>153</v>
      </c>
      <c r="AU334" s="24" t="s">
        <v>82</v>
      </c>
      <c r="AY334" s="24" t="s">
        <v>150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24" t="s">
        <v>80</v>
      </c>
      <c r="BK334" s="232">
        <f>ROUND(I334*H334,2)</f>
        <v>0</v>
      </c>
      <c r="BL334" s="24" t="s">
        <v>158</v>
      </c>
      <c r="BM334" s="24" t="s">
        <v>511</v>
      </c>
    </row>
    <row r="335" s="1" customFormat="1">
      <c r="B335" s="46"/>
      <c r="C335" s="74"/>
      <c r="D335" s="233" t="s">
        <v>160</v>
      </c>
      <c r="E335" s="74"/>
      <c r="F335" s="234" t="s">
        <v>510</v>
      </c>
      <c r="G335" s="74"/>
      <c r="H335" s="74"/>
      <c r="I335" s="191"/>
      <c r="J335" s="74"/>
      <c r="K335" s="74"/>
      <c r="L335" s="72"/>
      <c r="M335" s="235"/>
      <c r="N335" s="47"/>
      <c r="O335" s="47"/>
      <c r="P335" s="47"/>
      <c r="Q335" s="47"/>
      <c r="R335" s="47"/>
      <c r="S335" s="47"/>
      <c r="T335" s="95"/>
      <c r="AT335" s="24" t="s">
        <v>160</v>
      </c>
      <c r="AU335" s="24" t="s">
        <v>82</v>
      </c>
    </row>
    <row r="336" s="12" customFormat="1">
      <c r="B336" s="246"/>
      <c r="C336" s="247"/>
      <c r="D336" s="233" t="s">
        <v>162</v>
      </c>
      <c r="E336" s="248" t="s">
        <v>21</v>
      </c>
      <c r="F336" s="249" t="s">
        <v>512</v>
      </c>
      <c r="G336" s="247"/>
      <c r="H336" s="250">
        <v>40.289999999999999</v>
      </c>
      <c r="I336" s="251"/>
      <c r="J336" s="247"/>
      <c r="K336" s="247"/>
      <c r="L336" s="252"/>
      <c r="M336" s="253"/>
      <c r="N336" s="254"/>
      <c r="O336" s="254"/>
      <c r="P336" s="254"/>
      <c r="Q336" s="254"/>
      <c r="R336" s="254"/>
      <c r="S336" s="254"/>
      <c r="T336" s="255"/>
      <c r="AT336" s="256" t="s">
        <v>162</v>
      </c>
      <c r="AU336" s="256" t="s">
        <v>82</v>
      </c>
      <c r="AV336" s="12" t="s">
        <v>82</v>
      </c>
      <c r="AW336" s="12" t="s">
        <v>35</v>
      </c>
      <c r="AX336" s="12" t="s">
        <v>80</v>
      </c>
      <c r="AY336" s="256" t="s">
        <v>150</v>
      </c>
    </row>
    <row r="337" s="1" customFormat="1" ht="25.5" customHeight="1">
      <c r="B337" s="46"/>
      <c r="C337" s="221" t="s">
        <v>513</v>
      </c>
      <c r="D337" s="221" t="s">
        <v>153</v>
      </c>
      <c r="E337" s="222" t="s">
        <v>514</v>
      </c>
      <c r="F337" s="223" t="s">
        <v>515</v>
      </c>
      <c r="G337" s="224" t="s">
        <v>516</v>
      </c>
      <c r="H337" s="225">
        <v>6</v>
      </c>
      <c r="I337" s="226"/>
      <c r="J337" s="227">
        <f>ROUND(I337*H337,2)</f>
        <v>0</v>
      </c>
      <c r="K337" s="223" t="s">
        <v>21</v>
      </c>
      <c r="L337" s="72"/>
      <c r="M337" s="228" t="s">
        <v>21</v>
      </c>
      <c r="N337" s="229" t="s">
        <v>43</v>
      </c>
      <c r="O337" s="47"/>
      <c r="P337" s="230">
        <f>O337*H337</f>
        <v>0</v>
      </c>
      <c r="Q337" s="230">
        <v>0.0030000000000000001</v>
      </c>
      <c r="R337" s="230">
        <f>Q337*H337</f>
        <v>0.018000000000000002</v>
      </c>
      <c r="S337" s="230">
        <v>0</v>
      </c>
      <c r="T337" s="231">
        <f>S337*H337</f>
        <v>0</v>
      </c>
      <c r="AR337" s="24" t="s">
        <v>158</v>
      </c>
      <c r="AT337" s="24" t="s">
        <v>153</v>
      </c>
      <c r="AU337" s="24" t="s">
        <v>82</v>
      </c>
      <c r="AY337" s="24" t="s">
        <v>150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24" t="s">
        <v>80</v>
      </c>
      <c r="BK337" s="232">
        <f>ROUND(I337*H337,2)</f>
        <v>0</v>
      </c>
      <c r="BL337" s="24" t="s">
        <v>158</v>
      </c>
      <c r="BM337" s="24" t="s">
        <v>517</v>
      </c>
    </row>
    <row r="338" s="1" customFormat="1">
      <c r="B338" s="46"/>
      <c r="C338" s="74"/>
      <c r="D338" s="233" t="s">
        <v>160</v>
      </c>
      <c r="E338" s="74"/>
      <c r="F338" s="234" t="s">
        <v>515</v>
      </c>
      <c r="G338" s="74"/>
      <c r="H338" s="74"/>
      <c r="I338" s="191"/>
      <c r="J338" s="74"/>
      <c r="K338" s="74"/>
      <c r="L338" s="72"/>
      <c r="M338" s="235"/>
      <c r="N338" s="47"/>
      <c r="O338" s="47"/>
      <c r="P338" s="47"/>
      <c r="Q338" s="47"/>
      <c r="R338" s="47"/>
      <c r="S338" s="47"/>
      <c r="T338" s="95"/>
      <c r="AT338" s="24" t="s">
        <v>160</v>
      </c>
      <c r="AU338" s="24" t="s">
        <v>82</v>
      </c>
    </row>
    <row r="339" s="12" customFormat="1">
      <c r="B339" s="246"/>
      <c r="C339" s="247"/>
      <c r="D339" s="233" t="s">
        <v>162</v>
      </c>
      <c r="E339" s="248" t="s">
        <v>21</v>
      </c>
      <c r="F339" s="249" t="s">
        <v>518</v>
      </c>
      <c r="G339" s="247"/>
      <c r="H339" s="250">
        <v>6</v>
      </c>
      <c r="I339" s="251"/>
      <c r="J339" s="247"/>
      <c r="K339" s="247"/>
      <c r="L339" s="252"/>
      <c r="M339" s="253"/>
      <c r="N339" s="254"/>
      <c r="O339" s="254"/>
      <c r="P339" s="254"/>
      <c r="Q339" s="254"/>
      <c r="R339" s="254"/>
      <c r="S339" s="254"/>
      <c r="T339" s="255"/>
      <c r="AT339" s="256" t="s">
        <v>162</v>
      </c>
      <c r="AU339" s="256" t="s">
        <v>82</v>
      </c>
      <c r="AV339" s="12" t="s">
        <v>82</v>
      </c>
      <c r="AW339" s="12" t="s">
        <v>35</v>
      </c>
      <c r="AX339" s="12" t="s">
        <v>80</v>
      </c>
      <c r="AY339" s="256" t="s">
        <v>150</v>
      </c>
    </row>
    <row r="340" s="1" customFormat="1" ht="16.5" customHeight="1">
      <c r="B340" s="46"/>
      <c r="C340" s="221" t="s">
        <v>519</v>
      </c>
      <c r="D340" s="221" t="s">
        <v>153</v>
      </c>
      <c r="E340" s="222" t="s">
        <v>520</v>
      </c>
      <c r="F340" s="223" t="s">
        <v>521</v>
      </c>
      <c r="G340" s="224" t="s">
        <v>516</v>
      </c>
      <c r="H340" s="225">
        <v>3</v>
      </c>
      <c r="I340" s="226"/>
      <c r="J340" s="227">
        <f>ROUND(I340*H340,2)</f>
        <v>0</v>
      </c>
      <c r="K340" s="223" t="s">
        <v>21</v>
      </c>
      <c r="L340" s="72"/>
      <c r="M340" s="228" t="s">
        <v>21</v>
      </c>
      <c r="N340" s="229" t="s">
        <v>43</v>
      </c>
      <c r="O340" s="47"/>
      <c r="P340" s="230">
        <f>O340*H340</f>
        <v>0</v>
      </c>
      <c r="Q340" s="230">
        <v>0.0060000000000000001</v>
      </c>
      <c r="R340" s="230">
        <f>Q340*H340</f>
        <v>0.018000000000000002</v>
      </c>
      <c r="S340" s="230">
        <v>0</v>
      </c>
      <c r="T340" s="231">
        <f>S340*H340</f>
        <v>0</v>
      </c>
      <c r="AR340" s="24" t="s">
        <v>158</v>
      </c>
      <c r="AT340" s="24" t="s">
        <v>153</v>
      </c>
      <c r="AU340" s="24" t="s">
        <v>82</v>
      </c>
      <c r="AY340" s="24" t="s">
        <v>150</v>
      </c>
      <c r="BE340" s="232">
        <f>IF(N340="základní",J340,0)</f>
        <v>0</v>
      </c>
      <c r="BF340" s="232">
        <f>IF(N340="snížená",J340,0)</f>
        <v>0</v>
      </c>
      <c r="BG340" s="232">
        <f>IF(N340="zákl. přenesená",J340,0)</f>
        <v>0</v>
      </c>
      <c r="BH340" s="232">
        <f>IF(N340="sníž. přenesená",J340,0)</f>
        <v>0</v>
      </c>
      <c r="BI340" s="232">
        <f>IF(N340="nulová",J340,0)</f>
        <v>0</v>
      </c>
      <c r="BJ340" s="24" t="s">
        <v>80</v>
      </c>
      <c r="BK340" s="232">
        <f>ROUND(I340*H340,2)</f>
        <v>0</v>
      </c>
      <c r="BL340" s="24" t="s">
        <v>158</v>
      </c>
      <c r="BM340" s="24" t="s">
        <v>522</v>
      </c>
    </row>
    <row r="341" s="1" customFormat="1">
      <c r="B341" s="46"/>
      <c r="C341" s="74"/>
      <c r="D341" s="233" t="s">
        <v>160</v>
      </c>
      <c r="E341" s="74"/>
      <c r="F341" s="234" t="s">
        <v>521</v>
      </c>
      <c r="G341" s="74"/>
      <c r="H341" s="74"/>
      <c r="I341" s="191"/>
      <c r="J341" s="74"/>
      <c r="K341" s="74"/>
      <c r="L341" s="72"/>
      <c r="M341" s="235"/>
      <c r="N341" s="47"/>
      <c r="O341" s="47"/>
      <c r="P341" s="47"/>
      <c r="Q341" s="47"/>
      <c r="R341" s="47"/>
      <c r="S341" s="47"/>
      <c r="T341" s="95"/>
      <c r="AT341" s="24" t="s">
        <v>160</v>
      </c>
      <c r="AU341" s="24" t="s">
        <v>82</v>
      </c>
    </row>
    <row r="342" s="10" customFormat="1" ht="29.88" customHeight="1">
      <c r="B342" s="205"/>
      <c r="C342" s="206"/>
      <c r="D342" s="207" t="s">
        <v>71</v>
      </c>
      <c r="E342" s="219" t="s">
        <v>523</v>
      </c>
      <c r="F342" s="219" t="s">
        <v>524</v>
      </c>
      <c r="G342" s="206"/>
      <c r="H342" s="206"/>
      <c r="I342" s="209"/>
      <c r="J342" s="220">
        <f>BK342</f>
        <v>0</v>
      </c>
      <c r="K342" s="206"/>
      <c r="L342" s="211"/>
      <c r="M342" s="212"/>
      <c r="N342" s="213"/>
      <c r="O342" s="213"/>
      <c r="P342" s="214">
        <f>SUM(P343:P505)</f>
        <v>0</v>
      </c>
      <c r="Q342" s="213"/>
      <c r="R342" s="214">
        <f>SUM(R343:R505)</f>
        <v>0.12773039999999999</v>
      </c>
      <c r="S342" s="213"/>
      <c r="T342" s="215">
        <f>SUM(T343:T505)</f>
        <v>46.139511000000006</v>
      </c>
      <c r="AR342" s="216" t="s">
        <v>80</v>
      </c>
      <c r="AT342" s="217" t="s">
        <v>71</v>
      </c>
      <c r="AU342" s="217" t="s">
        <v>80</v>
      </c>
      <c r="AY342" s="216" t="s">
        <v>150</v>
      </c>
      <c r="BK342" s="218">
        <f>SUM(BK343:BK505)</f>
        <v>0</v>
      </c>
    </row>
    <row r="343" s="1" customFormat="1" ht="16.5" customHeight="1">
      <c r="B343" s="46"/>
      <c r="C343" s="221" t="s">
        <v>525</v>
      </c>
      <c r="D343" s="221" t="s">
        <v>153</v>
      </c>
      <c r="E343" s="222" t="s">
        <v>526</v>
      </c>
      <c r="F343" s="223" t="s">
        <v>527</v>
      </c>
      <c r="G343" s="224" t="s">
        <v>241</v>
      </c>
      <c r="H343" s="225">
        <v>118.98</v>
      </c>
      <c r="I343" s="226"/>
      <c r="J343" s="227">
        <f>ROUND(I343*H343,2)</f>
        <v>0</v>
      </c>
      <c r="K343" s="223" t="s">
        <v>157</v>
      </c>
      <c r="L343" s="72"/>
      <c r="M343" s="228" t="s">
        <v>21</v>
      </c>
      <c r="N343" s="229" t="s">
        <v>43</v>
      </c>
      <c r="O343" s="47"/>
      <c r="P343" s="230">
        <f>O343*H343</f>
        <v>0</v>
      </c>
      <c r="Q343" s="230">
        <v>8.0000000000000007E-05</v>
      </c>
      <c r="R343" s="230">
        <f>Q343*H343</f>
        <v>0.0095184000000000015</v>
      </c>
      <c r="S343" s="230">
        <v>0</v>
      </c>
      <c r="T343" s="231">
        <f>S343*H343</f>
        <v>0</v>
      </c>
      <c r="AR343" s="24" t="s">
        <v>158</v>
      </c>
      <c r="AT343" s="24" t="s">
        <v>153</v>
      </c>
      <c r="AU343" s="24" t="s">
        <v>82</v>
      </c>
      <c r="AY343" s="24" t="s">
        <v>150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24" t="s">
        <v>80</v>
      </c>
      <c r="BK343" s="232">
        <f>ROUND(I343*H343,2)</f>
        <v>0</v>
      </c>
      <c r="BL343" s="24" t="s">
        <v>158</v>
      </c>
      <c r="BM343" s="24" t="s">
        <v>528</v>
      </c>
    </row>
    <row r="344" s="1" customFormat="1">
      <c r="B344" s="46"/>
      <c r="C344" s="74"/>
      <c r="D344" s="233" t="s">
        <v>160</v>
      </c>
      <c r="E344" s="74"/>
      <c r="F344" s="234" t="s">
        <v>529</v>
      </c>
      <c r="G344" s="74"/>
      <c r="H344" s="74"/>
      <c r="I344" s="191"/>
      <c r="J344" s="74"/>
      <c r="K344" s="74"/>
      <c r="L344" s="72"/>
      <c r="M344" s="235"/>
      <c r="N344" s="47"/>
      <c r="O344" s="47"/>
      <c r="P344" s="47"/>
      <c r="Q344" s="47"/>
      <c r="R344" s="47"/>
      <c r="S344" s="47"/>
      <c r="T344" s="95"/>
      <c r="AT344" s="24" t="s">
        <v>160</v>
      </c>
      <c r="AU344" s="24" t="s">
        <v>82</v>
      </c>
    </row>
    <row r="345" s="11" customFormat="1">
      <c r="B345" s="236"/>
      <c r="C345" s="237"/>
      <c r="D345" s="233" t="s">
        <v>162</v>
      </c>
      <c r="E345" s="238" t="s">
        <v>21</v>
      </c>
      <c r="F345" s="239" t="s">
        <v>459</v>
      </c>
      <c r="G345" s="237"/>
      <c r="H345" s="238" t="s">
        <v>21</v>
      </c>
      <c r="I345" s="240"/>
      <c r="J345" s="237"/>
      <c r="K345" s="237"/>
      <c r="L345" s="241"/>
      <c r="M345" s="242"/>
      <c r="N345" s="243"/>
      <c r="O345" s="243"/>
      <c r="P345" s="243"/>
      <c r="Q345" s="243"/>
      <c r="R345" s="243"/>
      <c r="S345" s="243"/>
      <c r="T345" s="244"/>
      <c r="AT345" s="245" t="s">
        <v>162</v>
      </c>
      <c r="AU345" s="245" t="s">
        <v>82</v>
      </c>
      <c r="AV345" s="11" t="s">
        <v>80</v>
      </c>
      <c r="AW345" s="11" t="s">
        <v>35</v>
      </c>
      <c r="AX345" s="11" t="s">
        <v>72</v>
      </c>
      <c r="AY345" s="245" t="s">
        <v>150</v>
      </c>
    </row>
    <row r="346" s="12" customFormat="1">
      <c r="B346" s="246"/>
      <c r="C346" s="247"/>
      <c r="D346" s="233" t="s">
        <v>162</v>
      </c>
      <c r="E346" s="248" t="s">
        <v>21</v>
      </c>
      <c r="F346" s="249" t="s">
        <v>530</v>
      </c>
      <c r="G346" s="247"/>
      <c r="H346" s="250">
        <v>100.66</v>
      </c>
      <c r="I346" s="251"/>
      <c r="J346" s="247"/>
      <c r="K346" s="247"/>
      <c r="L346" s="252"/>
      <c r="M346" s="253"/>
      <c r="N346" s="254"/>
      <c r="O346" s="254"/>
      <c r="P346" s="254"/>
      <c r="Q346" s="254"/>
      <c r="R346" s="254"/>
      <c r="S346" s="254"/>
      <c r="T346" s="255"/>
      <c r="AT346" s="256" t="s">
        <v>162</v>
      </c>
      <c r="AU346" s="256" t="s">
        <v>82</v>
      </c>
      <c r="AV346" s="12" t="s">
        <v>82</v>
      </c>
      <c r="AW346" s="12" t="s">
        <v>35</v>
      </c>
      <c r="AX346" s="12" t="s">
        <v>72</v>
      </c>
      <c r="AY346" s="256" t="s">
        <v>150</v>
      </c>
    </row>
    <row r="347" s="11" customFormat="1">
      <c r="B347" s="236"/>
      <c r="C347" s="237"/>
      <c r="D347" s="233" t="s">
        <v>162</v>
      </c>
      <c r="E347" s="238" t="s">
        <v>21</v>
      </c>
      <c r="F347" s="239" t="s">
        <v>531</v>
      </c>
      <c r="G347" s="237"/>
      <c r="H347" s="238" t="s">
        <v>21</v>
      </c>
      <c r="I347" s="240"/>
      <c r="J347" s="237"/>
      <c r="K347" s="237"/>
      <c r="L347" s="241"/>
      <c r="M347" s="242"/>
      <c r="N347" s="243"/>
      <c r="O347" s="243"/>
      <c r="P347" s="243"/>
      <c r="Q347" s="243"/>
      <c r="R347" s="243"/>
      <c r="S347" s="243"/>
      <c r="T347" s="244"/>
      <c r="AT347" s="245" t="s">
        <v>162</v>
      </c>
      <c r="AU347" s="245" t="s">
        <v>82</v>
      </c>
      <c r="AV347" s="11" t="s">
        <v>80</v>
      </c>
      <c r="AW347" s="11" t="s">
        <v>35</v>
      </c>
      <c r="AX347" s="11" t="s">
        <v>72</v>
      </c>
      <c r="AY347" s="245" t="s">
        <v>150</v>
      </c>
    </row>
    <row r="348" s="12" customFormat="1">
      <c r="B348" s="246"/>
      <c r="C348" s="247"/>
      <c r="D348" s="233" t="s">
        <v>162</v>
      </c>
      <c r="E348" s="248" t="s">
        <v>21</v>
      </c>
      <c r="F348" s="249" t="s">
        <v>532</v>
      </c>
      <c r="G348" s="247"/>
      <c r="H348" s="250">
        <v>11.52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AT348" s="256" t="s">
        <v>162</v>
      </c>
      <c r="AU348" s="256" t="s">
        <v>82</v>
      </c>
      <c r="AV348" s="12" t="s">
        <v>82</v>
      </c>
      <c r="AW348" s="12" t="s">
        <v>35</v>
      </c>
      <c r="AX348" s="12" t="s">
        <v>72</v>
      </c>
      <c r="AY348" s="256" t="s">
        <v>150</v>
      </c>
    </row>
    <row r="349" s="11" customFormat="1">
      <c r="B349" s="236"/>
      <c r="C349" s="237"/>
      <c r="D349" s="233" t="s">
        <v>162</v>
      </c>
      <c r="E349" s="238" t="s">
        <v>21</v>
      </c>
      <c r="F349" s="239" t="s">
        <v>533</v>
      </c>
      <c r="G349" s="237"/>
      <c r="H349" s="238" t="s">
        <v>21</v>
      </c>
      <c r="I349" s="240"/>
      <c r="J349" s="237"/>
      <c r="K349" s="237"/>
      <c r="L349" s="241"/>
      <c r="M349" s="242"/>
      <c r="N349" s="243"/>
      <c r="O349" s="243"/>
      <c r="P349" s="243"/>
      <c r="Q349" s="243"/>
      <c r="R349" s="243"/>
      <c r="S349" s="243"/>
      <c r="T349" s="244"/>
      <c r="AT349" s="245" t="s">
        <v>162</v>
      </c>
      <c r="AU349" s="245" t="s">
        <v>82</v>
      </c>
      <c r="AV349" s="11" t="s">
        <v>80</v>
      </c>
      <c r="AW349" s="11" t="s">
        <v>35</v>
      </c>
      <c r="AX349" s="11" t="s">
        <v>72</v>
      </c>
      <c r="AY349" s="245" t="s">
        <v>150</v>
      </c>
    </row>
    <row r="350" s="12" customFormat="1">
      <c r="B350" s="246"/>
      <c r="C350" s="247"/>
      <c r="D350" s="233" t="s">
        <v>162</v>
      </c>
      <c r="E350" s="248" t="s">
        <v>21</v>
      </c>
      <c r="F350" s="249" t="s">
        <v>534</v>
      </c>
      <c r="G350" s="247"/>
      <c r="H350" s="250">
        <v>0.69999999999999996</v>
      </c>
      <c r="I350" s="251"/>
      <c r="J350" s="247"/>
      <c r="K350" s="247"/>
      <c r="L350" s="252"/>
      <c r="M350" s="253"/>
      <c r="N350" s="254"/>
      <c r="O350" s="254"/>
      <c r="P350" s="254"/>
      <c r="Q350" s="254"/>
      <c r="R350" s="254"/>
      <c r="S350" s="254"/>
      <c r="T350" s="255"/>
      <c r="AT350" s="256" t="s">
        <v>162</v>
      </c>
      <c r="AU350" s="256" t="s">
        <v>82</v>
      </c>
      <c r="AV350" s="12" t="s">
        <v>82</v>
      </c>
      <c r="AW350" s="12" t="s">
        <v>35</v>
      </c>
      <c r="AX350" s="12" t="s">
        <v>72</v>
      </c>
      <c r="AY350" s="256" t="s">
        <v>150</v>
      </c>
    </row>
    <row r="351" s="11" customFormat="1">
      <c r="B351" s="236"/>
      <c r="C351" s="237"/>
      <c r="D351" s="233" t="s">
        <v>162</v>
      </c>
      <c r="E351" s="238" t="s">
        <v>21</v>
      </c>
      <c r="F351" s="239" t="s">
        <v>499</v>
      </c>
      <c r="G351" s="237"/>
      <c r="H351" s="238" t="s">
        <v>21</v>
      </c>
      <c r="I351" s="240"/>
      <c r="J351" s="237"/>
      <c r="K351" s="237"/>
      <c r="L351" s="241"/>
      <c r="M351" s="242"/>
      <c r="N351" s="243"/>
      <c r="O351" s="243"/>
      <c r="P351" s="243"/>
      <c r="Q351" s="243"/>
      <c r="R351" s="243"/>
      <c r="S351" s="243"/>
      <c r="T351" s="244"/>
      <c r="AT351" s="245" t="s">
        <v>162</v>
      </c>
      <c r="AU351" s="245" t="s">
        <v>82</v>
      </c>
      <c r="AV351" s="11" t="s">
        <v>80</v>
      </c>
      <c r="AW351" s="11" t="s">
        <v>35</v>
      </c>
      <c r="AX351" s="11" t="s">
        <v>72</v>
      </c>
      <c r="AY351" s="245" t="s">
        <v>150</v>
      </c>
    </row>
    <row r="352" s="12" customFormat="1">
      <c r="B352" s="246"/>
      <c r="C352" s="247"/>
      <c r="D352" s="233" t="s">
        <v>162</v>
      </c>
      <c r="E352" s="248" t="s">
        <v>21</v>
      </c>
      <c r="F352" s="249" t="s">
        <v>535</v>
      </c>
      <c r="G352" s="247"/>
      <c r="H352" s="250">
        <v>6.0999999999999996</v>
      </c>
      <c r="I352" s="251"/>
      <c r="J352" s="247"/>
      <c r="K352" s="247"/>
      <c r="L352" s="252"/>
      <c r="M352" s="253"/>
      <c r="N352" s="254"/>
      <c r="O352" s="254"/>
      <c r="P352" s="254"/>
      <c r="Q352" s="254"/>
      <c r="R352" s="254"/>
      <c r="S352" s="254"/>
      <c r="T352" s="255"/>
      <c r="AT352" s="256" t="s">
        <v>162</v>
      </c>
      <c r="AU352" s="256" t="s">
        <v>82</v>
      </c>
      <c r="AV352" s="12" t="s">
        <v>82</v>
      </c>
      <c r="AW352" s="12" t="s">
        <v>35</v>
      </c>
      <c r="AX352" s="12" t="s">
        <v>72</v>
      </c>
      <c r="AY352" s="256" t="s">
        <v>150</v>
      </c>
    </row>
    <row r="353" s="13" customFormat="1">
      <c r="B353" s="268"/>
      <c r="C353" s="269"/>
      <c r="D353" s="233" t="s">
        <v>162</v>
      </c>
      <c r="E353" s="270" t="s">
        <v>21</v>
      </c>
      <c r="F353" s="271" t="s">
        <v>211</v>
      </c>
      <c r="G353" s="269"/>
      <c r="H353" s="272">
        <v>118.98</v>
      </c>
      <c r="I353" s="273"/>
      <c r="J353" s="269"/>
      <c r="K353" s="269"/>
      <c r="L353" s="274"/>
      <c r="M353" s="275"/>
      <c r="N353" s="276"/>
      <c r="O353" s="276"/>
      <c r="P353" s="276"/>
      <c r="Q353" s="276"/>
      <c r="R353" s="276"/>
      <c r="S353" s="276"/>
      <c r="T353" s="277"/>
      <c r="AT353" s="278" t="s">
        <v>162</v>
      </c>
      <c r="AU353" s="278" t="s">
        <v>82</v>
      </c>
      <c r="AV353" s="13" t="s">
        <v>158</v>
      </c>
      <c r="AW353" s="13" t="s">
        <v>35</v>
      </c>
      <c r="AX353" s="13" t="s">
        <v>80</v>
      </c>
      <c r="AY353" s="278" t="s">
        <v>150</v>
      </c>
    </row>
    <row r="354" s="1" customFormat="1" ht="16.5" customHeight="1">
      <c r="B354" s="46"/>
      <c r="C354" s="221" t="s">
        <v>536</v>
      </c>
      <c r="D354" s="221" t="s">
        <v>153</v>
      </c>
      <c r="E354" s="222" t="s">
        <v>537</v>
      </c>
      <c r="F354" s="223" t="s">
        <v>538</v>
      </c>
      <c r="G354" s="224" t="s">
        <v>194</v>
      </c>
      <c r="H354" s="225">
        <v>3.4950000000000001</v>
      </c>
      <c r="I354" s="226"/>
      <c r="J354" s="227">
        <f>ROUND(I354*H354,2)</f>
        <v>0</v>
      </c>
      <c r="K354" s="223" t="s">
        <v>157</v>
      </c>
      <c r="L354" s="72"/>
      <c r="M354" s="228" t="s">
        <v>21</v>
      </c>
      <c r="N354" s="229" t="s">
        <v>43</v>
      </c>
      <c r="O354" s="47"/>
      <c r="P354" s="230">
        <f>O354*H354</f>
        <v>0</v>
      </c>
      <c r="Q354" s="230">
        <v>0</v>
      </c>
      <c r="R354" s="230">
        <f>Q354*H354</f>
        <v>0</v>
      </c>
      <c r="S354" s="230">
        <v>2.3999999999999999</v>
      </c>
      <c r="T354" s="231">
        <f>S354*H354</f>
        <v>8.3879999999999999</v>
      </c>
      <c r="AR354" s="24" t="s">
        <v>158</v>
      </c>
      <c r="AT354" s="24" t="s">
        <v>153</v>
      </c>
      <c r="AU354" s="24" t="s">
        <v>82</v>
      </c>
      <c r="AY354" s="24" t="s">
        <v>150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24" t="s">
        <v>80</v>
      </c>
      <c r="BK354" s="232">
        <f>ROUND(I354*H354,2)</f>
        <v>0</v>
      </c>
      <c r="BL354" s="24" t="s">
        <v>158</v>
      </c>
      <c r="BM354" s="24" t="s">
        <v>539</v>
      </c>
    </row>
    <row r="355" s="1" customFormat="1">
      <c r="B355" s="46"/>
      <c r="C355" s="74"/>
      <c r="D355" s="233" t="s">
        <v>160</v>
      </c>
      <c r="E355" s="74"/>
      <c r="F355" s="234" t="s">
        <v>540</v>
      </c>
      <c r="G355" s="74"/>
      <c r="H355" s="74"/>
      <c r="I355" s="191"/>
      <c r="J355" s="74"/>
      <c r="K355" s="74"/>
      <c r="L355" s="72"/>
      <c r="M355" s="235"/>
      <c r="N355" s="47"/>
      <c r="O355" s="47"/>
      <c r="P355" s="47"/>
      <c r="Q355" s="47"/>
      <c r="R355" s="47"/>
      <c r="S355" s="47"/>
      <c r="T355" s="95"/>
      <c r="AT355" s="24" t="s">
        <v>160</v>
      </c>
      <c r="AU355" s="24" t="s">
        <v>82</v>
      </c>
    </row>
    <row r="356" s="11" customFormat="1">
      <c r="B356" s="236"/>
      <c r="C356" s="237"/>
      <c r="D356" s="233" t="s">
        <v>162</v>
      </c>
      <c r="E356" s="238" t="s">
        <v>21</v>
      </c>
      <c r="F356" s="239" t="s">
        <v>459</v>
      </c>
      <c r="G356" s="237"/>
      <c r="H356" s="238" t="s">
        <v>21</v>
      </c>
      <c r="I356" s="240"/>
      <c r="J356" s="237"/>
      <c r="K356" s="237"/>
      <c r="L356" s="241"/>
      <c r="M356" s="242"/>
      <c r="N356" s="243"/>
      <c r="O356" s="243"/>
      <c r="P356" s="243"/>
      <c r="Q356" s="243"/>
      <c r="R356" s="243"/>
      <c r="S356" s="243"/>
      <c r="T356" s="244"/>
      <c r="AT356" s="245" t="s">
        <v>162</v>
      </c>
      <c r="AU356" s="245" t="s">
        <v>82</v>
      </c>
      <c r="AV356" s="11" t="s">
        <v>80</v>
      </c>
      <c r="AW356" s="11" t="s">
        <v>35</v>
      </c>
      <c r="AX356" s="11" t="s">
        <v>72</v>
      </c>
      <c r="AY356" s="245" t="s">
        <v>150</v>
      </c>
    </row>
    <row r="357" s="12" customFormat="1">
      <c r="B357" s="246"/>
      <c r="C357" s="247"/>
      <c r="D357" s="233" t="s">
        <v>162</v>
      </c>
      <c r="E357" s="248" t="s">
        <v>21</v>
      </c>
      <c r="F357" s="249" t="s">
        <v>541</v>
      </c>
      <c r="G357" s="247"/>
      <c r="H357" s="250">
        <v>3.4950000000000001</v>
      </c>
      <c r="I357" s="251"/>
      <c r="J357" s="247"/>
      <c r="K357" s="247"/>
      <c r="L357" s="252"/>
      <c r="M357" s="253"/>
      <c r="N357" s="254"/>
      <c r="O357" s="254"/>
      <c r="P357" s="254"/>
      <c r="Q357" s="254"/>
      <c r="R357" s="254"/>
      <c r="S357" s="254"/>
      <c r="T357" s="255"/>
      <c r="AT357" s="256" t="s">
        <v>162</v>
      </c>
      <c r="AU357" s="256" t="s">
        <v>82</v>
      </c>
      <c r="AV357" s="12" t="s">
        <v>82</v>
      </c>
      <c r="AW357" s="12" t="s">
        <v>35</v>
      </c>
      <c r="AX357" s="12" t="s">
        <v>80</v>
      </c>
      <c r="AY357" s="256" t="s">
        <v>150</v>
      </c>
    </row>
    <row r="358" s="1" customFormat="1" ht="16.5" customHeight="1">
      <c r="B358" s="46"/>
      <c r="C358" s="221" t="s">
        <v>542</v>
      </c>
      <c r="D358" s="221" t="s">
        <v>153</v>
      </c>
      <c r="E358" s="222" t="s">
        <v>543</v>
      </c>
      <c r="F358" s="223" t="s">
        <v>544</v>
      </c>
      <c r="G358" s="224" t="s">
        <v>241</v>
      </c>
      <c r="H358" s="225">
        <v>24</v>
      </c>
      <c r="I358" s="226"/>
      <c r="J358" s="227">
        <f>ROUND(I358*H358,2)</f>
        <v>0</v>
      </c>
      <c r="K358" s="223" t="s">
        <v>157</v>
      </c>
      <c r="L358" s="72"/>
      <c r="M358" s="228" t="s">
        <v>21</v>
      </c>
      <c r="N358" s="229" t="s">
        <v>43</v>
      </c>
      <c r="O358" s="47"/>
      <c r="P358" s="230">
        <f>O358*H358</f>
        <v>0</v>
      </c>
      <c r="Q358" s="230">
        <v>0.00073999999999999999</v>
      </c>
      <c r="R358" s="230">
        <f>Q358*H358</f>
        <v>0.017759999999999998</v>
      </c>
      <c r="S358" s="230">
        <v>0.0080000000000000002</v>
      </c>
      <c r="T358" s="231">
        <f>S358*H358</f>
        <v>0.192</v>
      </c>
      <c r="AR358" s="24" t="s">
        <v>158</v>
      </c>
      <c r="AT358" s="24" t="s">
        <v>153</v>
      </c>
      <c r="AU358" s="24" t="s">
        <v>82</v>
      </c>
      <c r="AY358" s="24" t="s">
        <v>150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24" t="s">
        <v>80</v>
      </c>
      <c r="BK358" s="232">
        <f>ROUND(I358*H358,2)</f>
        <v>0</v>
      </c>
      <c r="BL358" s="24" t="s">
        <v>158</v>
      </c>
      <c r="BM358" s="24" t="s">
        <v>545</v>
      </c>
    </row>
    <row r="359" s="1" customFormat="1">
      <c r="B359" s="46"/>
      <c r="C359" s="74"/>
      <c r="D359" s="233" t="s">
        <v>160</v>
      </c>
      <c r="E359" s="74"/>
      <c r="F359" s="234" t="s">
        <v>546</v>
      </c>
      <c r="G359" s="74"/>
      <c r="H359" s="74"/>
      <c r="I359" s="191"/>
      <c r="J359" s="74"/>
      <c r="K359" s="74"/>
      <c r="L359" s="72"/>
      <c r="M359" s="235"/>
      <c r="N359" s="47"/>
      <c r="O359" s="47"/>
      <c r="P359" s="47"/>
      <c r="Q359" s="47"/>
      <c r="R359" s="47"/>
      <c r="S359" s="47"/>
      <c r="T359" s="95"/>
      <c r="AT359" s="24" t="s">
        <v>160</v>
      </c>
      <c r="AU359" s="24" t="s">
        <v>82</v>
      </c>
    </row>
    <row r="360" s="11" customFormat="1">
      <c r="B360" s="236"/>
      <c r="C360" s="237"/>
      <c r="D360" s="233" t="s">
        <v>162</v>
      </c>
      <c r="E360" s="238" t="s">
        <v>21</v>
      </c>
      <c r="F360" s="239" t="s">
        <v>459</v>
      </c>
      <c r="G360" s="237"/>
      <c r="H360" s="238" t="s">
        <v>21</v>
      </c>
      <c r="I360" s="240"/>
      <c r="J360" s="237"/>
      <c r="K360" s="237"/>
      <c r="L360" s="241"/>
      <c r="M360" s="242"/>
      <c r="N360" s="243"/>
      <c r="O360" s="243"/>
      <c r="P360" s="243"/>
      <c r="Q360" s="243"/>
      <c r="R360" s="243"/>
      <c r="S360" s="243"/>
      <c r="T360" s="244"/>
      <c r="AT360" s="245" t="s">
        <v>162</v>
      </c>
      <c r="AU360" s="245" t="s">
        <v>82</v>
      </c>
      <c r="AV360" s="11" t="s">
        <v>80</v>
      </c>
      <c r="AW360" s="11" t="s">
        <v>35</v>
      </c>
      <c r="AX360" s="11" t="s">
        <v>72</v>
      </c>
      <c r="AY360" s="245" t="s">
        <v>150</v>
      </c>
    </row>
    <row r="361" s="12" customFormat="1">
      <c r="B361" s="246"/>
      <c r="C361" s="247"/>
      <c r="D361" s="233" t="s">
        <v>162</v>
      </c>
      <c r="E361" s="248" t="s">
        <v>21</v>
      </c>
      <c r="F361" s="249" t="s">
        <v>547</v>
      </c>
      <c r="G361" s="247"/>
      <c r="H361" s="250">
        <v>12.6</v>
      </c>
      <c r="I361" s="251"/>
      <c r="J361" s="247"/>
      <c r="K361" s="247"/>
      <c r="L361" s="252"/>
      <c r="M361" s="253"/>
      <c r="N361" s="254"/>
      <c r="O361" s="254"/>
      <c r="P361" s="254"/>
      <c r="Q361" s="254"/>
      <c r="R361" s="254"/>
      <c r="S361" s="254"/>
      <c r="T361" s="255"/>
      <c r="AT361" s="256" t="s">
        <v>162</v>
      </c>
      <c r="AU361" s="256" t="s">
        <v>82</v>
      </c>
      <c r="AV361" s="12" t="s">
        <v>82</v>
      </c>
      <c r="AW361" s="12" t="s">
        <v>35</v>
      </c>
      <c r="AX361" s="12" t="s">
        <v>72</v>
      </c>
      <c r="AY361" s="256" t="s">
        <v>150</v>
      </c>
    </row>
    <row r="362" s="11" customFormat="1">
      <c r="B362" s="236"/>
      <c r="C362" s="237"/>
      <c r="D362" s="233" t="s">
        <v>162</v>
      </c>
      <c r="E362" s="238" t="s">
        <v>21</v>
      </c>
      <c r="F362" s="239" t="s">
        <v>531</v>
      </c>
      <c r="G362" s="237"/>
      <c r="H362" s="238" t="s">
        <v>21</v>
      </c>
      <c r="I362" s="240"/>
      <c r="J362" s="237"/>
      <c r="K362" s="237"/>
      <c r="L362" s="241"/>
      <c r="M362" s="242"/>
      <c r="N362" s="243"/>
      <c r="O362" s="243"/>
      <c r="P362" s="243"/>
      <c r="Q362" s="243"/>
      <c r="R362" s="243"/>
      <c r="S362" s="243"/>
      <c r="T362" s="244"/>
      <c r="AT362" s="245" t="s">
        <v>162</v>
      </c>
      <c r="AU362" s="245" t="s">
        <v>82</v>
      </c>
      <c r="AV362" s="11" t="s">
        <v>80</v>
      </c>
      <c r="AW362" s="11" t="s">
        <v>35</v>
      </c>
      <c r="AX362" s="11" t="s">
        <v>72</v>
      </c>
      <c r="AY362" s="245" t="s">
        <v>150</v>
      </c>
    </row>
    <row r="363" s="12" customFormat="1">
      <c r="B363" s="246"/>
      <c r="C363" s="247"/>
      <c r="D363" s="233" t="s">
        <v>162</v>
      </c>
      <c r="E363" s="248" t="s">
        <v>21</v>
      </c>
      <c r="F363" s="249" t="s">
        <v>548</v>
      </c>
      <c r="G363" s="247"/>
      <c r="H363" s="250">
        <v>9.5999999999999996</v>
      </c>
      <c r="I363" s="251"/>
      <c r="J363" s="247"/>
      <c r="K363" s="247"/>
      <c r="L363" s="252"/>
      <c r="M363" s="253"/>
      <c r="N363" s="254"/>
      <c r="O363" s="254"/>
      <c r="P363" s="254"/>
      <c r="Q363" s="254"/>
      <c r="R363" s="254"/>
      <c r="S363" s="254"/>
      <c r="T363" s="255"/>
      <c r="AT363" s="256" t="s">
        <v>162</v>
      </c>
      <c r="AU363" s="256" t="s">
        <v>82</v>
      </c>
      <c r="AV363" s="12" t="s">
        <v>82</v>
      </c>
      <c r="AW363" s="12" t="s">
        <v>35</v>
      </c>
      <c r="AX363" s="12" t="s">
        <v>72</v>
      </c>
      <c r="AY363" s="256" t="s">
        <v>150</v>
      </c>
    </row>
    <row r="364" s="11" customFormat="1">
      <c r="B364" s="236"/>
      <c r="C364" s="237"/>
      <c r="D364" s="233" t="s">
        <v>162</v>
      </c>
      <c r="E364" s="238" t="s">
        <v>21</v>
      </c>
      <c r="F364" s="239" t="s">
        <v>499</v>
      </c>
      <c r="G364" s="237"/>
      <c r="H364" s="238" t="s">
        <v>21</v>
      </c>
      <c r="I364" s="240"/>
      <c r="J364" s="237"/>
      <c r="K364" s="237"/>
      <c r="L364" s="241"/>
      <c r="M364" s="242"/>
      <c r="N364" s="243"/>
      <c r="O364" s="243"/>
      <c r="P364" s="243"/>
      <c r="Q364" s="243"/>
      <c r="R364" s="243"/>
      <c r="S364" s="243"/>
      <c r="T364" s="244"/>
      <c r="AT364" s="245" t="s">
        <v>162</v>
      </c>
      <c r="AU364" s="245" t="s">
        <v>82</v>
      </c>
      <c r="AV364" s="11" t="s">
        <v>80</v>
      </c>
      <c r="AW364" s="11" t="s">
        <v>35</v>
      </c>
      <c r="AX364" s="11" t="s">
        <v>72</v>
      </c>
      <c r="AY364" s="245" t="s">
        <v>150</v>
      </c>
    </row>
    <row r="365" s="12" customFormat="1">
      <c r="B365" s="246"/>
      <c r="C365" s="247"/>
      <c r="D365" s="233" t="s">
        <v>162</v>
      </c>
      <c r="E365" s="248" t="s">
        <v>21</v>
      </c>
      <c r="F365" s="249" t="s">
        <v>549</v>
      </c>
      <c r="G365" s="247"/>
      <c r="H365" s="250">
        <v>1.8</v>
      </c>
      <c r="I365" s="251"/>
      <c r="J365" s="247"/>
      <c r="K365" s="247"/>
      <c r="L365" s="252"/>
      <c r="M365" s="253"/>
      <c r="N365" s="254"/>
      <c r="O365" s="254"/>
      <c r="P365" s="254"/>
      <c r="Q365" s="254"/>
      <c r="R365" s="254"/>
      <c r="S365" s="254"/>
      <c r="T365" s="255"/>
      <c r="AT365" s="256" t="s">
        <v>162</v>
      </c>
      <c r="AU365" s="256" t="s">
        <v>82</v>
      </c>
      <c r="AV365" s="12" t="s">
        <v>82</v>
      </c>
      <c r="AW365" s="12" t="s">
        <v>35</v>
      </c>
      <c r="AX365" s="12" t="s">
        <v>72</v>
      </c>
      <c r="AY365" s="256" t="s">
        <v>150</v>
      </c>
    </row>
    <row r="366" s="13" customFormat="1">
      <c r="B366" s="268"/>
      <c r="C366" s="269"/>
      <c r="D366" s="233" t="s">
        <v>162</v>
      </c>
      <c r="E366" s="270" t="s">
        <v>21</v>
      </c>
      <c r="F366" s="271" t="s">
        <v>211</v>
      </c>
      <c r="G366" s="269"/>
      <c r="H366" s="272">
        <v>24</v>
      </c>
      <c r="I366" s="273"/>
      <c r="J366" s="269"/>
      <c r="K366" s="269"/>
      <c r="L366" s="274"/>
      <c r="M366" s="275"/>
      <c r="N366" s="276"/>
      <c r="O366" s="276"/>
      <c r="P366" s="276"/>
      <c r="Q366" s="276"/>
      <c r="R366" s="276"/>
      <c r="S366" s="276"/>
      <c r="T366" s="277"/>
      <c r="AT366" s="278" t="s">
        <v>162</v>
      </c>
      <c r="AU366" s="278" t="s">
        <v>82</v>
      </c>
      <c r="AV366" s="13" t="s">
        <v>158</v>
      </c>
      <c r="AW366" s="13" t="s">
        <v>35</v>
      </c>
      <c r="AX366" s="13" t="s">
        <v>80</v>
      </c>
      <c r="AY366" s="278" t="s">
        <v>150</v>
      </c>
    </row>
    <row r="367" s="1" customFormat="1" ht="16.5" customHeight="1">
      <c r="B367" s="46"/>
      <c r="C367" s="221" t="s">
        <v>550</v>
      </c>
      <c r="D367" s="221" t="s">
        <v>153</v>
      </c>
      <c r="E367" s="222" t="s">
        <v>551</v>
      </c>
      <c r="F367" s="223" t="s">
        <v>552</v>
      </c>
      <c r="G367" s="224" t="s">
        <v>175</v>
      </c>
      <c r="H367" s="225">
        <v>73.784000000000006</v>
      </c>
      <c r="I367" s="226"/>
      <c r="J367" s="227">
        <f>ROUND(I367*H367,2)</f>
        <v>0</v>
      </c>
      <c r="K367" s="223" t="s">
        <v>157</v>
      </c>
      <c r="L367" s="72"/>
      <c r="M367" s="228" t="s">
        <v>21</v>
      </c>
      <c r="N367" s="229" t="s">
        <v>43</v>
      </c>
      <c r="O367" s="47"/>
      <c r="P367" s="230">
        <f>O367*H367</f>
        <v>0</v>
      </c>
      <c r="Q367" s="230">
        <v>0</v>
      </c>
      <c r="R367" s="230">
        <f>Q367*H367</f>
        <v>0</v>
      </c>
      <c r="S367" s="230">
        <v>0.11700000000000001</v>
      </c>
      <c r="T367" s="231">
        <f>S367*H367</f>
        <v>8.632728000000002</v>
      </c>
      <c r="AR367" s="24" t="s">
        <v>158</v>
      </c>
      <c r="AT367" s="24" t="s">
        <v>153</v>
      </c>
      <c r="AU367" s="24" t="s">
        <v>82</v>
      </c>
      <c r="AY367" s="24" t="s">
        <v>150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24" t="s">
        <v>80</v>
      </c>
      <c r="BK367" s="232">
        <f>ROUND(I367*H367,2)</f>
        <v>0</v>
      </c>
      <c r="BL367" s="24" t="s">
        <v>158</v>
      </c>
      <c r="BM367" s="24" t="s">
        <v>553</v>
      </c>
    </row>
    <row r="368" s="1" customFormat="1">
      <c r="B368" s="46"/>
      <c r="C368" s="74"/>
      <c r="D368" s="233" t="s">
        <v>160</v>
      </c>
      <c r="E368" s="74"/>
      <c r="F368" s="234" t="s">
        <v>554</v>
      </c>
      <c r="G368" s="74"/>
      <c r="H368" s="74"/>
      <c r="I368" s="191"/>
      <c r="J368" s="74"/>
      <c r="K368" s="74"/>
      <c r="L368" s="72"/>
      <c r="M368" s="235"/>
      <c r="N368" s="47"/>
      <c r="O368" s="47"/>
      <c r="P368" s="47"/>
      <c r="Q368" s="47"/>
      <c r="R368" s="47"/>
      <c r="S368" s="47"/>
      <c r="T368" s="95"/>
      <c r="AT368" s="24" t="s">
        <v>160</v>
      </c>
      <c r="AU368" s="24" t="s">
        <v>82</v>
      </c>
    </row>
    <row r="369" s="11" customFormat="1">
      <c r="B369" s="236"/>
      <c r="C369" s="237"/>
      <c r="D369" s="233" t="s">
        <v>162</v>
      </c>
      <c r="E369" s="238" t="s">
        <v>21</v>
      </c>
      <c r="F369" s="239" t="s">
        <v>555</v>
      </c>
      <c r="G369" s="237"/>
      <c r="H369" s="238" t="s">
        <v>21</v>
      </c>
      <c r="I369" s="240"/>
      <c r="J369" s="237"/>
      <c r="K369" s="237"/>
      <c r="L369" s="241"/>
      <c r="M369" s="242"/>
      <c r="N369" s="243"/>
      <c r="O369" s="243"/>
      <c r="P369" s="243"/>
      <c r="Q369" s="243"/>
      <c r="R369" s="243"/>
      <c r="S369" s="243"/>
      <c r="T369" s="244"/>
      <c r="AT369" s="245" t="s">
        <v>162</v>
      </c>
      <c r="AU369" s="245" t="s">
        <v>82</v>
      </c>
      <c r="AV369" s="11" t="s">
        <v>80</v>
      </c>
      <c r="AW369" s="11" t="s">
        <v>35</v>
      </c>
      <c r="AX369" s="11" t="s">
        <v>72</v>
      </c>
      <c r="AY369" s="245" t="s">
        <v>150</v>
      </c>
    </row>
    <row r="370" s="12" customFormat="1">
      <c r="B370" s="246"/>
      <c r="C370" s="247"/>
      <c r="D370" s="233" t="s">
        <v>162</v>
      </c>
      <c r="E370" s="248" t="s">
        <v>21</v>
      </c>
      <c r="F370" s="249" t="s">
        <v>556</v>
      </c>
      <c r="G370" s="247"/>
      <c r="H370" s="250">
        <v>32.939999999999998</v>
      </c>
      <c r="I370" s="251"/>
      <c r="J370" s="247"/>
      <c r="K370" s="247"/>
      <c r="L370" s="252"/>
      <c r="M370" s="253"/>
      <c r="N370" s="254"/>
      <c r="O370" s="254"/>
      <c r="P370" s="254"/>
      <c r="Q370" s="254"/>
      <c r="R370" s="254"/>
      <c r="S370" s="254"/>
      <c r="T370" s="255"/>
      <c r="AT370" s="256" t="s">
        <v>162</v>
      </c>
      <c r="AU370" s="256" t="s">
        <v>82</v>
      </c>
      <c r="AV370" s="12" t="s">
        <v>82</v>
      </c>
      <c r="AW370" s="12" t="s">
        <v>35</v>
      </c>
      <c r="AX370" s="12" t="s">
        <v>72</v>
      </c>
      <c r="AY370" s="256" t="s">
        <v>150</v>
      </c>
    </row>
    <row r="371" s="12" customFormat="1">
      <c r="B371" s="246"/>
      <c r="C371" s="247"/>
      <c r="D371" s="233" t="s">
        <v>162</v>
      </c>
      <c r="E371" s="248" t="s">
        <v>21</v>
      </c>
      <c r="F371" s="249" t="s">
        <v>557</v>
      </c>
      <c r="G371" s="247"/>
      <c r="H371" s="250">
        <v>-5.516</v>
      </c>
      <c r="I371" s="251"/>
      <c r="J371" s="247"/>
      <c r="K371" s="247"/>
      <c r="L371" s="252"/>
      <c r="M371" s="253"/>
      <c r="N371" s="254"/>
      <c r="O371" s="254"/>
      <c r="P371" s="254"/>
      <c r="Q371" s="254"/>
      <c r="R371" s="254"/>
      <c r="S371" s="254"/>
      <c r="T371" s="255"/>
      <c r="AT371" s="256" t="s">
        <v>162</v>
      </c>
      <c r="AU371" s="256" t="s">
        <v>82</v>
      </c>
      <c r="AV371" s="12" t="s">
        <v>82</v>
      </c>
      <c r="AW371" s="12" t="s">
        <v>35</v>
      </c>
      <c r="AX371" s="12" t="s">
        <v>72</v>
      </c>
      <c r="AY371" s="256" t="s">
        <v>150</v>
      </c>
    </row>
    <row r="372" s="11" customFormat="1">
      <c r="B372" s="236"/>
      <c r="C372" s="237"/>
      <c r="D372" s="233" t="s">
        <v>162</v>
      </c>
      <c r="E372" s="238" t="s">
        <v>21</v>
      </c>
      <c r="F372" s="239" t="s">
        <v>558</v>
      </c>
      <c r="G372" s="237"/>
      <c r="H372" s="238" t="s">
        <v>21</v>
      </c>
      <c r="I372" s="240"/>
      <c r="J372" s="237"/>
      <c r="K372" s="237"/>
      <c r="L372" s="241"/>
      <c r="M372" s="242"/>
      <c r="N372" s="243"/>
      <c r="O372" s="243"/>
      <c r="P372" s="243"/>
      <c r="Q372" s="243"/>
      <c r="R372" s="243"/>
      <c r="S372" s="243"/>
      <c r="T372" s="244"/>
      <c r="AT372" s="245" t="s">
        <v>162</v>
      </c>
      <c r="AU372" s="245" t="s">
        <v>82</v>
      </c>
      <c r="AV372" s="11" t="s">
        <v>80</v>
      </c>
      <c r="AW372" s="11" t="s">
        <v>35</v>
      </c>
      <c r="AX372" s="11" t="s">
        <v>72</v>
      </c>
      <c r="AY372" s="245" t="s">
        <v>150</v>
      </c>
    </row>
    <row r="373" s="12" customFormat="1">
      <c r="B373" s="246"/>
      <c r="C373" s="247"/>
      <c r="D373" s="233" t="s">
        <v>162</v>
      </c>
      <c r="E373" s="248" t="s">
        <v>21</v>
      </c>
      <c r="F373" s="249" t="s">
        <v>559</v>
      </c>
      <c r="G373" s="247"/>
      <c r="H373" s="250">
        <v>42.090000000000003</v>
      </c>
      <c r="I373" s="251"/>
      <c r="J373" s="247"/>
      <c r="K373" s="247"/>
      <c r="L373" s="252"/>
      <c r="M373" s="253"/>
      <c r="N373" s="254"/>
      <c r="O373" s="254"/>
      <c r="P373" s="254"/>
      <c r="Q373" s="254"/>
      <c r="R373" s="254"/>
      <c r="S373" s="254"/>
      <c r="T373" s="255"/>
      <c r="AT373" s="256" t="s">
        <v>162</v>
      </c>
      <c r="AU373" s="256" t="s">
        <v>82</v>
      </c>
      <c r="AV373" s="12" t="s">
        <v>82</v>
      </c>
      <c r="AW373" s="12" t="s">
        <v>35</v>
      </c>
      <c r="AX373" s="12" t="s">
        <v>72</v>
      </c>
      <c r="AY373" s="256" t="s">
        <v>150</v>
      </c>
    </row>
    <row r="374" s="11" customFormat="1">
      <c r="B374" s="236"/>
      <c r="C374" s="237"/>
      <c r="D374" s="233" t="s">
        <v>162</v>
      </c>
      <c r="E374" s="238" t="s">
        <v>21</v>
      </c>
      <c r="F374" s="239" t="s">
        <v>560</v>
      </c>
      <c r="G374" s="237"/>
      <c r="H374" s="238" t="s">
        <v>21</v>
      </c>
      <c r="I374" s="240"/>
      <c r="J374" s="237"/>
      <c r="K374" s="237"/>
      <c r="L374" s="241"/>
      <c r="M374" s="242"/>
      <c r="N374" s="243"/>
      <c r="O374" s="243"/>
      <c r="P374" s="243"/>
      <c r="Q374" s="243"/>
      <c r="R374" s="243"/>
      <c r="S374" s="243"/>
      <c r="T374" s="244"/>
      <c r="AT374" s="245" t="s">
        <v>162</v>
      </c>
      <c r="AU374" s="245" t="s">
        <v>82</v>
      </c>
      <c r="AV374" s="11" t="s">
        <v>80</v>
      </c>
      <c r="AW374" s="11" t="s">
        <v>35</v>
      </c>
      <c r="AX374" s="11" t="s">
        <v>72</v>
      </c>
      <c r="AY374" s="245" t="s">
        <v>150</v>
      </c>
    </row>
    <row r="375" s="12" customFormat="1">
      <c r="B375" s="246"/>
      <c r="C375" s="247"/>
      <c r="D375" s="233" t="s">
        <v>162</v>
      </c>
      <c r="E375" s="248" t="s">
        <v>21</v>
      </c>
      <c r="F375" s="249" t="s">
        <v>561</v>
      </c>
      <c r="G375" s="247"/>
      <c r="H375" s="250">
        <v>4.2699999999999996</v>
      </c>
      <c r="I375" s="251"/>
      <c r="J375" s="247"/>
      <c r="K375" s="247"/>
      <c r="L375" s="252"/>
      <c r="M375" s="253"/>
      <c r="N375" s="254"/>
      <c r="O375" s="254"/>
      <c r="P375" s="254"/>
      <c r="Q375" s="254"/>
      <c r="R375" s="254"/>
      <c r="S375" s="254"/>
      <c r="T375" s="255"/>
      <c r="AT375" s="256" t="s">
        <v>162</v>
      </c>
      <c r="AU375" s="256" t="s">
        <v>82</v>
      </c>
      <c r="AV375" s="12" t="s">
        <v>82</v>
      </c>
      <c r="AW375" s="12" t="s">
        <v>35</v>
      </c>
      <c r="AX375" s="12" t="s">
        <v>72</v>
      </c>
      <c r="AY375" s="256" t="s">
        <v>150</v>
      </c>
    </row>
    <row r="376" s="13" customFormat="1">
      <c r="B376" s="268"/>
      <c r="C376" s="269"/>
      <c r="D376" s="233" t="s">
        <v>162</v>
      </c>
      <c r="E376" s="270" t="s">
        <v>21</v>
      </c>
      <c r="F376" s="271" t="s">
        <v>211</v>
      </c>
      <c r="G376" s="269"/>
      <c r="H376" s="272">
        <v>73.784000000000006</v>
      </c>
      <c r="I376" s="273"/>
      <c r="J376" s="269"/>
      <c r="K376" s="269"/>
      <c r="L376" s="274"/>
      <c r="M376" s="275"/>
      <c r="N376" s="276"/>
      <c r="O376" s="276"/>
      <c r="P376" s="276"/>
      <c r="Q376" s="276"/>
      <c r="R376" s="276"/>
      <c r="S376" s="276"/>
      <c r="T376" s="277"/>
      <c r="AT376" s="278" t="s">
        <v>162</v>
      </c>
      <c r="AU376" s="278" t="s">
        <v>82</v>
      </c>
      <c r="AV376" s="13" t="s">
        <v>158</v>
      </c>
      <c r="AW376" s="13" t="s">
        <v>35</v>
      </c>
      <c r="AX376" s="13" t="s">
        <v>80</v>
      </c>
      <c r="AY376" s="278" t="s">
        <v>150</v>
      </c>
    </row>
    <row r="377" s="1" customFormat="1" ht="16.5" customHeight="1">
      <c r="B377" s="46"/>
      <c r="C377" s="221" t="s">
        <v>562</v>
      </c>
      <c r="D377" s="221" t="s">
        <v>153</v>
      </c>
      <c r="E377" s="222" t="s">
        <v>563</v>
      </c>
      <c r="F377" s="223" t="s">
        <v>564</v>
      </c>
      <c r="G377" s="224" t="s">
        <v>175</v>
      </c>
      <c r="H377" s="225">
        <v>11.032</v>
      </c>
      <c r="I377" s="226"/>
      <c r="J377" s="227">
        <f>ROUND(I377*H377,2)</f>
        <v>0</v>
      </c>
      <c r="K377" s="223" t="s">
        <v>157</v>
      </c>
      <c r="L377" s="72"/>
      <c r="M377" s="228" t="s">
        <v>21</v>
      </c>
      <c r="N377" s="229" t="s">
        <v>43</v>
      </c>
      <c r="O377" s="47"/>
      <c r="P377" s="230">
        <f>O377*H377</f>
        <v>0</v>
      </c>
      <c r="Q377" s="230">
        <v>0</v>
      </c>
      <c r="R377" s="230">
        <f>Q377*H377</f>
        <v>0</v>
      </c>
      <c r="S377" s="230">
        <v>0.075999999999999998</v>
      </c>
      <c r="T377" s="231">
        <f>S377*H377</f>
        <v>0.83843199999999996</v>
      </c>
      <c r="AR377" s="24" t="s">
        <v>158</v>
      </c>
      <c r="AT377" s="24" t="s">
        <v>153</v>
      </c>
      <c r="AU377" s="24" t="s">
        <v>82</v>
      </c>
      <c r="AY377" s="24" t="s">
        <v>150</v>
      </c>
      <c r="BE377" s="232">
        <f>IF(N377="základní",J377,0)</f>
        <v>0</v>
      </c>
      <c r="BF377" s="232">
        <f>IF(N377="snížená",J377,0)</f>
        <v>0</v>
      </c>
      <c r="BG377" s="232">
        <f>IF(N377="zákl. přenesená",J377,0)</f>
        <v>0</v>
      </c>
      <c r="BH377" s="232">
        <f>IF(N377="sníž. přenesená",J377,0)</f>
        <v>0</v>
      </c>
      <c r="BI377" s="232">
        <f>IF(N377="nulová",J377,0)</f>
        <v>0</v>
      </c>
      <c r="BJ377" s="24" t="s">
        <v>80</v>
      </c>
      <c r="BK377" s="232">
        <f>ROUND(I377*H377,2)</f>
        <v>0</v>
      </c>
      <c r="BL377" s="24" t="s">
        <v>158</v>
      </c>
      <c r="BM377" s="24" t="s">
        <v>565</v>
      </c>
    </row>
    <row r="378" s="1" customFormat="1">
      <c r="B378" s="46"/>
      <c r="C378" s="74"/>
      <c r="D378" s="233" t="s">
        <v>160</v>
      </c>
      <c r="E378" s="74"/>
      <c r="F378" s="234" t="s">
        <v>566</v>
      </c>
      <c r="G378" s="74"/>
      <c r="H378" s="74"/>
      <c r="I378" s="191"/>
      <c r="J378" s="74"/>
      <c r="K378" s="74"/>
      <c r="L378" s="72"/>
      <c r="M378" s="235"/>
      <c r="N378" s="47"/>
      <c r="O378" s="47"/>
      <c r="P378" s="47"/>
      <c r="Q378" s="47"/>
      <c r="R378" s="47"/>
      <c r="S378" s="47"/>
      <c r="T378" s="95"/>
      <c r="AT378" s="24" t="s">
        <v>160</v>
      </c>
      <c r="AU378" s="24" t="s">
        <v>82</v>
      </c>
    </row>
    <row r="379" s="12" customFormat="1">
      <c r="B379" s="246"/>
      <c r="C379" s="247"/>
      <c r="D379" s="233" t="s">
        <v>162</v>
      </c>
      <c r="E379" s="248" t="s">
        <v>21</v>
      </c>
      <c r="F379" s="249" t="s">
        <v>567</v>
      </c>
      <c r="G379" s="247"/>
      <c r="H379" s="250">
        <v>11.032</v>
      </c>
      <c r="I379" s="251"/>
      <c r="J379" s="247"/>
      <c r="K379" s="247"/>
      <c r="L379" s="252"/>
      <c r="M379" s="253"/>
      <c r="N379" s="254"/>
      <c r="O379" s="254"/>
      <c r="P379" s="254"/>
      <c r="Q379" s="254"/>
      <c r="R379" s="254"/>
      <c r="S379" s="254"/>
      <c r="T379" s="255"/>
      <c r="AT379" s="256" t="s">
        <v>162</v>
      </c>
      <c r="AU379" s="256" t="s">
        <v>82</v>
      </c>
      <c r="AV379" s="12" t="s">
        <v>82</v>
      </c>
      <c r="AW379" s="12" t="s">
        <v>35</v>
      </c>
      <c r="AX379" s="12" t="s">
        <v>80</v>
      </c>
      <c r="AY379" s="256" t="s">
        <v>150</v>
      </c>
    </row>
    <row r="380" s="1" customFormat="1" ht="16.5" customHeight="1">
      <c r="B380" s="46"/>
      <c r="C380" s="221" t="s">
        <v>568</v>
      </c>
      <c r="D380" s="221" t="s">
        <v>153</v>
      </c>
      <c r="E380" s="222" t="s">
        <v>569</v>
      </c>
      <c r="F380" s="223" t="s">
        <v>570</v>
      </c>
      <c r="G380" s="224" t="s">
        <v>175</v>
      </c>
      <c r="H380" s="225">
        <v>4.3339999999999996</v>
      </c>
      <c r="I380" s="226"/>
      <c r="J380" s="227">
        <f>ROUND(I380*H380,2)</f>
        <v>0</v>
      </c>
      <c r="K380" s="223" t="s">
        <v>157</v>
      </c>
      <c r="L380" s="72"/>
      <c r="M380" s="228" t="s">
        <v>21</v>
      </c>
      <c r="N380" s="229" t="s">
        <v>43</v>
      </c>
      <c r="O380" s="47"/>
      <c r="P380" s="230">
        <f>O380*H380</f>
        <v>0</v>
      </c>
      <c r="Q380" s="230">
        <v>0</v>
      </c>
      <c r="R380" s="230">
        <f>Q380*H380</f>
        <v>0</v>
      </c>
      <c r="S380" s="230">
        <v>0.063</v>
      </c>
      <c r="T380" s="231">
        <f>S380*H380</f>
        <v>0.27304199999999995</v>
      </c>
      <c r="AR380" s="24" t="s">
        <v>158</v>
      </c>
      <c r="AT380" s="24" t="s">
        <v>153</v>
      </c>
      <c r="AU380" s="24" t="s">
        <v>82</v>
      </c>
      <c r="AY380" s="24" t="s">
        <v>150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24" t="s">
        <v>80</v>
      </c>
      <c r="BK380" s="232">
        <f>ROUND(I380*H380,2)</f>
        <v>0</v>
      </c>
      <c r="BL380" s="24" t="s">
        <v>158</v>
      </c>
      <c r="BM380" s="24" t="s">
        <v>571</v>
      </c>
    </row>
    <row r="381" s="1" customFormat="1">
      <c r="B381" s="46"/>
      <c r="C381" s="74"/>
      <c r="D381" s="233" t="s">
        <v>160</v>
      </c>
      <c r="E381" s="74"/>
      <c r="F381" s="234" t="s">
        <v>572</v>
      </c>
      <c r="G381" s="74"/>
      <c r="H381" s="74"/>
      <c r="I381" s="191"/>
      <c r="J381" s="74"/>
      <c r="K381" s="74"/>
      <c r="L381" s="72"/>
      <c r="M381" s="235"/>
      <c r="N381" s="47"/>
      <c r="O381" s="47"/>
      <c r="P381" s="47"/>
      <c r="Q381" s="47"/>
      <c r="R381" s="47"/>
      <c r="S381" s="47"/>
      <c r="T381" s="95"/>
      <c r="AT381" s="24" t="s">
        <v>160</v>
      </c>
      <c r="AU381" s="24" t="s">
        <v>82</v>
      </c>
    </row>
    <row r="382" s="12" customFormat="1">
      <c r="B382" s="246"/>
      <c r="C382" s="247"/>
      <c r="D382" s="233" t="s">
        <v>162</v>
      </c>
      <c r="E382" s="248" t="s">
        <v>21</v>
      </c>
      <c r="F382" s="249" t="s">
        <v>573</v>
      </c>
      <c r="G382" s="247"/>
      <c r="H382" s="250">
        <v>4.3339999999999996</v>
      </c>
      <c r="I382" s="251"/>
      <c r="J382" s="247"/>
      <c r="K382" s="247"/>
      <c r="L382" s="252"/>
      <c r="M382" s="253"/>
      <c r="N382" s="254"/>
      <c r="O382" s="254"/>
      <c r="P382" s="254"/>
      <c r="Q382" s="254"/>
      <c r="R382" s="254"/>
      <c r="S382" s="254"/>
      <c r="T382" s="255"/>
      <c r="AT382" s="256" t="s">
        <v>162</v>
      </c>
      <c r="AU382" s="256" t="s">
        <v>82</v>
      </c>
      <c r="AV382" s="12" t="s">
        <v>82</v>
      </c>
      <c r="AW382" s="12" t="s">
        <v>35</v>
      </c>
      <c r="AX382" s="12" t="s">
        <v>80</v>
      </c>
      <c r="AY382" s="256" t="s">
        <v>150</v>
      </c>
    </row>
    <row r="383" s="1" customFormat="1" ht="16.5" customHeight="1">
      <c r="B383" s="46"/>
      <c r="C383" s="221" t="s">
        <v>574</v>
      </c>
      <c r="D383" s="221" t="s">
        <v>153</v>
      </c>
      <c r="E383" s="222" t="s">
        <v>575</v>
      </c>
      <c r="F383" s="223" t="s">
        <v>576</v>
      </c>
      <c r="G383" s="224" t="s">
        <v>175</v>
      </c>
      <c r="H383" s="225">
        <v>11.526</v>
      </c>
      <c r="I383" s="226"/>
      <c r="J383" s="227">
        <f>ROUND(I383*H383,2)</f>
        <v>0</v>
      </c>
      <c r="K383" s="223" t="s">
        <v>157</v>
      </c>
      <c r="L383" s="72"/>
      <c r="M383" s="228" t="s">
        <v>21</v>
      </c>
      <c r="N383" s="229" t="s">
        <v>43</v>
      </c>
      <c r="O383" s="47"/>
      <c r="P383" s="230">
        <f>O383*H383</f>
        <v>0</v>
      </c>
      <c r="Q383" s="230">
        <v>0</v>
      </c>
      <c r="R383" s="230">
        <f>Q383*H383</f>
        <v>0</v>
      </c>
      <c r="S383" s="230">
        <v>0.055</v>
      </c>
      <c r="T383" s="231">
        <f>S383*H383</f>
        <v>0.63392999999999999</v>
      </c>
      <c r="AR383" s="24" t="s">
        <v>158</v>
      </c>
      <c r="AT383" s="24" t="s">
        <v>153</v>
      </c>
      <c r="AU383" s="24" t="s">
        <v>82</v>
      </c>
      <c r="AY383" s="24" t="s">
        <v>150</v>
      </c>
      <c r="BE383" s="232">
        <f>IF(N383="základní",J383,0)</f>
        <v>0</v>
      </c>
      <c r="BF383" s="232">
        <f>IF(N383="snížená",J383,0)</f>
        <v>0</v>
      </c>
      <c r="BG383" s="232">
        <f>IF(N383="zákl. přenesená",J383,0)</f>
        <v>0</v>
      </c>
      <c r="BH383" s="232">
        <f>IF(N383="sníž. přenesená",J383,0)</f>
        <v>0</v>
      </c>
      <c r="BI383" s="232">
        <f>IF(N383="nulová",J383,0)</f>
        <v>0</v>
      </c>
      <c r="BJ383" s="24" t="s">
        <v>80</v>
      </c>
      <c r="BK383" s="232">
        <f>ROUND(I383*H383,2)</f>
        <v>0</v>
      </c>
      <c r="BL383" s="24" t="s">
        <v>158</v>
      </c>
      <c r="BM383" s="24" t="s">
        <v>577</v>
      </c>
    </row>
    <row r="384" s="1" customFormat="1">
      <c r="B384" s="46"/>
      <c r="C384" s="74"/>
      <c r="D384" s="233" t="s">
        <v>160</v>
      </c>
      <c r="E384" s="74"/>
      <c r="F384" s="234" t="s">
        <v>578</v>
      </c>
      <c r="G384" s="74"/>
      <c r="H384" s="74"/>
      <c r="I384" s="191"/>
      <c r="J384" s="74"/>
      <c r="K384" s="74"/>
      <c r="L384" s="72"/>
      <c r="M384" s="235"/>
      <c r="N384" s="47"/>
      <c r="O384" s="47"/>
      <c r="P384" s="47"/>
      <c r="Q384" s="47"/>
      <c r="R384" s="47"/>
      <c r="S384" s="47"/>
      <c r="T384" s="95"/>
      <c r="AT384" s="24" t="s">
        <v>160</v>
      </c>
      <c r="AU384" s="24" t="s">
        <v>82</v>
      </c>
    </row>
    <row r="385" s="12" customFormat="1">
      <c r="B385" s="246"/>
      <c r="C385" s="247"/>
      <c r="D385" s="233" t="s">
        <v>162</v>
      </c>
      <c r="E385" s="248" t="s">
        <v>21</v>
      </c>
      <c r="F385" s="249" t="s">
        <v>579</v>
      </c>
      <c r="G385" s="247"/>
      <c r="H385" s="250">
        <v>4.1180000000000003</v>
      </c>
      <c r="I385" s="251"/>
      <c r="J385" s="247"/>
      <c r="K385" s="247"/>
      <c r="L385" s="252"/>
      <c r="M385" s="253"/>
      <c r="N385" s="254"/>
      <c r="O385" s="254"/>
      <c r="P385" s="254"/>
      <c r="Q385" s="254"/>
      <c r="R385" s="254"/>
      <c r="S385" s="254"/>
      <c r="T385" s="255"/>
      <c r="AT385" s="256" t="s">
        <v>162</v>
      </c>
      <c r="AU385" s="256" t="s">
        <v>82</v>
      </c>
      <c r="AV385" s="12" t="s">
        <v>82</v>
      </c>
      <c r="AW385" s="12" t="s">
        <v>35</v>
      </c>
      <c r="AX385" s="12" t="s">
        <v>72</v>
      </c>
      <c r="AY385" s="256" t="s">
        <v>150</v>
      </c>
    </row>
    <row r="386" s="12" customFormat="1">
      <c r="B386" s="246"/>
      <c r="C386" s="247"/>
      <c r="D386" s="233" t="s">
        <v>162</v>
      </c>
      <c r="E386" s="248" t="s">
        <v>21</v>
      </c>
      <c r="F386" s="249" t="s">
        <v>580</v>
      </c>
      <c r="G386" s="247"/>
      <c r="H386" s="250">
        <v>2.9849999999999999</v>
      </c>
      <c r="I386" s="251"/>
      <c r="J386" s="247"/>
      <c r="K386" s="247"/>
      <c r="L386" s="252"/>
      <c r="M386" s="253"/>
      <c r="N386" s="254"/>
      <c r="O386" s="254"/>
      <c r="P386" s="254"/>
      <c r="Q386" s="254"/>
      <c r="R386" s="254"/>
      <c r="S386" s="254"/>
      <c r="T386" s="255"/>
      <c r="AT386" s="256" t="s">
        <v>162</v>
      </c>
      <c r="AU386" s="256" t="s">
        <v>82</v>
      </c>
      <c r="AV386" s="12" t="s">
        <v>82</v>
      </c>
      <c r="AW386" s="12" t="s">
        <v>35</v>
      </c>
      <c r="AX386" s="12" t="s">
        <v>72</v>
      </c>
      <c r="AY386" s="256" t="s">
        <v>150</v>
      </c>
    </row>
    <row r="387" s="12" customFormat="1">
      <c r="B387" s="246"/>
      <c r="C387" s="247"/>
      <c r="D387" s="233" t="s">
        <v>162</v>
      </c>
      <c r="E387" s="248" t="s">
        <v>21</v>
      </c>
      <c r="F387" s="249" t="s">
        <v>581</v>
      </c>
      <c r="G387" s="247"/>
      <c r="H387" s="250">
        <v>2.9849999999999999</v>
      </c>
      <c r="I387" s="251"/>
      <c r="J387" s="247"/>
      <c r="K387" s="247"/>
      <c r="L387" s="252"/>
      <c r="M387" s="253"/>
      <c r="N387" s="254"/>
      <c r="O387" s="254"/>
      <c r="P387" s="254"/>
      <c r="Q387" s="254"/>
      <c r="R387" s="254"/>
      <c r="S387" s="254"/>
      <c r="T387" s="255"/>
      <c r="AT387" s="256" t="s">
        <v>162</v>
      </c>
      <c r="AU387" s="256" t="s">
        <v>82</v>
      </c>
      <c r="AV387" s="12" t="s">
        <v>82</v>
      </c>
      <c r="AW387" s="12" t="s">
        <v>35</v>
      </c>
      <c r="AX387" s="12" t="s">
        <v>72</v>
      </c>
      <c r="AY387" s="256" t="s">
        <v>150</v>
      </c>
    </row>
    <row r="388" s="12" customFormat="1">
      <c r="B388" s="246"/>
      <c r="C388" s="247"/>
      <c r="D388" s="233" t="s">
        <v>162</v>
      </c>
      <c r="E388" s="248" t="s">
        <v>21</v>
      </c>
      <c r="F388" s="249" t="s">
        <v>582</v>
      </c>
      <c r="G388" s="247"/>
      <c r="H388" s="250">
        <v>1.4379999999999999</v>
      </c>
      <c r="I388" s="251"/>
      <c r="J388" s="247"/>
      <c r="K388" s="247"/>
      <c r="L388" s="252"/>
      <c r="M388" s="253"/>
      <c r="N388" s="254"/>
      <c r="O388" s="254"/>
      <c r="P388" s="254"/>
      <c r="Q388" s="254"/>
      <c r="R388" s="254"/>
      <c r="S388" s="254"/>
      <c r="T388" s="255"/>
      <c r="AT388" s="256" t="s">
        <v>162</v>
      </c>
      <c r="AU388" s="256" t="s">
        <v>82</v>
      </c>
      <c r="AV388" s="12" t="s">
        <v>82</v>
      </c>
      <c r="AW388" s="12" t="s">
        <v>35</v>
      </c>
      <c r="AX388" s="12" t="s">
        <v>72</v>
      </c>
      <c r="AY388" s="256" t="s">
        <v>150</v>
      </c>
    </row>
    <row r="389" s="13" customFormat="1">
      <c r="B389" s="268"/>
      <c r="C389" s="269"/>
      <c r="D389" s="233" t="s">
        <v>162</v>
      </c>
      <c r="E389" s="270" t="s">
        <v>21</v>
      </c>
      <c r="F389" s="271" t="s">
        <v>211</v>
      </c>
      <c r="G389" s="269"/>
      <c r="H389" s="272">
        <v>11.526</v>
      </c>
      <c r="I389" s="273"/>
      <c r="J389" s="269"/>
      <c r="K389" s="269"/>
      <c r="L389" s="274"/>
      <c r="M389" s="275"/>
      <c r="N389" s="276"/>
      <c r="O389" s="276"/>
      <c r="P389" s="276"/>
      <c r="Q389" s="276"/>
      <c r="R389" s="276"/>
      <c r="S389" s="276"/>
      <c r="T389" s="277"/>
      <c r="AT389" s="278" t="s">
        <v>162</v>
      </c>
      <c r="AU389" s="278" t="s">
        <v>82</v>
      </c>
      <c r="AV389" s="13" t="s">
        <v>158</v>
      </c>
      <c r="AW389" s="13" t="s">
        <v>35</v>
      </c>
      <c r="AX389" s="13" t="s">
        <v>80</v>
      </c>
      <c r="AY389" s="278" t="s">
        <v>150</v>
      </c>
    </row>
    <row r="390" s="1" customFormat="1" ht="25.5" customHeight="1">
      <c r="B390" s="46"/>
      <c r="C390" s="221" t="s">
        <v>583</v>
      </c>
      <c r="D390" s="221" t="s">
        <v>153</v>
      </c>
      <c r="E390" s="222" t="s">
        <v>584</v>
      </c>
      <c r="F390" s="223" t="s">
        <v>585</v>
      </c>
      <c r="G390" s="224" t="s">
        <v>175</v>
      </c>
      <c r="H390" s="225">
        <v>8</v>
      </c>
      <c r="I390" s="226"/>
      <c r="J390" s="227">
        <f>ROUND(I390*H390,2)</f>
        <v>0</v>
      </c>
      <c r="K390" s="223" t="s">
        <v>157</v>
      </c>
      <c r="L390" s="72"/>
      <c r="M390" s="228" t="s">
        <v>21</v>
      </c>
      <c r="N390" s="229" t="s">
        <v>43</v>
      </c>
      <c r="O390" s="47"/>
      <c r="P390" s="230">
        <f>O390*H390</f>
        <v>0</v>
      </c>
      <c r="Q390" s="230">
        <v>0</v>
      </c>
      <c r="R390" s="230">
        <f>Q390*H390</f>
        <v>0</v>
      </c>
      <c r="S390" s="230">
        <v>0.17999999999999999</v>
      </c>
      <c r="T390" s="231">
        <f>S390*H390</f>
        <v>1.44</v>
      </c>
      <c r="AR390" s="24" t="s">
        <v>158</v>
      </c>
      <c r="AT390" s="24" t="s">
        <v>153</v>
      </c>
      <c r="AU390" s="24" t="s">
        <v>82</v>
      </c>
      <c r="AY390" s="24" t="s">
        <v>150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24" t="s">
        <v>80</v>
      </c>
      <c r="BK390" s="232">
        <f>ROUND(I390*H390,2)</f>
        <v>0</v>
      </c>
      <c r="BL390" s="24" t="s">
        <v>158</v>
      </c>
      <c r="BM390" s="24" t="s">
        <v>586</v>
      </c>
    </row>
    <row r="391" s="1" customFormat="1">
      <c r="B391" s="46"/>
      <c r="C391" s="74"/>
      <c r="D391" s="233" t="s">
        <v>160</v>
      </c>
      <c r="E391" s="74"/>
      <c r="F391" s="234" t="s">
        <v>587</v>
      </c>
      <c r="G391" s="74"/>
      <c r="H391" s="74"/>
      <c r="I391" s="191"/>
      <c r="J391" s="74"/>
      <c r="K391" s="74"/>
      <c r="L391" s="72"/>
      <c r="M391" s="235"/>
      <c r="N391" s="47"/>
      <c r="O391" s="47"/>
      <c r="P391" s="47"/>
      <c r="Q391" s="47"/>
      <c r="R391" s="47"/>
      <c r="S391" s="47"/>
      <c r="T391" s="95"/>
      <c r="AT391" s="24" t="s">
        <v>160</v>
      </c>
      <c r="AU391" s="24" t="s">
        <v>82</v>
      </c>
    </row>
    <row r="392" s="12" customFormat="1">
      <c r="B392" s="246"/>
      <c r="C392" s="247"/>
      <c r="D392" s="233" t="s">
        <v>162</v>
      </c>
      <c r="E392" s="248" t="s">
        <v>21</v>
      </c>
      <c r="F392" s="249" t="s">
        <v>588</v>
      </c>
      <c r="G392" s="247"/>
      <c r="H392" s="250">
        <v>8</v>
      </c>
      <c r="I392" s="251"/>
      <c r="J392" s="247"/>
      <c r="K392" s="247"/>
      <c r="L392" s="252"/>
      <c r="M392" s="253"/>
      <c r="N392" s="254"/>
      <c r="O392" s="254"/>
      <c r="P392" s="254"/>
      <c r="Q392" s="254"/>
      <c r="R392" s="254"/>
      <c r="S392" s="254"/>
      <c r="T392" s="255"/>
      <c r="AT392" s="256" t="s">
        <v>162</v>
      </c>
      <c r="AU392" s="256" t="s">
        <v>82</v>
      </c>
      <c r="AV392" s="12" t="s">
        <v>82</v>
      </c>
      <c r="AW392" s="12" t="s">
        <v>35</v>
      </c>
      <c r="AX392" s="12" t="s">
        <v>80</v>
      </c>
      <c r="AY392" s="256" t="s">
        <v>150</v>
      </c>
    </row>
    <row r="393" s="1" customFormat="1" ht="25.5" customHeight="1">
      <c r="B393" s="46"/>
      <c r="C393" s="221" t="s">
        <v>255</v>
      </c>
      <c r="D393" s="221" t="s">
        <v>153</v>
      </c>
      <c r="E393" s="222" t="s">
        <v>589</v>
      </c>
      <c r="F393" s="223" t="s">
        <v>590</v>
      </c>
      <c r="G393" s="224" t="s">
        <v>397</v>
      </c>
      <c r="H393" s="225">
        <v>4</v>
      </c>
      <c r="I393" s="226"/>
      <c r="J393" s="227">
        <f>ROUND(I393*H393,2)</f>
        <v>0</v>
      </c>
      <c r="K393" s="223" t="s">
        <v>157</v>
      </c>
      <c r="L393" s="72"/>
      <c r="M393" s="228" t="s">
        <v>21</v>
      </c>
      <c r="N393" s="229" t="s">
        <v>43</v>
      </c>
      <c r="O393" s="47"/>
      <c r="P393" s="230">
        <f>O393*H393</f>
        <v>0</v>
      </c>
      <c r="Q393" s="230">
        <v>0</v>
      </c>
      <c r="R393" s="230">
        <f>Q393*H393</f>
        <v>0</v>
      </c>
      <c r="S393" s="230">
        <v>0.069000000000000006</v>
      </c>
      <c r="T393" s="231">
        <f>S393*H393</f>
        <v>0.27600000000000002</v>
      </c>
      <c r="AR393" s="24" t="s">
        <v>158</v>
      </c>
      <c r="AT393" s="24" t="s">
        <v>153</v>
      </c>
      <c r="AU393" s="24" t="s">
        <v>82</v>
      </c>
      <c r="AY393" s="24" t="s">
        <v>150</v>
      </c>
      <c r="BE393" s="232">
        <f>IF(N393="základní",J393,0)</f>
        <v>0</v>
      </c>
      <c r="BF393" s="232">
        <f>IF(N393="snížená",J393,0)</f>
        <v>0</v>
      </c>
      <c r="BG393" s="232">
        <f>IF(N393="zákl. přenesená",J393,0)</f>
        <v>0</v>
      </c>
      <c r="BH393" s="232">
        <f>IF(N393="sníž. přenesená",J393,0)</f>
        <v>0</v>
      </c>
      <c r="BI393" s="232">
        <f>IF(N393="nulová",J393,0)</f>
        <v>0</v>
      </c>
      <c r="BJ393" s="24" t="s">
        <v>80</v>
      </c>
      <c r="BK393" s="232">
        <f>ROUND(I393*H393,2)</f>
        <v>0</v>
      </c>
      <c r="BL393" s="24" t="s">
        <v>158</v>
      </c>
      <c r="BM393" s="24" t="s">
        <v>591</v>
      </c>
    </row>
    <row r="394" s="1" customFormat="1">
      <c r="B394" s="46"/>
      <c r="C394" s="74"/>
      <c r="D394" s="233" t="s">
        <v>160</v>
      </c>
      <c r="E394" s="74"/>
      <c r="F394" s="234" t="s">
        <v>592</v>
      </c>
      <c r="G394" s="74"/>
      <c r="H394" s="74"/>
      <c r="I394" s="191"/>
      <c r="J394" s="74"/>
      <c r="K394" s="74"/>
      <c r="L394" s="72"/>
      <c r="M394" s="235"/>
      <c r="N394" s="47"/>
      <c r="O394" s="47"/>
      <c r="P394" s="47"/>
      <c r="Q394" s="47"/>
      <c r="R394" s="47"/>
      <c r="S394" s="47"/>
      <c r="T394" s="95"/>
      <c r="AT394" s="24" t="s">
        <v>160</v>
      </c>
      <c r="AU394" s="24" t="s">
        <v>82</v>
      </c>
    </row>
    <row r="395" s="12" customFormat="1">
      <c r="B395" s="246"/>
      <c r="C395" s="247"/>
      <c r="D395" s="233" t="s">
        <v>162</v>
      </c>
      <c r="E395" s="248" t="s">
        <v>21</v>
      </c>
      <c r="F395" s="249" t="s">
        <v>593</v>
      </c>
      <c r="G395" s="247"/>
      <c r="H395" s="250">
        <v>4</v>
      </c>
      <c r="I395" s="251"/>
      <c r="J395" s="247"/>
      <c r="K395" s="247"/>
      <c r="L395" s="252"/>
      <c r="M395" s="253"/>
      <c r="N395" s="254"/>
      <c r="O395" s="254"/>
      <c r="P395" s="254"/>
      <c r="Q395" s="254"/>
      <c r="R395" s="254"/>
      <c r="S395" s="254"/>
      <c r="T395" s="255"/>
      <c r="AT395" s="256" t="s">
        <v>162</v>
      </c>
      <c r="AU395" s="256" t="s">
        <v>82</v>
      </c>
      <c r="AV395" s="12" t="s">
        <v>82</v>
      </c>
      <c r="AW395" s="12" t="s">
        <v>35</v>
      </c>
      <c r="AX395" s="12" t="s">
        <v>80</v>
      </c>
      <c r="AY395" s="256" t="s">
        <v>150</v>
      </c>
    </row>
    <row r="396" s="1" customFormat="1" ht="25.5" customHeight="1">
      <c r="B396" s="46"/>
      <c r="C396" s="221" t="s">
        <v>594</v>
      </c>
      <c r="D396" s="221" t="s">
        <v>153</v>
      </c>
      <c r="E396" s="222" t="s">
        <v>595</v>
      </c>
      <c r="F396" s="223" t="s">
        <v>596</v>
      </c>
      <c r="G396" s="224" t="s">
        <v>175</v>
      </c>
      <c r="H396" s="225">
        <v>0.77300000000000002</v>
      </c>
      <c r="I396" s="226"/>
      <c r="J396" s="227">
        <f>ROUND(I396*H396,2)</f>
        <v>0</v>
      </c>
      <c r="K396" s="223" t="s">
        <v>157</v>
      </c>
      <c r="L396" s="72"/>
      <c r="M396" s="228" t="s">
        <v>21</v>
      </c>
      <c r="N396" s="229" t="s">
        <v>43</v>
      </c>
      <c r="O396" s="47"/>
      <c r="P396" s="230">
        <f>O396*H396</f>
        <v>0</v>
      </c>
      <c r="Q396" s="230">
        <v>0</v>
      </c>
      <c r="R396" s="230">
        <f>Q396*H396</f>
        <v>0</v>
      </c>
      <c r="S396" s="230">
        <v>0.27000000000000002</v>
      </c>
      <c r="T396" s="231">
        <f>S396*H396</f>
        <v>0.20871000000000001</v>
      </c>
      <c r="AR396" s="24" t="s">
        <v>158</v>
      </c>
      <c r="AT396" s="24" t="s">
        <v>153</v>
      </c>
      <c r="AU396" s="24" t="s">
        <v>82</v>
      </c>
      <c r="AY396" s="24" t="s">
        <v>150</v>
      </c>
      <c r="BE396" s="232">
        <f>IF(N396="základní",J396,0)</f>
        <v>0</v>
      </c>
      <c r="BF396" s="232">
        <f>IF(N396="snížená",J396,0)</f>
        <v>0</v>
      </c>
      <c r="BG396" s="232">
        <f>IF(N396="zákl. přenesená",J396,0)</f>
        <v>0</v>
      </c>
      <c r="BH396" s="232">
        <f>IF(N396="sníž. přenesená",J396,0)</f>
        <v>0</v>
      </c>
      <c r="BI396" s="232">
        <f>IF(N396="nulová",J396,0)</f>
        <v>0</v>
      </c>
      <c r="BJ396" s="24" t="s">
        <v>80</v>
      </c>
      <c r="BK396" s="232">
        <f>ROUND(I396*H396,2)</f>
        <v>0</v>
      </c>
      <c r="BL396" s="24" t="s">
        <v>158</v>
      </c>
      <c r="BM396" s="24" t="s">
        <v>597</v>
      </c>
    </row>
    <row r="397" s="1" customFormat="1">
      <c r="B397" s="46"/>
      <c r="C397" s="74"/>
      <c r="D397" s="233" t="s">
        <v>160</v>
      </c>
      <c r="E397" s="74"/>
      <c r="F397" s="234" t="s">
        <v>598</v>
      </c>
      <c r="G397" s="74"/>
      <c r="H397" s="74"/>
      <c r="I397" s="191"/>
      <c r="J397" s="74"/>
      <c r="K397" s="74"/>
      <c r="L397" s="72"/>
      <c r="M397" s="235"/>
      <c r="N397" s="47"/>
      <c r="O397" s="47"/>
      <c r="P397" s="47"/>
      <c r="Q397" s="47"/>
      <c r="R397" s="47"/>
      <c r="S397" s="47"/>
      <c r="T397" s="95"/>
      <c r="AT397" s="24" t="s">
        <v>160</v>
      </c>
      <c r="AU397" s="24" t="s">
        <v>82</v>
      </c>
    </row>
    <row r="398" s="12" customFormat="1">
      <c r="B398" s="246"/>
      <c r="C398" s="247"/>
      <c r="D398" s="233" t="s">
        <v>162</v>
      </c>
      <c r="E398" s="248" t="s">
        <v>21</v>
      </c>
      <c r="F398" s="249" t="s">
        <v>599</v>
      </c>
      <c r="G398" s="247"/>
      <c r="H398" s="250">
        <v>0.77300000000000002</v>
      </c>
      <c r="I398" s="251"/>
      <c r="J398" s="247"/>
      <c r="K398" s="247"/>
      <c r="L398" s="252"/>
      <c r="M398" s="253"/>
      <c r="N398" s="254"/>
      <c r="O398" s="254"/>
      <c r="P398" s="254"/>
      <c r="Q398" s="254"/>
      <c r="R398" s="254"/>
      <c r="S398" s="254"/>
      <c r="T398" s="255"/>
      <c r="AT398" s="256" t="s">
        <v>162</v>
      </c>
      <c r="AU398" s="256" t="s">
        <v>82</v>
      </c>
      <c r="AV398" s="12" t="s">
        <v>82</v>
      </c>
      <c r="AW398" s="12" t="s">
        <v>35</v>
      </c>
      <c r="AX398" s="12" t="s">
        <v>80</v>
      </c>
      <c r="AY398" s="256" t="s">
        <v>150</v>
      </c>
    </row>
    <row r="399" s="1" customFormat="1" ht="25.5" customHeight="1">
      <c r="B399" s="46"/>
      <c r="C399" s="221" t="s">
        <v>344</v>
      </c>
      <c r="D399" s="221" t="s">
        <v>153</v>
      </c>
      <c r="E399" s="222" t="s">
        <v>600</v>
      </c>
      <c r="F399" s="223" t="s">
        <v>601</v>
      </c>
      <c r="G399" s="224" t="s">
        <v>175</v>
      </c>
      <c r="H399" s="225">
        <v>6.5999999999999996</v>
      </c>
      <c r="I399" s="226"/>
      <c r="J399" s="227">
        <f>ROUND(I399*H399,2)</f>
        <v>0</v>
      </c>
      <c r="K399" s="223" t="s">
        <v>157</v>
      </c>
      <c r="L399" s="72"/>
      <c r="M399" s="228" t="s">
        <v>21</v>
      </c>
      <c r="N399" s="229" t="s">
        <v>43</v>
      </c>
      <c r="O399" s="47"/>
      <c r="P399" s="230">
        <f>O399*H399</f>
        <v>0</v>
      </c>
      <c r="Q399" s="230">
        <v>0</v>
      </c>
      <c r="R399" s="230">
        <f>Q399*H399</f>
        <v>0</v>
      </c>
      <c r="S399" s="230">
        <v>0.27000000000000002</v>
      </c>
      <c r="T399" s="231">
        <f>S399*H399</f>
        <v>1.782</v>
      </c>
      <c r="AR399" s="24" t="s">
        <v>158</v>
      </c>
      <c r="AT399" s="24" t="s">
        <v>153</v>
      </c>
      <c r="AU399" s="24" t="s">
        <v>82</v>
      </c>
      <c r="AY399" s="24" t="s">
        <v>150</v>
      </c>
      <c r="BE399" s="232">
        <f>IF(N399="základní",J399,0)</f>
        <v>0</v>
      </c>
      <c r="BF399" s="232">
        <f>IF(N399="snížená",J399,0)</f>
        <v>0</v>
      </c>
      <c r="BG399" s="232">
        <f>IF(N399="zákl. přenesená",J399,0)</f>
        <v>0</v>
      </c>
      <c r="BH399" s="232">
        <f>IF(N399="sníž. přenesená",J399,0)</f>
        <v>0</v>
      </c>
      <c r="BI399" s="232">
        <f>IF(N399="nulová",J399,0)</f>
        <v>0</v>
      </c>
      <c r="BJ399" s="24" t="s">
        <v>80</v>
      </c>
      <c r="BK399" s="232">
        <f>ROUND(I399*H399,2)</f>
        <v>0</v>
      </c>
      <c r="BL399" s="24" t="s">
        <v>158</v>
      </c>
      <c r="BM399" s="24" t="s">
        <v>602</v>
      </c>
    </row>
    <row r="400" s="1" customFormat="1">
      <c r="B400" s="46"/>
      <c r="C400" s="74"/>
      <c r="D400" s="233" t="s">
        <v>160</v>
      </c>
      <c r="E400" s="74"/>
      <c r="F400" s="234" t="s">
        <v>603</v>
      </c>
      <c r="G400" s="74"/>
      <c r="H400" s="74"/>
      <c r="I400" s="191"/>
      <c r="J400" s="74"/>
      <c r="K400" s="74"/>
      <c r="L400" s="72"/>
      <c r="M400" s="235"/>
      <c r="N400" s="47"/>
      <c r="O400" s="47"/>
      <c r="P400" s="47"/>
      <c r="Q400" s="47"/>
      <c r="R400" s="47"/>
      <c r="S400" s="47"/>
      <c r="T400" s="95"/>
      <c r="AT400" s="24" t="s">
        <v>160</v>
      </c>
      <c r="AU400" s="24" t="s">
        <v>82</v>
      </c>
    </row>
    <row r="401" s="12" customFormat="1">
      <c r="B401" s="246"/>
      <c r="C401" s="247"/>
      <c r="D401" s="233" t="s">
        <v>162</v>
      </c>
      <c r="E401" s="248" t="s">
        <v>21</v>
      </c>
      <c r="F401" s="249" t="s">
        <v>604</v>
      </c>
      <c r="G401" s="247"/>
      <c r="H401" s="250">
        <v>6.5999999999999996</v>
      </c>
      <c r="I401" s="251"/>
      <c r="J401" s="247"/>
      <c r="K401" s="247"/>
      <c r="L401" s="252"/>
      <c r="M401" s="253"/>
      <c r="N401" s="254"/>
      <c r="O401" s="254"/>
      <c r="P401" s="254"/>
      <c r="Q401" s="254"/>
      <c r="R401" s="254"/>
      <c r="S401" s="254"/>
      <c r="T401" s="255"/>
      <c r="AT401" s="256" t="s">
        <v>162</v>
      </c>
      <c r="AU401" s="256" t="s">
        <v>82</v>
      </c>
      <c r="AV401" s="12" t="s">
        <v>82</v>
      </c>
      <c r="AW401" s="12" t="s">
        <v>35</v>
      </c>
      <c r="AX401" s="12" t="s">
        <v>80</v>
      </c>
      <c r="AY401" s="256" t="s">
        <v>150</v>
      </c>
    </row>
    <row r="402" s="1" customFormat="1" ht="25.5" customHeight="1">
      <c r="B402" s="46"/>
      <c r="C402" s="221" t="s">
        <v>392</v>
      </c>
      <c r="D402" s="221" t="s">
        <v>153</v>
      </c>
      <c r="E402" s="222" t="s">
        <v>605</v>
      </c>
      <c r="F402" s="223" t="s">
        <v>606</v>
      </c>
      <c r="G402" s="224" t="s">
        <v>397</v>
      </c>
      <c r="H402" s="225">
        <v>1</v>
      </c>
      <c r="I402" s="226"/>
      <c r="J402" s="227">
        <f>ROUND(I402*H402,2)</f>
        <v>0</v>
      </c>
      <c r="K402" s="223" t="s">
        <v>157</v>
      </c>
      <c r="L402" s="72"/>
      <c r="M402" s="228" t="s">
        <v>21</v>
      </c>
      <c r="N402" s="229" t="s">
        <v>43</v>
      </c>
      <c r="O402" s="47"/>
      <c r="P402" s="230">
        <f>O402*H402</f>
        <v>0</v>
      </c>
      <c r="Q402" s="230">
        <v>0</v>
      </c>
      <c r="R402" s="230">
        <f>Q402*H402</f>
        <v>0</v>
      </c>
      <c r="S402" s="230">
        <v>0.034000000000000002</v>
      </c>
      <c r="T402" s="231">
        <f>S402*H402</f>
        <v>0.034000000000000002</v>
      </c>
      <c r="AR402" s="24" t="s">
        <v>158</v>
      </c>
      <c r="AT402" s="24" t="s">
        <v>153</v>
      </c>
      <c r="AU402" s="24" t="s">
        <v>82</v>
      </c>
      <c r="AY402" s="24" t="s">
        <v>150</v>
      </c>
      <c r="BE402" s="232">
        <f>IF(N402="základní",J402,0)</f>
        <v>0</v>
      </c>
      <c r="BF402" s="232">
        <f>IF(N402="snížená",J402,0)</f>
        <v>0</v>
      </c>
      <c r="BG402" s="232">
        <f>IF(N402="zákl. přenesená",J402,0)</f>
        <v>0</v>
      </c>
      <c r="BH402" s="232">
        <f>IF(N402="sníž. přenesená",J402,0)</f>
        <v>0</v>
      </c>
      <c r="BI402" s="232">
        <f>IF(N402="nulová",J402,0)</f>
        <v>0</v>
      </c>
      <c r="BJ402" s="24" t="s">
        <v>80</v>
      </c>
      <c r="BK402" s="232">
        <f>ROUND(I402*H402,2)</f>
        <v>0</v>
      </c>
      <c r="BL402" s="24" t="s">
        <v>158</v>
      </c>
      <c r="BM402" s="24" t="s">
        <v>607</v>
      </c>
    </row>
    <row r="403" s="1" customFormat="1">
      <c r="B403" s="46"/>
      <c r="C403" s="74"/>
      <c r="D403" s="233" t="s">
        <v>160</v>
      </c>
      <c r="E403" s="74"/>
      <c r="F403" s="234" t="s">
        <v>608</v>
      </c>
      <c r="G403" s="74"/>
      <c r="H403" s="74"/>
      <c r="I403" s="191"/>
      <c r="J403" s="74"/>
      <c r="K403" s="74"/>
      <c r="L403" s="72"/>
      <c r="M403" s="235"/>
      <c r="N403" s="47"/>
      <c r="O403" s="47"/>
      <c r="P403" s="47"/>
      <c r="Q403" s="47"/>
      <c r="R403" s="47"/>
      <c r="S403" s="47"/>
      <c r="T403" s="95"/>
      <c r="AT403" s="24" t="s">
        <v>160</v>
      </c>
      <c r="AU403" s="24" t="s">
        <v>82</v>
      </c>
    </row>
    <row r="404" s="11" customFormat="1">
      <c r="B404" s="236"/>
      <c r="C404" s="237"/>
      <c r="D404" s="233" t="s">
        <v>162</v>
      </c>
      <c r="E404" s="238" t="s">
        <v>21</v>
      </c>
      <c r="F404" s="239" t="s">
        <v>499</v>
      </c>
      <c r="G404" s="237"/>
      <c r="H404" s="238" t="s">
        <v>21</v>
      </c>
      <c r="I404" s="240"/>
      <c r="J404" s="237"/>
      <c r="K404" s="237"/>
      <c r="L404" s="241"/>
      <c r="M404" s="242"/>
      <c r="N404" s="243"/>
      <c r="O404" s="243"/>
      <c r="P404" s="243"/>
      <c r="Q404" s="243"/>
      <c r="R404" s="243"/>
      <c r="S404" s="243"/>
      <c r="T404" s="244"/>
      <c r="AT404" s="245" t="s">
        <v>162</v>
      </c>
      <c r="AU404" s="245" t="s">
        <v>82</v>
      </c>
      <c r="AV404" s="11" t="s">
        <v>80</v>
      </c>
      <c r="AW404" s="11" t="s">
        <v>35</v>
      </c>
      <c r="AX404" s="11" t="s">
        <v>72</v>
      </c>
      <c r="AY404" s="245" t="s">
        <v>150</v>
      </c>
    </row>
    <row r="405" s="12" customFormat="1">
      <c r="B405" s="246"/>
      <c r="C405" s="247"/>
      <c r="D405" s="233" t="s">
        <v>162</v>
      </c>
      <c r="E405" s="248" t="s">
        <v>21</v>
      </c>
      <c r="F405" s="249" t="s">
        <v>609</v>
      </c>
      <c r="G405" s="247"/>
      <c r="H405" s="250">
        <v>1</v>
      </c>
      <c r="I405" s="251"/>
      <c r="J405" s="247"/>
      <c r="K405" s="247"/>
      <c r="L405" s="252"/>
      <c r="M405" s="253"/>
      <c r="N405" s="254"/>
      <c r="O405" s="254"/>
      <c r="P405" s="254"/>
      <c r="Q405" s="254"/>
      <c r="R405" s="254"/>
      <c r="S405" s="254"/>
      <c r="T405" s="255"/>
      <c r="AT405" s="256" t="s">
        <v>162</v>
      </c>
      <c r="AU405" s="256" t="s">
        <v>82</v>
      </c>
      <c r="AV405" s="12" t="s">
        <v>82</v>
      </c>
      <c r="AW405" s="12" t="s">
        <v>35</v>
      </c>
      <c r="AX405" s="12" t="s">
        <v>80</v>
      </c>
      <c r="AY405" s="256" t="s">
        <v>150</v>
      </c>
    </row>
    <row r="406" s="1" customFormat="1" ht="25.5" customHeight="1">
      <c r="B406" s="46"/>
      <c r="C406" s="221" t="s">
        <v>610</v>
      </c>
      <c r="D406" s="221" t="s">
        <v>153</v>
      </c>
      <c r="E406" s="222" t="s">
        <v>611</v>
      </c>
      <c r="F406" s="223" t="s">
        <v>612</v>
      </c>
      <c r="G406" s="224" t="s">
        <v>397</v>
      </c>
      <c r="H406" s="225">
        <v>13</v>
      </c>
      <c r="I406" s="226"/>
      <c r="J406" s="227">
        <f>ROUND(I406*H406,2)</f>
        <v>0</v>
      </c>
      <c r="K406" s="223" t="s">
        <v>157</v>
      </c>
      <c r="L406" s="72"/>
      <c r="M406" s="228" t="s">
        <v>21</v>
      </c>
      <c r="N406" s="229" t="s">
        <v>43</v>
      </c>
      <c r="O406" s="47"/>
      <c r="P406" s="230">
        <f>O406*H406</f>
        <v>0</v>
      </c>
      <c r="Q406" s="230">
        <v>0</v>
      </c>
      <c r="R406" s="230">
        <f>Q406*H406</f>
        <v>0</v>
      </c>
      <c r="S406" s="230">
        <v>0.058999999999999997</v>
      </c>
      <c r="T406" s="231">
        <f>S406*H406</f>
        <v>0.7669999999999999</v>
      </c>
      <c r="AR406" s="24" t="s">
        <v>158</v>
      </c>
      <c r="AT406" s="24" t="s">
        <v>153</v>
      </c>
      <c r="AU406" s="24" t="s">
        <v>82</v>
      </c>
      <c r="AY406" s="24" t="s">
        <v>150</v>
      </c>
      <c r="BE406" s="232">
        <f>IF(N406="základní",J406,0)</f>
        <v>0</v>
      </c>
      <c r="BF406" s="232">
        <f>IF(N406="snížená",J406,0)</f>
        <v>0</v>
      </c>
      <c r="BG406" s="232">
        <f>IF(N406="zákl. přenesená",J406,0)</f>
        <v>0</v>
      </c>
      <c r="BH406" s="232">
        <f>IF(N406="sníž. přenesená",J406,0)</f>
        <v>0</v>
      </c>
      <c r="BI406" s="232">
        <f>IF(N406="nulová",J406,0)</f>
        <v>0</v>
      </c>
      <c r="BJ406" s="24" t="s">
        <v>80</v>
      </c>
      <c r="BK406" s="232">
        <f>ROUND(I406*H406,2)</f>
        <v>0</v>
      </c>
      <c r="BL406" s="24" t="s">
        <v>158</v>
      </c>
      <c r="BM406" s="24" t="s">
        <v>613</v>
      </c>
    </row>
    <row r="407" s="1" customFormat="1">
      <c r="B407" s="46"/>
      <c r="C407" s="74"/>
      <c r="D407" s="233" t="s">
        <v>160</v>
      </c>
      <c r="E407" s="74"/>
      <c r="F407" s="234" t="s">
        <v>614</v>
      </c>
      <c r="G407" s="74"/>
      <c r="H407" s="74"/>
      <c r="I407" s="191"/>
      <c r="J407" s="74"/>
      <c r="K407" s="74"/>
      <c r="L407" s="72"/>
      <c r="M407" s="235"/>
      <c r="N407" s="47"/>
      <c r="O407" s="47"/>
      <c r="P407" s="47"/>
      <c r="Q407" s="47"/>
      <c r="R407" s="47"/>
      <c r="S407" s="47"/>
      <c r="T407" s="95"/>
      <c r="AT407" s="24" t="s">
        <v>160</v>
      </c>
      <c r="AU407" s="24" t="s">
        <v>82</v>
      </c>
    </row>
    <row r="408" s="11" customFormat="1">
      <c r="B408" s="236"/>
      <c r="C408" s="237"/>
      <c r="D408" s="233" t="s">
        <v>162</v>
      </c>
      <c r="E408" s="238" t="s">
        <v>21</v>
      </c>
      <c r="F408" s="239" t="s">
        <v>531</v>
      </c>
      <c r="G408" s="237"/>
      <c r="H408" s="238" t="s">
        <v>21</v>
      </c>
      <c r="I408" s="240"/>
      <c r="J408" s="237"/>
      <c r="K408" s="237"/>
      <c r="L408" s="241"/>
      <c r="M408" s="242"/>
      <c r="N408" s="243"/>
      <c r="O408" s="243"/>
      <c r="P408" s="243"/>
      <c r="Q408" s="243"/>
      <c r="R408" s="243"/>
      <c r="S408" s="243"/>
      <c r="T408" s="244"/>
      <c r="AT408" s="245" t="s">
        <v>162</v>
      </c>
      <c r="AU408" s="245" t="s">
        <v>82</v>
      </c>
      <c r="AV408" s="11" t="s">
        <v>80</v>
      </c>
      <c r="AW408" s="11" t="s">
        <v>35</v>
      </c>
      <c r="AX408" s="11" t="s">
        <v>72</v>
      </c>
      <c r="AY408" s="245" t="s">
        <v>150</v>
      </c>
    </row>
    <row r="409" s="12" customFormat="1">
      <c r="B409" s="246"/>
      <c r="C409" s="247"/>
      <c r="D409" s="233" t="s">
        <v>162</v>
      </c>
      <c r="E409" s="248" t="s">
        <v>21</v>
      </c>
      <c r="F409" s="249" t="s">
        <v>615</v>
      </c>
      <c r="G409" s="247"/>
      <c r="H409" s="250">
        <v>12</v>
      </c>
      <c r="I409" s="251"/>
      <c r="J409" s="247"/>
      <c r="K409" s="247"/>
      <c r="L409" s="252"/>
      <c r="M409" s="253"/>
      <c r="N409" s="254"/>
      <c r="O409" s="254"/>
      <c r="P409" s="254"/>
      <c r="Q409" s="254"/>
      <c r="R409" s="254"/>
      <c r="S409" s="254"/>
      <c r="T409" s="255"/>
      <c r="AT409" s="256" t="s">
        <v>162</v>
      </c>
      <c r="AU409" s="256" t="s">
        <v>82</v>
      </c>
      <c r="AV409" s="12" t="s">
        <v>82</v>
      </c>
      <c r="AW409" s="12" t="s">
        <v>35</v>
      </c>
      <c r="AX409" s="12" t="s">
        <v>72</v>
      </c>
      <c r="AY409" s="256" t="s">
        <v>150</v>
      </c>
    </row>
    <row r="410" s="11" customFormat="1">
      <c r="B410" s="236"/>
      <c r="C410" s="237"/>
      <c r="D410" s="233" t="s">
        <v>162</v>
      </c>
      <c r="E410" s="238" t="s">
        <v>21</v>
      </c>
      <c r="F410" s="239" t="s">
        <v>533</v>
      </c>
      <c r="G410" s="237"/>
      <c r="H410" s="238" t="s">
        <v>21</v>
      </c>
      <c r="I410" s="240"/>
      <c r="J410" s="237"/>
      <c r="K410" s="237"/>
      <c r="L410" s="241"/>
      <c r="M410" s="242"/>
      <c r="N410" s="243"/>
      <c r="O410" s="243"/>
      <c r="P410" s="243"/>
      <c r="Q410" s="243"/>
      <c r="R410" s="243"/>
      <c r="S410" s="243"/>
      <c r="T410" s="244"/>
      <c r="AT410" s="245" t="s">
        <v>162</v>
      </c>
      <c r="AU410" s="245" t="s">
        <v>82</v>
      </c>
      <c r="AV410" s="11" t="s">
        <v>80</v>
      </c>
      <c r="AW410" s="11" t="s">
        <v>35</v>
      </c>
      <c r="AX410" s="11" t="s">
        <v>72</v>
      </c>
      <c r="AY410" s="245" t="s">
        <v>150</v>
      </c>
    </row>
    <row r="411" s="12" customFormat="1">
      <c r="B411" s="246"/>
      <c r="C411" s="247"/>
      <c r="D411" s="233" t="s">
        <v>162</v>
      </c>
      <c r="E411" s="248" t="s">
        <v>21</v>
      </c>
      <c r="F411" s="249" t="s">
        <v>616</v>
      </c>
      <c r="G411" s="247"/>
      <c r="H411" s="250">
        <v>1</v>
      </c>
      <c r="I411" s="251"/>
      <c r="J411" s="247"/>
      <c r="K411" s="247"/>
      <c r="L411" s="252"/>
      <c r="M411" s="253"/>
      <c r="N411" s="254"/>
      <c r="O411" s="254"/>
      <c r="P411" s="254"/>
      <c r="Q411" s="254"/>
      <c r="R411" s="254"/>
      <c r="S411" s="254"/>
      <c r="T411" s="255"/>
      <c r="AT411" s="256" t="s">
        <v>162</v>
      </c>
      <c r="AU411" s="256" t="s">
        <v>82</v>
      </c>
      <c r="AV411" s="12" t="s">
        <v>82</v>
      </c>
      <c r="AW411" s="12" t="s">
        <v>35</v>
      </c>
      <c r="AX411" s="12" t="s">
        <v>72</v>
      </c>
      <c r="AY411" s="256" t="s">
        <v>150</v>
      </c>
    </row>
    <row r="412" s="13" customFormat="1">
      <c r="B412" s="268"/>
      <c r="C412" s="269"/>
      <c r="D412" s="233" t="s">
        <v>162</v>
      </c>
      <c r="E412" s="270" t="s">
        <v>21</v>
      </c>
      <c r="F412" s="271" t="s">
        <v>211</v>
      </c>
      <c r="G412" s="269"/>
      <c r="H412" s="272">
        <v>13</v>
      </c>
      <c r="I412" s="273"/>
      <c r="J412" s="269"/>
      <c r="K412" s="269"/>
      <c r="L412" s="274"/>
      <c r="M412" s="275"/>
      <c r="N412" s="276"/>
      <c r="O412" s="276"/>
      <c r="P412" s="276"/>
      <c r="Q412" s="276"/>
      <c r="R412" s="276"/>
      <c r="S412" s="276"/>
      <c r="T412" s="277"/>
      <c r="AT412" s="278" t="s">
        <v>162</v>
      </c>
      <c r="AU412" s="278" t="s">
        <v>82</v>
      </c>
      <c r="AV412" s="13" t="s">
        <v>158</v>
      </c>
      <c r="AW412" s="13" t="s">
        <v>35</v>
      </c>
      <c r="AX412" s="13" t="s">
        <v>80</v>
      </c>
      <c r="AY412" s="278" t="s">
        <v>150</v>
      </c>
    </row>
    <row r="413" s="1" customFormat="1" ht="25.5" customHeight="1">
      <c r="B413" s="46"/>
      <c r="C413" s="221" t="s">
        <v>617</v>
      </c>
      <c r="D413" s="221" t="s">
        <v>153</v>
      </c>
      <c r="E413" s="222" t="s">
        <v>618</v>
      </c>
      <c r="F413" s="223" t="s">
        <v>619</v>
      </c>
      <c r="G413" s="224" t="s">
        <v>175</v>
      </c>
      <c r="H413" s="225">
        <v>0.52500000000000002</v>
      </c>
      <c r="I413" s="226"/>
      <c r="J413" s="227">
        <f>ROUND(I413*H413,2)</f>
        <v>0</v>
      </c>
      <c r="K413" s="223" t="s">
        <v>157</v>
      </c>
      <c r="L413" s="72"/>
      <c r="M413" s="228" t="s">
        <v>21</v>
      </c>
      <c r="N413" s="229" t="s">
        <v>43</v>
      </c>
      <c r="O413" s="47"/>
      <c r="P413" s="230">
        <f>O413*H413</f>
        <v>0</v>
      </c>
      <c r="Q413" s="230">
        <v>0</v>
      </c>
      <c r="R413" s="230">
        <f>Q413*H413</f>
        <v>0</v>
      </c>
      <c r="S413" s="230">
        <v>0.36499999999999999</v>
      </c>
      <c r="T413" s="231">
        <f>S413*H413</f>
        <v>0.19162499999999999</v>
      </c>
      <c r="AR413" s="24" t="s">
        <v>158</v>
      </c>
      <c r="AT413" s="24" t="s">
        <v>153</v>
      </c>
      <c r="AU413" s="24" t="s">
        <v>82</v>
      </c>
      <c r="AY413" s="24" t="s">
        <v>150</v>
      </c>
      <c r="BE413" s="232">
        <f>IF(N413="základní",J413,0)</f>
        <v>0</v>
      </c>
      <c r="BF413" s="232">
        <f>IF(N413="snížená",J413,0)</f>
        <v>0</v>
      </c>
      <c r="BG413" s="232">
        <f>IF(N413="zákl. přenesená",J413,0)</f>
        <v>0</v>
      </c>
      <c r="BH413" s="232">
        <f>IF(N413="sníž. přenesená",J413,0)</f>
        <v>0</v>
      </c>
      <c r="BI413" s="232">
        <f>IF(N413="nulová",J413,0)</f>
        <v>0</v>
      </c>
      <c r="BJ413" s="24" t="s">
        <v>80</v>
      </c>
      <c r="BK413" s="232">
        <f>ROUND(I413*H413,2)</f>
        <v>0</v>
      </c>
      <c r="BL413" s="24" t="s">
        <v>158</v>
      </c>
      <c r="BM413" s="24" t="s">
        <v>620</v>
      </c>
    </row>
    <row r="414" s="1" customFormat="1">
      <c r="B414" s="46"/>
      <c r="C414" s="74"/>
      <c r="D414" s="233" t="s">
        <v>160</v>
      </c>
      <c r="E414" s="74"/>
      <c r="F414" s="234" t="s">
        <v>621</v>
      </c>
      <c r="G414" s="74"/>
      <c r="H414" s="74"/>
      <c r="I414" s="191"/>
      <c r="J414" s="74"/>
      <c r="K414" s="74"/>
      <c r="L414" s="72"/>
      <c r="M414" s="235"/>
      <c r="N414" s="47"/>
      <c r="O414" s="47"/>
      <c r="P414" s="47"/>
      <c r="Q414" s="47"/>
      <c r="R414" s="47"/>
      <c r="S414" s="47"/>
      <c r="T414" s="95"/>
      <c r="AT414" s="24" t="s">
        <v>160</v>
      </c>
      <c r="AU414" s="24" t="s">
        <v>82</v>
      </c>
    </row>
    <row r="415" s="11" customFormat="1">
      <c r="B415" s="236"/>
      <c r="C415" s="237"/>
      <c r="D415" s="233" t="s">
        <v>162</v>
      </c>
      <c r="E415" s="238" t="s">
        <v>21</v>
      </c>
      <c r="F415" s="239" t="s">
        <v>499</v>
      </c>
      <c r="G415" s="237"/>
      <c r="H415" s="238" t="s">
        <v>21</v>
      </c>
      <c r="I415" s="240"/>
      <c r="J415" s="237"/>
      <c r="K415" s="237"/>
      <c r="L415" s="241"/>
      <c r="M415" s="242"/>
      <c r="N415" s="243"/>
      <c r="O415" s="243"/>
      <c r="P415" s="243"/>
      <c r="Q415" s="243"/>
      <c r="R415" s="243"/>
      <c r="S415" s="243"/>
      <c r="T415" s="244"/>
      <c r="AT415" s="245" t="s">
        <v>162</v>
      </c>
      <c r="AU415" s="245" t="s">
        <v>82</v>
      </c>
      <c r="AV415" s="11" t="s">
        <v>80</v>
      </c>
      <c r="AW415" s="11" t="s">
        <v>35</v>
      </c>
      <c r="AX415" s="11" t="s">
        <v>72</v>
      </c>
      <c r="AY415" s="245" t="s">
        <v>150</v>
      </c>
    </row>
    <row r="416" s="12" customFormat="1">
      <c r="B416" s="246"/>
      <c r="C416" s="247"/>
      <c r="D416" s="233" t="s">
        <v>162</v>
      </c>
      <c r="E416" s="248" t="s">
        <v>21</v>
      </c>
      <c r="F416" s="249" t="s">
        <v>622</v>
      </c>
      <c r="G416" s="247"/>
      <c r="H416" s="250">
        <v>0.52500000000000002</v>
      </c>
      <c r="I416" s="251"/>
      <c r="J416" s="247"/>
      <c r="K416" s="247"/>
      <c r="L416" s="252"/>
      <c r="M416" s="253"/>
      <c r="N416" s="254"/>
      <c r="O416" s="254"/>
      <c r="P416" s="254"/>
      <c r="Q416" s="254"/>
      <c r="R416" s="254"/>
      <c r="S416" s="254"/>
      <c r="T416" s="255"/>
      <c r="AT416" s="256" t="s">
        <v>162</v>
      </c>
      <c r="AU416" s="256" t="s">
        <v>82</v>
      </c>
      <c r="AV416" s="12" t="s">
        <v>82</v>
      </c>
      <c r="AW416" s="12" t="s">
        <v>35</v>
      </c>
      <c r="AX416" s="12" t="s">
        <v>80</v>
      </c>
      <c r="AY416" s="256" t="s">
        <v>150</v>
      </c>
    </row>
    <row r="417" s="1" customFormat="1" ht="25.5" customHeight="1">
      <c r="B417" s="46"/>
      <c r="C417" s="221" t="s">
        <v>623</v>
      </c>
      <c r="D417" s="221" t="s">
        <v>153</v>
      </c>
      <c r="E417" s="222" t="s">
        <v>624</v>
      </c>
      <c r="F417" s="223" t="s">
        <v>625</v>
      </c>
      <c r="G417" s="224" t="s">
        <v>175</v>
      </c>
      <c r="H417" s="225">
        <v>345.01799999999997</v>
      </c>
      <c r="I417" s="226"/>
      <c r="J417" s="227">
        <f>ROUND(I417*H417,2)</f>
        <v>0</v>
      </c>
      <c r="K417" s="223" t="s">
        <v>157</v>
      </c>
      <c r="L417" s="72"/>
      <c r="M417" s="228" t="s">
        <v>21</v>
      </c>
      <c r="N417" s="229" t="s">
        <v>43</v>
      </c>
      <c r="O417" s="47"/>
      <c r="P417" s="230">
        <f>O417*H417</f>
        <v>0</v>
      </c>
      <c r="Q417" s="230">
        <v>0</v>
      </c>
      <c r="R417" s="230">
        <f>Q417*H417</f>
        <v>0</v>
      </c>
      <c r="S417" s="230">
        <v>0.0040000000000000001</v>
      </c>
      <c r="T417" s="231">
        <f>S417*H417</f>
        <v>1.380072</v>
      </c>
      <c r="AR417" s="24" t="s">
        <v>158</v>
      </c>
      <c r="AT417" s="24" t="s">
        <v>153</v>
      </c>
      <c r="AU417" s="24" t="s">
        <v>82</v>
      </c>
      <c r="AY417" s="24" t="s">
        <v>150</v>
      </c>
      <c r="BE417" s="232">
        <f>IF(N417="základní",J417,0)</f>
        <v>0</v>
      </c>
      <c r="BF417" s="232">
        <f>IF(N417="snížená",J417,0)</f>
        <v>0</v>
      </c>
      <c r="BG417" s="232">
        <f>IF(N417="zákl. přenesená",J417,0)</f>
        <v>0</v>
      </c>
      <c r="BH417" s="232">
        <f>IF(N417="sníž. přenesená",J417,0)</f>
        <v>0</v>
      </c>
      <c r="BI417" s="232">
        <f>IF(N417="nulová",J417,0)</f>
        <v>0</v>
      </c>
      <c r="BJ417" s="24" t="s">
        <v>80</v>
      </c>
      <c r="BK417" s="232">
        <f>ROUND(I417*H417,2)</f>
        <v>0</v>
      </c>
      <c r="BL417" s="24" t="s">
        <v>158</v>
      </c>
      <c r="BM417" s="24" t="s">
        <v>626</v>
      </c>
    </row>
    <row r="418" s="1" customFormat="1">
      <c r="B418" s="46"/>
      <c r="C418" s="74"/>
      <c r="D418" s="233" t="s">
        <v>160</v>
      </c>
      <c r="E418" s="74"/>
      <c r="F418" s="234" t="s">
        <v>627</v>
      </c>
      <c r="G418" s="74"/>
      <c r="H418" s="74"/>
      <c r="I418" s="191"/>
      <c r="J418" s="74"/>
      <c r="K418" s="74"/>
      <c r="L418" s="72"/>
      <c r="M418" s="235"/>
      <c r="N418" s="47"/>
      <c r="O418" s="47"/>
      <c r="P418" s="47"/>
      <c r="Q418" s="47"/>
      <c r="R418" s="47"/>
      <c r="S418" s="47"/>
      <c r="T418" s="95"/>
      <c r="AT418" s="24" t="s">
        <v>160</v>
      </c>
      <c r="AU418" s="24" t="s">
        <v>82</v>
      </c>
    </row>
    <row r="419" s="12" customFormat="1">
      <c r="B419" s="246"/>
      <c r="C419" s="247"/>
      <c r="D419" s="233" t="s">
        <v>162</v>
      </c>
      <c r="E419" s="248" t="s">
        <v>21</v>
      </c>
      <c r="F419" s="249" t="s">
        <v>628</v>
      </c>
      <c r="G419" s="247"/>
      <c r="H419" s="250">
        <v>345.01799999999997</v>
      </c>
      <c r="I419" s="251"/>
      <c r="J419" s="247"/>
      <c r="K419" s="247"/>
      <c r="L419" s="252"/>
      <c r="M419" s="253"/>
      <c r="N419" s="254"/>
      <c r="O419" s="254"/>
      <c r="P419" s="254"/>
      <c r="Q419" s="254"/>
      <c r="R419" s="254"/>
      <c r="S419" s="254"/>
      <c r="T419" s="255"/>
      <c r="AT419" s="256" t="s">
        <v>162</v>
      </c>
      <c r="AU419" s="256" t="s">
        <v>82</v>
      </c>
      <c r="AV419" s="12" t="s">
        <v>82</v>
      </c>
      <c r="AW419" s="12" t="s">
        <v>35</v>
      </c>
      <c r="AX419" s="12" t="s">
        <v>80</v>
      </c>
      <c r="AY419" s="256" t="s">
        <v>150</v>
      </c>
    </row>
    <row r="420" s="1" customFormat="1" ht="25.5" customHeight="1">
      <c r="B420" s="46"/>
      <c r="C420" s="221" t="s">
        <v>629</v>
      </c>
      <c r="D420" s="221" t="s">
        <v>153</v>
      </c>
      <c r="E420" s="222" t="s">
        <v>630</v>
      </c>
      <c r="F420" s="223" t="s">
        <v>631</v>
      </c>
      <c r="G420" s="224" t="s">
        <v>175</v>
      </c>
      <c r="H420" s="225">
        <v>22</v>
      </c>
      <c r="I420" s="226"/>
      <c r="J420" s="227">
        <f>ROUND(I420*H420,2)</f>
        <v>0</v>
      </c>
      <c r="K420" s="223" t="s">
        <v>157</v>
      </c>
      <c r="L420" s="72"/>
      <c r="M420" s="228" t="s">
        <v>21</v>
      </c>
      <c r="N420" s="229" t="s">
        <v>43</v>
      </c>
      <c r="O420" s="47"/>
      <c r="P420" s="230">
        <f>O420*H420</f>
        <v>0</v>
      </c>
      <c r="Q420" s="230">
        <v>0</v>
      </c>
      <c r="R420" s="230">
        <f>Q420*H420</f>
        <v>0</v>
      </c>
      <c r="S420" s="230">
        <v>0.0040000000000000001</v>
      </c>
      <c r="T420" s="231">
        <f>S420*H420</f>
        <v>0.087999999999999995</v>
      </c>
      <c r="AR420" s="24" t="s">
        <v>158</v>
      </c>
      <c r="AT420" s="24" t="s">
        <v>153</v>
      </c>
      <c r="AU420" s="24" t="s">
        <v>82</v>
      </c>
      <c r="AY420" s="24" t="s">
        <v>150</v>
      </c>
      <c r="BE420" s="232">
        <f>IF(N420="základní",J420,0)</f>
        <v>0</v>
      </c>
      <c r="BF420" s="232">
        <f>IF(N420="snížená",J420,0)</f>
        <v>0</v>
      </c>
      <c r="BG420" s="232">
        <f>IF(N420="zákl. přenesená",J420,0)</f>
        <v>0</v>
      </c>
      <c r="BH420" s="232">
        <f>IF(N420="sníž. přenesená",J420,0)</f>
        <v>0</v>
      </c>
      <c r="BI420" s="232">
        <f>IF(N420="nulová",J420,0)</f>
        <v>0</v>
      </c>
      <c r="BJ420" s="24" t="s">
        <v>80</v>
      </c>
      <c r="BK420" s="232">
        <f>ROUND(I420*H420,2)</f>
        <v>0</v>
      </c>
      <c r="BL420" s="24" t="s">
        <v>158</v>
      </c>
      <c r="BM420" s="24" t="s">
        <v>632</v>
      </c>
    </row>
    <row r="421" s="1" customFormat="1">
      <c r="B421" s="46"/>
      <c r="C421" s="74"/>
      <c r="D421" s="233" t="s">
        <v>160</v>
      </c>
      <c r="E421" s="74"/>
      <c r="F421" s="234" t="s">
        <v>633</v>
      </c>
      <c r="G421" s="74"/>
      <c r="H421" s="74"/>
      <c r="I421" s="191"/>
      <c r="J421" s="74"/>
      <c r="K421" s="74"/>
      <c r="L421" s="72"/>
      <c r="M421" s="235"/>
      <c r="N421" s="47"/>
      <c r="O421" s="47"/>
      <c r="P421" s="47"/>
      <c r="Q421" s="47"/>
      <c r="R421" s="47"/>
      <c r="S421" s="47"/>
      <c r="T421" s="95"/>
      <c r="AT421" s="24" t="s">
        <v>160</v>
      </c>
      <c r="AU421" s="24" t="s">
        <v>82</v>
      </c>
    </row>
    <row r="422" s="12" customFormat="1">
      <c r="B422" s="246"/>
      <c r="C422" s="247"/>
      <c r="D422" s="233" t="s">
        <v>162</v>
      </c>
      <c r="E422" s="248" t="s">
        <v>21</v>
      </c>
      <c r="F422" s="249" t="s">
        <v>634</v>
      </c>
      <c r="G422" s="247"/>
      <c r="H422" s="250">
        <v>22</v>
      </c>
      <c r="I422" s="251"/>
      <c r="J422" s="247"/>
      <c r="K422" s="247"/>
      <c r="L422" s="252"/>
      <c r="M422" s="253"/>
      <c r="N422" s="254"/>
      <c r="O422" s="254"/>
      <c r="P422" s="254"/>
      <c r="Q422" s="254"/>
      <c r="R422" s="254"/>
      <c r="S422" s="254"/>
      <c r="T422" s="255"/>
      <c r="AT422" s="256" t="s">
        <v>162</v>
      </c>
      <c r="AU422" s="256" t="s">
        <v>82</v>
      </c>
      <c r="AV422" s="12" t="s">
        <v>82</v>
      </c>
      <c r="AW422" s="12" t="s">
        <v>35</v>
      </c>
      <c r="AX422" s="12" t="s">
        <v>80</v>
      </c>
      <c r="AY422" s="256" t="s">
        <v>150</v>
      </c>
    </row>
    <row r="423" s="1" customFormat="1" ht="25.5" customHeight="1">
      <c r="B423" s="46"/>
      <c r="C423" s="221" t="s">
        <v>635</v>
      </c>
      <c r="D423" s="221" t="s">
        <v>153</v>
      </c>
      <c r="E423" s="222" t="s">
        <v>636</v>
      </c>
      <c r="F423" s="223" t="s">
        <v>637</v>
      </c>
      <c r="G423" s="224" t="s">
        <v>241</v>
      </c>
      <c r="H423" s="225">
        <v>4.5999999999999996</v>
      </c>
      <c r="I423" s="226"/>
      <c r="J423" s="227">
        <f>ROUND(I423*H423,2)</f>
        <v>0</v>
      </c>
      <c r="K423" s="223" t="s">
        <v>157</v>
      </c>
      <c r="L423" s="72"/>
      <c r="M423" s="228" t="s">
        <v>21</v>
      </c>
      <c r="N423" s="229" t="s">
        <v>43</v>
      </c>
      <c r="O423" s="47"/>
      <c r="P423" s="230">
        <f>O423*H423</f>
        <v>0</v>
      </c>
      <c r="Q423" s="230">
        <v>0</v>
      </c>
      <c r="R423" s="230">
        <f>Q423*H423</f>
        <v>0</v>
      </c>
      <c r="S423" s="230">
        <v>0.042000000000000003</v>
      </c>
      <c r="T423" s="231">
        <f>S423*H423</f>
        <v>0.19320000000000001</v>
      </c>
      <c r="AR423" s="24" t="s">
        <v>158</v>
      </c>
      <c r="AT423" s="24" t="s">
        <v>153</v>
      </c>
      <c r="AU423" s="24" t="s">
        <v>82</v>
      </c>
      <c r="AY423" s="24" t="s">
        <v>150</v>
      </c>
      <c r="BE423" s="232">
        <f>IF(N423="základní",J423,0)</f>
        <v>0</v>
      </c>
      <c r="BF423" s="232">
        <f>IF(N423="snížená",J423,0)</f>
        <v>0</v>
      </c>
      <c r="BG423" s="232">
        <f>IF(N423="zákl. přenesená",J423,0)</f>
        <v>0</v>
      </c>
      <c r="BH423" s="232">
        <f>IF(N423="sníž. přenesená",J423,0)</f>
        <v>0</v>
      </c>
      <c r="BI423" s="232">
        <f>IF(N423="nulová",J423,0)</f>
        <v>0</v>
      </c>
      <c r="BJ423" s="24" t="s">
        <v>80</v>
      </c>
      <c r="BK423" s="232">
        <f>ROUND(I423*H423,2)</f>
        <v>0</v>
      </c>
      <c r="BL423" s="24" t="s">
        <v>158</v>
      </c>
      <c r="BM423" s="24" t="s">
        <v>638</v>
      </c>
    </row>
    <row r="424" s="1" customFormat="1">
      <c r="B424" s="46"/>
      <c r="C424" s="74"/>
      <c r="D424" s="233" t="s">
        <v>160</v>
      </c>
      <c r="E424" s="74"/>
      <c r="F424" s="234" t="s">
        <v>639</v>
      </c>
      <c r="G424" s="74"/>
      <c r="H424" s="74"/>
      <c r="I424" s="191"/>
      <c r="J424" s="74"/>
      <c r="K424" s="74"/>
      <c r="L424" s="72"/>
      <c r="M424" s="235"/>
      <c r="N424" s="47"/>
      <c r="O424" s="47"/>
      <c r="P424" s="47"/>
      <c r="Q424" s="47"/>
      <c r="R424" s="47"/>
      <c r="S424" s="47"/>
      <c r="T424" s="95"/>
      <c r="AT424" s="24" t="s">
        <v>160</v>
      </c>
      <c r="AU424" s="24" t="s">
        <v>82</v>
      </c>
    </row>
    <row r="425" s="12" customFormat="1">
      <c r="B425" s="246"/>
      <c r="C425" s="247"/>
      <c r="D425" s="233" t="s">
        <v>162</v>
      </c>
      <c r="E425" s="248" t="s">
        <v>21</v>
      </c>
      <c r="F425" s="249" t="s">
        <v>640</v>
      </c>
      <c r="G425" s="247"/>
      <c r="H425" s="250">
        <v>4.5999999999999996</v>
      </c>
      <c r="I425" s="251"/>
      <c r="J425" s="247"/>
      <c r="K425" s="247"/>
      <c r="L425" s="252"/>
      <c r="M425" s="253"/>
      <c r="N425" s="254"/>
      <c r="O425" s="254"/>
      <c r="P425" s="254"/>
      <c r="Q425" s="254"/>
      <c r="R425" s="254"/>
      <c r="S425" s="254"/>
      <c r="T425" s="255"/>
      <c r="AT425" s="256" t="s">
        <v>162</v>
      </c>
      <c r="AU425" s="256" t="s">
        <v>82</v>
      </c>
      <c r="AV425" s="12" t="s">
        <v>82</v>
      </c>
      <c r="AW425" s="12" t="s">
        <v>35</v>
      </c>
      <c r="AX425" s="12" t="s">
        <v>80</v>
      </c>
      <c r="AY425" s="256" t="s">
        <v>150</v>
      </c>
    </row>
    <row r="426" s="1" customFormat="1" ht="25.5" customHeight="1">
      <c r="B426" s="46"/>
      <c r="C426" s="221" t="s">
        <v>641</v>
      </c>
      <c r="D426" s="221" t="s">
        <v>153</v>
      </c>
      <c r="E426" s="222" t="s">
        <v>642</v>
      </c>
      <c r="F426" s="223" t="s">
        <v>643</v>
      </c>
      <c r="G426" s="224" t="s">
        <v>194</v>
      </c>
      <c r="H426" s="225">
        <v>6.8970000000000002</v>
      </c>
      <c r="I426" s="226"/>
      <c r="J426" s="227">
        <f>ROUND(I426*H426,2)</f>
        <v>0</v>
      </c>
      <c r="K426" s="223" t="s">
        <v>157</v>
      </c>
      <c r="L426" s="72"/>
      <c r="M426" s="228" t="s">
        <v>21</v>
      </c>
      <c r="N426" s="229" t="s">
        <v>43</v>
      </c>
      <c r="O426" s="47"/>
      <c r="P426" s="230">
        <f>O426*H426</f>
        <v>0</v>
      </c>
      <c r="Q426" s="230">
        <v>0</v>
      </c>
      <c r="R426" s="230">
        <f>Q426*H426</f>
        <v>0</v>
      </c>
      <c r="S426" s="230">
        <v>2.2000000000000002</v>
      </c>
      <c r="T426" s="231">
        <f>S426*H426</f>
        <v>15.173400000000001</v>
      </c>
      <c r="AR426" s="24" t="s">
        <v>158</v>
      </c>
      <c r="AT426" s="24" t="s">
        <v>153</v>
      </c>
      <c r="AU426" s="24" t="s">
        <v>82</v>
      </c>
      <c r="AY426" s="24" t="s">
        <v>150</v>
      </c>
      <c r="BE426" s="232">
        <f>IF(N426="základní",J426,0)</f>
        <v>0</v>
      </c>
      <c r="BF426" s="232">
        <f>IF(N426="snížená",J426,0)</f>
        <v>0</v>
      </c>
      <c r="BG426" s="232">
        <f>IF(N426="zákl. přenesená",J426,0)</f>
        <v>0</v>
      </c>
      <c r="BH426" s="232">
        <f>IF(N426="sníž. přenesená",J426,0)</f>
        <v>0</v>
      </c>
      <c r="BI426" s="232">
        <f>IF(N426="nulová",J426,0)</f>
        <v>0</v>
      </c>
      <c r="BJ426" s="24" t="s">
        <v>80</v>
      </c>
      <c r="BK426" s="232">
        <f>ROUND(I426*H426,2)</f>
        <v>0</v>
      </c>
      <c r="BL426" s="24" t="s">
        <v>158</v>
      </c>
      <c r="BM426" s="24" t="s">
        <v>644</v>
      </c>
    </row>
    <row r="427" s="1" customFormat="1">
      <c r="B427" s="46"/>
      <c r="C427" s="74"/>
      <c r="D427" s="233" t="s">
        <v>160</v>
      </c>
      <c r="E427" s="74"/>
      <c r="F427" s="234" t="s">
        <v>645</v>
      </c>
      <c r="G427" s="74"/>
      <c r="H427" s="74"/>
      <c r="I427" s="191"/>
      <c r="J427" s="74"/>
      <c r="K427" s="74"/>
      <c r="L427" s="72"/>
      <c r="M427" s="235"/>
      <c r="N427" s="47"/>
      <c r="O427" s="47"/>
      <c r="P427" s="47"/>
      <c r="Q427" s="47"/>
      <c r="R427" s="47"/>
      <c r="S427" s="47"/>
      <c r="T427" s="95"/>
      <c r="AT427" s="24" t="s">
        <v>160</v>
      </c>
      <c r="AU427" s="24" t="s">
        <v>82</v>
      </c>
    </row>
    <row r="428" s="11" customFormat="1">
      <c r="B428" s="236"/>
      <c r="C428" s="237"/>
      <c r="D428" s="233" t="s">
        <v>162</v>
      </c>
      <c r="E428" s="238" t="s">
        <v>21</v>
      </c>
      <c r="F428" s="239" t="s">
        <v>371</v>
      </c>
      <c r="G428" s="237"/>
      <c r="H428" s="238" t="s">
        <v>21</v>
      </c>
      <c r="I428" s="240"/>
      <c r="J428" s="237"/>
      <c r="K428" s="237"/>
      <c r="L428" s="241"/>
      <c r="M428" s="242"/>
      <c r="N428" s="243"/>
      <c r="O428" s="243"/>
      <c r="P428" s="243"/>
      <c r="Q428" s="243"/>
      <c r="R428" s="243"/>
      <c r="S428" s="243"/>
      <c r="T428" s="244"/>
      <c r="AT428" s="245" t="s">
        <v>162</v>
      </c>
      <c r="AU428" s="245" t="s">
        <v>82</v>
      </c>
      <c r="AV428" s="11" t="s">
        <v>80</v>
      </c>
      <c r="AW428" s="11" t="s">
        <v>35</v>
      </c>
      <c r="AX428" s="11" t="s">
        <v>72</v>
      </c>
      <c r="AY428" s="245" t="s">
        <v>150</v>
      </c>
    </row>
    <row r="429" s="12" customFormat="1">
      <c r="B429" s="246"/>
      <c r="C429" s="247"/>
      <c r="D429" s="233" t="s">
        <v>162</v>
      </c>
      <c r="E429" s="248" t="s">
        <v>21</v>
      </c>
      <c r="F429" s="249" t="s">
        <v>372</v>
      </c>
      <c r="G429" s="247"/>
      <c r="H429" s="250">
        <v>3.8079999999999998</v>
      </c>
      <c r="I429" s="251"/>
      <c r="J429" s="247"/>
      <c r="K429" s="247"/>
      <c r="L429" s="252"/>
      <c r="M429" s="253"/>
      <c r="N429" s="254"/>
      <c r="O429" s="254"/>
      <c r="P429" s="254"/>
      <c r="Q429" s="254"/>
      <c r="R429" s="254"/>
      <c r="S429" s="254"/>
      <c r="T429" s="255"/>
      <c r="AT429" s="256" t="s">
        <v>162</v>
      </c>
      <c r="AU429" s="256" t="s">
        <v>82</v>
      </c>
      <c r="AV429" s="12" t="s">
        <v>82</v>
      </c>
      <c r="AW429" s="12" t="s">
        <v>35</v>
      </c>
      <c r="AX429" s="12" t="s">
        <v>72</v>
      </c>
      <c r="AY429" s="256" t="s">
        <v>150</v>
      </c>
    </row>
    <row r="430" s="11" customFormat="1">
      <c r="B430" s="236"/>
      <c r="C430" s="237"/>
      <c r="D430" s="233" t="s">
        <v>162</v>
      </c>
      <c r="E430" s="238" t="s">
        <v>21</v>
      </c>
      <c r="F430" s="239" t="s">
        <v>357</v>
      </c>
      <c r="G430" s="237"/>
      <c r="H430" s="238" t="s">
        <v>21</v>
      </c>
      <c r="I430" s="240"/>
      <c r="J430" s="237"/>
      <c r="K430" s="237"/>
      <c r="L430" s="241"/>
      <c r="M430" s="242"/>
      <c r="N430" s="243"/>
      <c r="O430" s="243"/>
      <c r="P430" s="243"/>
      <c r="Q430" s="243"/>
      <c r="R430" s="243"/>
      <c r="S430" s="243"/>
      <c r="T430" s="244"/>
      <c r="AT430" s="245" t="s">
        <v>162</v>
      </c>
      <c r="AU430" s="245" t="s">
        <v>82</v>
      </c>
      <c r="AV430" s="11" t="s">
        <v>80</v>
      </c>
      <c r="AW430" s="11" t="s">
        <v>35</v>
      </c>
      <c r="AX430" s="11" t="s">
        <v>72</v>
      </c>
      <c r="AY430" s="245" t="s">
        <v>150</v>
      </c>
    </row>
    <row r="431" s="12" customFormat="1">
      <c r="B431" s="246"/>
      <c r="C431" s="247"/>
      <c r="D431" s="233" t="s">
        <v>162</v>
      </c>
      <c r="E431" s="248" t="s">
        <v>21</v>
      </c>
      <c r="F431" s="249" t="s">
        <v>646</v>
      </c>
      <c r="G431" s="247"/>
      <c r="H431" s="250">
        <v>1.6200000000000001</v>
      </c>
      <c r="I431" s="251"/>
      <c r="J431" s="247"/>
      <c r="K431" s="247"/>
      <c r="L431" s="252"/>
      <c r="M431" s="253"/>
      <c r="N431" s="254"/>
      <c r="O431" s="254"/>
      <c r="P431" s="254"/>
      <c r="Q431" s="254"/>
      <c r="R431" s="254"/>
      <c r="S431" s="254"/>
      <c r="T431" s="255"/>
      <c r="AT431" s="256" t="s">
        <v>162</v>
      </c>
      <c r="AU431" s="256" t="s">
        <v>82</v>
      </c>
      <c r="AV431" s="12" t="s">
        <v>82</v>
      </c>
      <c r="AW431" s="12" t="s">
        <v>35</v>
      </c>
      <c r="AX431" s="12" t="s">
        <v>72</v>
      </c>
      <c r="AY431" s="256" t="s">
        <v>150</v>
      </c>
    </row>
    <row r="432" s="12" customFormat="1">
      <c r="B432" s="246"/>
      <c r="C432" s="247"/>
      <c r="D432" s="233" t="s">
        <v>162</v>
      </c>
      <c r="E432" s="248" t="s">
        <v>21</v>
      </c>
      <c r="F432" s="249" t="s">
        <v>647</v>
      </c>
      <c r="G432" s="247"/>
      <c r="H432" s="250">
        <v>1.4690000000000001</v>
      </c>
      <c r="I432" s="251"/>
      <c r="J432" s="247"/>
      <c r="K432" s="247"/>
      <c r="L432" s="252"/>
      <c r="M432" s="253"/>
      <c r="N432" s="254"/>
      <c r="O432" s="254"/>
      <c r="P432" s="254"/>
      <c r="Q432" s="254"/>
      <c r="R432" s="254"/>
      <c r="S432" s="254"/>
      <c r="T432" s="255"/>
      <c r="AT432" s="256" t="s">
        <v>162</v>
      </c>
      <c r="AU432" s="256" t="s">
        <v>82</v>
      </c>
      <c r="AV432" s="12" t="s">
        <v>82</v>
      </c>
      <c r="AW432" s="12" t="s">
        <v>35</v>
      </c>
      <c r="AX432" s="12" t="s">
        <v>72</v>
      </c>
      <c r="AY432" s="256" t="s">
        <v>150</v>
      </c>
    </row>
    <row r="433" s="13" customFormat="1">
      <c r="B433" s="268"/>
      <c r="C433" s="269"/>
      <c r="D433" s="233" t="s">
        <v>162</v>
      </c>
      <c r="E433" s="270" t="s">
        <v>21</v>
      </c>
      <c r="F433" s="271" t="s">
        <v>211</v>
      </c>
      <c r="G433" s="269"/>
      <c r="H433" s="272">
        <v>6.8970000000000002</v>
      </c>
      <c r="I433" s="273"/>
      <c r="J433" s="269"/>
      <c r="K433" s="269"/>
      <c r="L433" s="274"/>
      <c r="M433" s="275"/>
      <c r="N433" s="276"/>
      <c r="O433" s="276"/>
      <c r="P433" s="276"/>
      <c r="Q433" s="276"/>
      <c r="R433" s="276"/>
      <c r="S433" s="276"/>
      <c r="T433" s="277"/>
      <c r="AT433" s="278" t="s">
        <v>162</v>
      </c>
      <c r="AU433" s="278" t="s">
        <v>82</v>
      </c>
      <c r="AV433" s="13" t="s">
        <v>158</v>
      </c>
      <c r="AW433" s="13" t="s">
        <v>35</v>
      </c>
      <c r="AX433" s="13" t="s">
        <v>80</v>
      </c>
      <c r="AY433" s="278" t="s">
        <v>150</v>
      </c>
    </row>
    <row r="434" s="1" customFormat="1" ht="25.5" customHeight="1">
      <c r="B434" s="46"/>
      <c r="C434" s="221" t="s">
        <v>648</v>
      </c>
      <c r="D434" s="221" t="s">
        <v>153</v>
      </c>
      <c r="E434" s="222" t="s">
        <v>649</v>
      </c>
      <c r="F434" s="223" t="s">
        <v>650</v>
      </c>
      <c r="G434" s="224" t="s">
        <v>241</v>
      </c>
      <c r="H434" s="225">
        <v>2</v>
      </c>
      <c r="I434" s="226"/>
      <c r="J434" s="227">
        <f>ROUND(I434*H434,2)</f>
        <v>0</v>
      </c>
      <c r="K434" s="223" t="s">
        <v>157</v>
      </c>
      <c r="L434" s="72"/>
      <c r="M434" s="228" t="s">
        <v>21</v>
      </c>
      <c r="N434" s="229" t="s">
        <v>43</v>
      </c>
      <c r="O434" s="47"/>
      <c r="P434" s="230">
        <f>O434*H434</f>
        <v>0</v>
      </c>
      <c r="Q434" s="230">
        <v>0</v>
      </c>
      <c r="R434" s="230">
        <f>Q434*H434</f>
        <v>0</v>
      </c>
      <c r="S434" s="230">
        <v>0.021999999999999999</v>
      </c>
      <c r="T434" s="231">
        <f>S434*H434</f>
        <v>0.043999999999999997</v>
      </c>
      <c r="AR434" s="24" t="s">
        <v>158</v>
      </c>
      <c r="AT434" s="24" t="s">
        <v>153</v>
      </c>
      <c r="AU434" s="24" t="s">
        <v>82</v>
      </c>
      <c r="AY434" s="24" t="s">
        <v>150</v>
      </c>
      <c r="BE434" s="232">
        <f>IF(N434="základní",J434,0)</f>
        <v>0</v>
      </c>
      <c r="BF434" s="232">
        <f>IF(N434="snížená",J434,0)</f>
        <v>0</v>
      </c>
      <c r="BG434" s="232">
        <f>IF(N434="zákl. přenesená",J434,0)</f>
        <v>0</v>
      </c>
      <c r="BH434" s="232">
        <f>IF(N434="sníž. přenesená",J434,0)</f>
        <v>0</v>
      </c>
      <c r="BI434" s="232">
        <f>IF(N434="nulová",J434,0)</f>
        <v>0</v>
      </c>
      <c r="BJ434" s="24" t="s">
        <v>80</v>
      </c>
      <c r="BK434" s="232">
        <f>ROUND(I434*H434,2)</f>
        <v>0</v>
      </c>
      <c r="BL434" s="24" t="s">
        <v>158</v>
      </c>
      <c r="BM434" s="24" t="s">
        <v>651</v>
      </c>
    </row>
    <row r="435" s="1" customFormat="1">
      <c r="B435" s="46"/>
      <c r="C435" s="74"/>
      <c r="D435" s="233" t="s">
        <v>160</v>
      </c>
      <c r="E435" s="74"/>
      <c r="F435" s="234" t="s">
        <v>652</v>
      </c>
      <c r="G435" s="74"/>
      <c r="H435" s="74"/>
      <c r="I435" s="191"/>
      <c r="J435" s="74"/>
      <c r="K435" s="74"/>
      <c r="L435" s="72"/>
      <c r="M435" s="235"/>
      <c r="N435" s="47"/>
      <c r="O435" s="47"/>
      <c r="P435" s="47"/>
      <c r="Q435" s="47"/>
      <c r="R435" s="47"/>
      <c r="S435" s="47"/>
      <c r="T435" s="95"/>
      <c r="AT435" s="24" t="s">
        <v>160</v>
      </c>
      <c r="AU435" s="24" t="s">
        <v>82</v>
      </c>
    </row>
    <row r="436" s="11" customFormat="1">
      <c r="B436" s="236"/>
      <c r="C436" s="237"/>
      <c r="D436" s="233" t="s">
        <v>162</v>
      </c>
      <c r="E436" s="238" t="s">
        <v>21</v>
      </c>
      <c r="F436" s="239" t="s">
        <v>653</v>
      </c>
      <c r="G436" s="237"/>
      <c r="H436" s="238" t="s">
        <v>21</v>
      </c>
      <c r="I436" s="240"/>
      <c r="J436" s="237"/>
      <c r="K436" s="237"/>
      <c r="L436" s="241"/>
      <c r="M436" s="242"/>
      <c r="N436" s="243"/>
      <c r="O436" s="243"/>
      <c r="P436" s="243"/>
      <c r="Q436" s="243"/>
      <c r="R436" s="243"/>
      <c r="S436" s="243"/>
      <c r="T436" s="244"/>
      <c r="AT436" s="245" t="s">
        <v>162</v>
      </c>
      <c r="AU436" s="245" t="s">
        <v>82</v>
      </c>
      <c r="AV436" s="11" t="s">
        <v>80</v>
      </c>
      <c r="AW436" s="11" t="s">
        <v>35</v>
      </c>
      <c r="AX436" s="11" t="s">
        <v>72</v>
      </c>
      <c r="AY436" s="245" t="s">
        <v>150</v>
      </c>
    </row>
    <row r="437" s="12" customFormat="1">
      <c r="B437" s="246"/>
      <c r="C437" s="247"/>
      <c r="D437" s="233" t="s">
        <v>162</v>
      </c>
      <c r="E437" s="248" t="s">
        <v>21</v>
      </c>
      <c r="F437" s="249" t="s">
        <v>654</v>
      </c>
      <c r="G437" s="247"/>
      <c r="H437" s="250">
        <v>2</v>
      </c>
      <c r="I437" s="251"/>
      <c r="J437" s="247"/>
      <c r="K437" s="247"/>
      <c r="L437" s="252"/>
      <c r="M437" s="253"/>
      <c r="N437" s="254"/>
      <c r="O437" s="254"/>
      <c r="P437" s="254"/>
      <c r="Q437" s="254"/>
      <c r="R437" s="254"/>
      <c r="S437" s="254"/>
      <c r="T437" s="255"/>
      <c r="AT437" s="256" t="s">
        <v>162</v>
      </c>
      <c r="AU437" s="256" t="s">
        <v>82</v>
      </c>
      <c r="AV437" s="12" t="s">
        <v>82</v>
      </c>
      <c r="AW437" s="12" t="s">
        <v>35</v>
      </c>
      <c r="AX437" s="12" t="s">
        <v>80</v>
      </c>
      <c r="AY437" s="256" t="s">
        <v>150</v>
      </c>
    </row>
    <row r="438" s="1" customFormat="1" ht="25.5" customHeight="1">
      <c r="B438" s="46"/>
      <c r="C438" s="221" t="s">
        <v>655</v>
      </c>
      <c r="D438" s="221" t="s">
        <v>153</v>
      </c>
      <c r="E438" s="222" t="s">
        <v>656</v>
      </c>
      <c r="F438" s="223" t="s">
        <v>657</v>
      </c>
      <c r="G438" s="224" t="s">
        <v>241</v>
      </c>
      <c r="H438" s="225">
        <v>3.4500000000000002</v>
      </c>
      <c r="I438" s="226"/>
      <c r="J438" s="227">
        <f>ROUND(I438*H438,2)</f>
        <v>0</v>
      </c>
      <c r="K438" s="223" t="s">
        <v>157</v>
      </c>
      <c r="L438" s="72"/>
      <c r="M438" s="228" t="s">
        <v>21</v>
      </c>
      <c r="N438" s="229" t="s">
        <v>43</v>
      </c>
      <c r="O438" s="47"/>
      <c r="P438" s="230">
        <f>O438*H438</f>
        <v>0</v>
      </c>
      <c r="Q438" s="230">
        <v>0</v>
      </c>
      <c r="R438" s="230">
        <f>Q438*H438</f>
        <v>0</v>
      </c>
      <c r="S438" s="230">
        <v>0.045999999999999999</v>
      </c>
      <c r="T438" s="231">
        <f>S438*H438</f>
        <v>0.15870000000000001</v>
      </c>
      <c r="AR438" s="24" t="s">
        <v>158</v>
      </c>
      <c r="AT438" s="24" t="s">
        <v>153</v>
      </c>
      <c r="AU438" s="24" t="s">
        <v>82</v>
      </c>
      <c r="AY438" s="24" t="s">
        <v>150</v>
      </c>
      <c r="BE438" s="232">
        <f>IF(N438="základní",J438,0)</f>
        <v>0</v>
      </c>
      <c r="BF438" s="232">
        <f>IF(N438="snížená",J438,0)</f>
        <v>0</v>
      </c>
      <c r="BG438" s="232">
        <f>IF(N438="zákl. přenesená",J438,0)</f>
        <v>0</v>
      </c>
      <c r="BH438" s="232">
        <f>IF(N438="sníž. přenesená",J438,0)</f>
        <v>0</v>
      </c>
      <c r="BI438" s="232">
        <f>IF(N438="nulová",J438,0)</f>
        <v>0</v>
      </c>
      <c r="BJ438" s="24" t="s">
        <v>80</v>
      </c>
      <c r="BK438" s="232">
        <f>ROUND(I438*H438,2)</f>
        <v>0</v>
      </c>
      <c r="BL438" s="24" t="s">
        <v>158</v>
      </c>
      <c r="BM438" s="24" t="s">
        <v>658</v>
      </c>
    </row>
    <row r="439" s="1" customFormat="1">
      <c r="B439" s="46"/>
      <c r="C439" s="74"/>
      <c r="D439" s="233" t="s">
        <v>160</v>
      </c>
      <c r="E439" s="74"/>
      <c r="F439" s="234" t="s">
        <v>659</v>
      </c>
      <c r="G439" s="74"/>
      <c r="H439" s="74"/>
      <c r="I439" s="191"/>
      <c r="J439" s="74"/>
      <c r="K439" s="74"/>
      <c r="L439" s="72"/>
      <c r="M439" s="235"/>
      <c r="N439" s="47"/>
      <c r="O439" s="47"/>
      <c r="P439" s="47"/>
      <c r="Q439" s="47"/>
      <c r="R439" s="47"/>
      <c r="S439" s="47"/>
      <c r="T439" s="95"/>
      <c r="AT439" s="24" t="s">
        <v>160</v>
      </c>
      <c r="AU439" s="24" t="s">
        <v>82</v>
      </c>
    </row>
    <row r="440" s="11" customFormat="1">
      <c r="B440" s="236"/>
      <c r="C440" s="237"/>
      <c r="D440" s="233" t="s">
        <v>162</v>
      </c>
      <c r="E440" s="238" t="s">
        <v>21</v>
      </c>
      <c r="F440" s="239" t="s">
        <v>660</v>
      </c>
      <c r="G440" s="237"/>
      <c r="H440" s="238" t="s">
        <v>21</v>
      </c>
      <c r="I440" s="240"/>
      <c r="J440" s="237"/>
      <c r="K440" s="237"/>
      <c r="L440" s="241"/>
      <c r="M440" s="242"/>
      <c r="N440" s="243"/>
      <c r="O440" s="243"/>
      <c r="P440" s="243"/>
      <c r="Q440" s="243"/>
      <c r="R440" s="243"/>
      <c r="S440" s="243"/>
      <c r="T440" s="244"/>
      <c r="AT440" s="245" t="s">
        <v>162</v>
      </c>
      <c r="AU440" s="245" t="s">
        <v>82</v>
      </c>
      <c r="AV440" s="11" t="s">
        <v>80</v>
      </c>
      <c r="AW440" s="11" t="s">
        <v>35</v>
      </c>
      <c r="AX440" s="11" t="s">
        <v>72</v>
      </c>
      <c r="AY440" s="245" t="s">
        <v>150</v>
      </c>
    </row>
    <row r="441" s="12" customFormat="1">
      <c r="B441" s="246"/>
      <c r="C441" s="247"/>
      <c r="D441" s="233" t="s">
        <v>162</v>
      </c>
      <c r="E441" s="248" t="s">
        <v>21</v>
      </c>
      <c r="F441" s="249" t="s">
        <v>661</v>
      </c>
      <c r="G441" s="247"/>
      <c r="H441" s="250">
        <v>3.4500000000000002</v>
      </c>
      <c r="I441" s="251"/>
      <c r="J441" s="247"/>
      <c r="K441" s="247"/>
      <c r="L441" s="252"/>
      <c r="M441" s="253"/>
      <c r="N441" s="254"/>
      <c r="O441" s="254"/>
      <c r="P441" s="254"/>
      <c r="Q441" s="254"/>
      <c r="R441" s="254"/>
      <c r="S441" s="254"/>
      <c r="T441" s="255"/>
      <c r="AT441" s="256" t="s">
        <v>162</v>
      </c>
      <c r="AU441" s="256" t="s">
        <v>82</v>
      </c>
      <c r="AV441" s="12" t="s">
        <v>82</v>
      </c>
      <c r="AW441" s="12" t="s">
        <v>35</v>
      </c>
      <c r="AX441" s="12" t="s">
        <v>80</v>
      </c>
      <c r="AY441" s="256" t="s">
        <v>150</v>
      </c>
    </row>
    <row r="442" s="1" customFormat="1" ht="16.5" customHeight="1">
      <c r="B442" s="46"/>
      <c r="C442" s="221" t="s">
        <v>662</v>
      </c>
      <c r="D442" s="221" t="s">
        <v>153</v>
      </c>
      <c r="E442" s="222" t="s">
        <v>663</v>
      </c>
      <c r="F442" s="223" t="s">
        <v>664</v>
      </c>
      <c r="G442" s="224" t="s">
        <v>241</v>
      </c>
      <c r="H442" s="225">
        <v>34</v>
      </c>
      <c r="I442" s="226"/>
      <c r="J442" s="227">
        <f>ROUND(I442*H442,2)</f>
        <v>0</v>
      </c>
      <c r="K442" s="223" t="s">
        <v>157</v>
      </c>
      <c r="L442" s="72"/>
      <c r="M442" s="228" t="s">
        <v>21</v>
      </c>
      <c r="N442" s="229" t="s">
        <v>43</v>
      </c>
      <c r="O442" s="47"/>
      <c r="P442" s="230">
        <f>O442*H442</f>
        <v>0</v>
      </c>
      <c r="Q442" s="230">
        <v>0</v>
      </c>
      <c r="R442" s="230">
        <f>Q442*H442</f>
        <v>0</v>
      </c>
      <c r="S442" s="230">
        <v>0</v>
      </c>
      <c r="T442" s="231">
        <f>S442*H442</f>
        <v>0</v>
      </c>
      <c r="AR442" s="24" t="s">
        <v>158</v>
      </c>
      <c r="AT442" s="24" t="s">
        <v>153</v>
      </c>
      <c r="AU442" s="24" t="s">
        <v>82</v>
      </c>
      <c r="AY442" s="24" t="s">
        <v>150</v>
      </c>
      <c r="BE442" s="232">
        <f>IF(N442="základní",J442,0)</f>
        <v>0</v>
      </c>
      <c r="BF442" s="232">
        <f>IF(N442="snížená",J442,0)</f>
        <v>0</v>
      </c>
      <c r="BG442" s="232">
        <f>IF(N442="zákl. přenesená",J442,0)</f>
        <v>0</v>
      </c>
      <c r="BH442" s="232">
        <f>IF(N442="sníž. přenesená",J442,0)</f>
        <v>0</v>
      </c>
      <c r="BI442" s="232">
        <f>IF(N442="nulová",J442,0)</f>
        <v>0</v>
      </c>
      <c r="BJ442" s="24" t="s">
        <v>80</v>
      </c>
      <c r="BK442" s="232">
        <f>ROUND(I442*H442,2)</f>
        <v>0</v>
      </c>
      <c r="BL442" s="24" t="s">
        <v>158</v>
      </c>
      <c r="BM442" s="24" t="s">
        <v>665</v>
      </c>
    </row>
    <row r="443" s="1" customFormat="1">
      <c r="B443" s="46"/>
      <c r="C443" s="74"/>
      <c r="D443" s="233" t="s">
        <v>160</v>
      </c>
      <c r="E443" s="74"/>
      <c r="F443" s="234" t="s">
        <v>666</v>
      </c>
      <c r="G443" s="74"/>
      <c r="H443" s="74"/>
      <c r="I443" s="191"/>
      <c r="J443" s="74"/>
      <c r="K443" s="74"/>
      <c r="L443" s="72"/>
      <c r="M443" s="235"/>
      <c r="N443" s="47"/>
      <c r="O443" s="47"/>
      <c r="P443" s="47"/>
      <c r="Q443" s="47"/>
      <c r="R443" s="47"/>
      <c r="S443" s="47"/>
      <c r="T443" s="95"/>
      <c r="AT443" s="24" t="s">
        <v>160</v>
      </c>
      <c r="AU443" s="24" t="s">
        <v>82</v>
      </c>
    </row>
    <row r="444" s="12" customFormat="1">
      <c r="B444" s="246"/>
      <c r="C444" s="247"/>
      <c r="D444" s="233" t="s">
        <v>162</v>
      </c>
      <c r="E444" s="248" t="s">
        <v>21</v>
      </c>
      <c r="F444" s="249" t="s">
        <v>667</v>
      </c>
      <c r="G444" s="247"/>
      <c r="H444" s="250">
        <v>34</v>
      </c>
      <c r="I444" s="251"/>
      <c r="J444" s="247"/>
      <c r="K444" s="247"/>
      <c r="L444" s="252"/>
      <c r="M444" s="253"/>
      <c r="N444" s="254"/>
      <c r="O444" s="254"/>
      <c r="P444" s="254"/>
      <c r="Q444" s="254"/>
      <c r="R444" s="254"/>
      <c r="S444" s="254"/>
      <c r="T444" s="255"/>
      <c r="AT444" s="256" t="s">
        <v>162</v>
      </c>
      <c r="AU444" s="256" t="s">
        <v>82</v>
      </c>
      <c r="AV444" s="12" t="s">
        <v>82</v>
      </c>
      <c r="AW444" s="12" t="s">
        <v>35</v>
      </c>
      <c r="AX444" s="12" t="s">
        <v>80</v>
      </c>
      <c r="AY444" s="256" t="s">
        <v>150</v>
      </c>
    </row>
    <row r="445" s="1" customFormat="1" ht="16.5" customHeight="1">
      <c r="B445" s="46"/>
      <c r="C445" s="221" t="s">
        <v>668</v>
      </c>
      <c r="D445" s="221" t="s">
        <v>153</v>
      </c>
      <c r="E445" s="222" t="s">
        <v>669</v>
      </c>
      <c r="F445" s="223" t="s">
        <v>670</v>
      </c>
      <c r="G445" s="224" t="s">
        <v>241</v>
      </c>
      <c r="H445" s="225">
        <v>21.600000000000001</v>
      </c>
      <c r="I445" s="226"/>
      <c r="J445" s="227">
        <f>ROUND(I445*H445,2)</f>
        <v>0</v>
      </c>
      <c r="K445" s="223" t="s">
        <v>157</v>
      </c>
      <c r="L445" s="72"/>
      <c r="M445" s="228" t="s">
        <v>21</v>
      </c>
      <c r="N445" s="229" t="s">
        <v>43</v>
      </c>
      <c r="O445" s="47"/>
      <c r="P445" s="230">
        <f>O445*H445</f>
        <v>0</v>
      </c>
      <c r="Q445" s="230">
        <v>0</v>
      </c>
      <c r="R445" s="230">
        <f>Q445*H445</f>
        <v>0</v>
      </c>
      <c r="S445" s="230">
        <v>0</v>
      </c>
      <c r="T445" s="231">
        <f>S445*H445</f>
        <v>0</v>
      </c>
      <c r="AR445" s="24" t="s">
        <v>158</v>
      </c>
      <c r="AT445" s="24" t="s">
        <v>153</v>
      </c>
      <c r="AU445" s="24" t="s">
        <v>82</v>
      </c>
      <c r="AY445" s="24" t="s">
        <v>150</v>
      </c>
      <c r="BE445" s="232">
        <f>IF(N445="základní",J445,0)</f>
        <v>0</v>
      </c>
      <c r="BF445" s="232">
        <f>IF(N445="snížená",J445,0)</f>
        <v>0</v>
      </c>
      <c r="BG445" s="232">
        <f>IF(N445="zákl. přenesená",J445,0)</f>
        <v>0</v>
      </c>
      <c r="BH445" s="232">
        <f>IF(N445="sníž. přenesená",J445,0)</f>
        <v>0</v>
      </c>
      <c r="BI445" s="232">
        <f>IF(N445="nulová",J445,0)</f>
        <v>0</v>
      </c>
      <c r="BJ445" s="24" t="s">
        <v>80</v>
      </c>
      <c r="BK445" s="232">
        <f>ROUND(I445*H445,2)</f>
        <v>0</v>
      </c>
      <c r="BL445" s="24" t="s">
        <v>158</v>
      </c>
      <c r="BM445" s="24" t="s">
        <v>671</v>
      </c>
    </row>
    <row r="446" s="1" customFormat="1">
      <c r="B446" s="46"/>
      <c r="C446" s="74"/>
      <c r="D446" s="233" t="s">
        <v>160</v>
      </c>
      <c r="E446" s="74"/>
      <c r="F446" s="234" t="s">
        <v>672</v>
      </c>
      <c r="G446" s="74"/>
      <c r="H446" s="74"/>
      <c r="I446" s="191"/>
      <c r="J446" s="74"/>
      <c r="K446" s="74"/>
      <c r="L446" s="72"/>
      <c r="M446" s="235"/>
      <c r="N446" s="47"/>
      <c r="O446" s="47"/>
      <c r="P446" s="47"/>
      <c r="Q446" s="47"/>
      <c r="R446" s="47"/>
      <c r="S446" s="47"/>
      <c r="T446" s="95"/>
      <c r="AT446" s="24" t="s">
        <v>160</v>
      </c>
      <c r="AU446" s="24" t="s">
        <v>82</v>
      </c>
    </row>
    <row r="447" s="12" customFormat="1">
      <c r="B447" s="246"/>
      <c r="C447" s="247"/>
      <c r="D447" s="233" t="s">
        <v>162</v>
      </c>
      <c r="E447" s="248" t="s">
        <v>21</v>
      </c>
      <c r="F447" s="249" t="s">
        <v>673</v>
      </c>
      <c r="G447" s="247"/>
      <c r="H447" s="250">
        <v>21.600000000000001</v>
      </c>
      <c r="I447" s="251"/>
      <c r="J447" s="247"/>
      <c r="K447" s="247"/>
      <c r="L447" s="252"/>
      <c r="M447" s="253"/>
      <c r="N447" s="254"/>
      <c r="O447" s="254"/>
      <c r="P447" s="254"/>
      <c r="Q447" s="254"/>
      <c r="R447" s="254"/>
      <c r="S447" s="254"/>
      <c r="T447" s="255"/>
      <c r="AT447" s="256" t="s">
        <v>162</v>
      </c>
      <c r="AU447" s="256" t="s">
        <v>82</v>
      </c>
      <c r="AV447" s="12" t="s">
        <v>82</v>
      </c>
      <c r="AW447" s="12" t="s">
        <v>35</v>
      </c>
      <c r="AX447" s="12" t="s">
        <v>80</v>
      </c>
      <c r="AY447" s="256" t="s">
        <v>150</v>
      </c>
    </row>
    <row r="448" s="1" customFormat="1" ht="16.5" customHeight="1">
      <c r="B448" s="46"/>
      <c r="C448" s="221" t="s">
        <v>674</v>
      </c>
      <c r="D448" s="221" t="s">
        <v>153</v>
      </c>
      <c r="E448" s="222" t="s">
        <v>675</v>
      </c>
      <c r="F448" s="223" t="s">
        <v>676</v>
      </c>
      <c r="G448" s="224" t="s">
        <v>175</v>
      </c>
      <c r="H448" s="225">
        <v>245</v>
      </c>
      <c r="I448" s="226"/>
      <c r="J448" s="227">
        <f>ROUND(I448*H448,2)</f>
        <v>0</v>
      </c>
      <c r="K448" s="223" t="s">
        <v>157</v>
      </c>
      <c r="L448" s="72"/>
      <c r="M448" s="228" t="s">
        <v>21</v>
      </c>
      <c r="N448" s="229" t="s">
        <v>43</v>
      </c>
      <c r="O448" s="47"/>
      <c r="P448" s="230">
        <f>O448*H448</f>
        <v>0</v>
      </c>
      <c r="Q448" s="230">
        <v>0</v>
      </c>
      <c r="R448" s="230">
        <f>Q448*H448</f>
        <v>0</v>
      </c>
      <c r="S448" s="230">
        <v>0</v>
      </c>
      <c r="T448" s="231">
        <f>S448*H448</f>
        <v>0</v>
      </c>
      <c r="AR448" s="24" t="s">
        <v>158</v>
      </c>
      <c r="AT448" s="24" t="s">
        <v>153</v>
      </c>
      <c r="AU448" s="24" t="s">
        <v>82</v>
      </c>
      <c r="AY448" s="24" t="s">
        <v>150</v>
      </c>
      <c r="BE448" s="232">
        <f>IF(N448="základní",J448,0)</f>
        <v>0</v>
      </c>
      <c r="BF448" s="232">
        <f>IF(N448="snížená",J448,0)</f>
        <v>0</v>
      </c>
      <c r="BG448" s="232">
        <f>IF(N448="zákl. přenesená",J448,0)</f>
        <v>0</v>
      </c>
      <c r="BH448" s="232">
        <f>IF(N448="sníž. přenesená",J448,0)</f>
        <v>0</v>
      </c>
      <c r="BI448" s="232">
        <f>IF(N448="nulová",J448,0)</f>
        <v>0</v>
      </c>
      <c r="BJ448" s="24" t="s">
        <v>80</v>
      </c>
      <c r="BK448" s="232">
        <f>ROUND(I448*H448,2)</f>
        <v>0</v>
      </c>
      <c r="BL448" s="24" t="s">
        <v>158</v>
      </c>
      <c r="BM448" s="24" t="s">
        <v>677</v>
      </c>
    </row>
    <row r="449" s="1" customFormat="1">
      <c r="B449" s="46"/>
      <c r="C449" s="74"/>
      <c r="D449" s="233" t="s">
        <v>160</v>
      </c>
      <c r="E449" s="74"/>
      <c r="F449" s="234" t="s">
        <v>676</v>
      </c>
      <c r="G449" s="74"/>
      <c r="H449" s="74"/>
      <c r="I449" s="191"/>
      <c r="J449" s="74"/>
      <c r="K449" s="74"/>
      <c r="L449" s="72"/>
      <c r="M449" s="235"/>
      <c r="N449" s="47"/>
      <c r="O449" s="47"/>
      <c r="P449" s="47"/>
      <c r="Q449" s="47"/>
      <c r="R449" s="47"/>
      <c r="S449" s="47"/>
      <c r="T449" s="95"/>
      <c r="AT449" s="24" t="s">
        <v>160</v>
      </c>
      <c r="AU449" s="24" t="s">
        <v>82</v>
      </c>
    </row>
    <row r="450" s="11" customFormat="1">
      <c r="B450" s="236"/>
      <c r="C450" s="237"/>
      <c r="D450" s="233" t="s">
        <v>162</v>
      </c>
      <c r="E450" s="238" t="s">
        <v>21</v>
      </c>
      <c r="F450" s="239" t="s">
        <v>383</v>
      </c>
      <c r="G450" s="237"/>
      <c r="H450" s="238" t="s">
        <v>21</v>
      </c>
      <c r="I450" s="240"/>
      <c r="J450" s="237"/>
      <c r="K450" s="237"/>
      <c r="L450" s="241"/>
      <c r="M450" s="242"/>
      <c r="N450" s="243"/>
      <c r="O450" s="243"/>
      <c r="P450" s="243"/>
      <c r="Q450" s="243"/>
      <c r="R450" s="243"/>
      <c r="S450" s="243"/>
      <c r="T450" s="244"/>
      <c r="AT450" s="245" t="s">
        <v>162</v>
      </c>
      <c r="AU450" s="245" t="s">
        <v>82</v>
      </c>
      <c r="AV450" s="11" t="s">
        <v>80</v>
      </c>
      <c r="AW450" s="11" t="s">
        <v>35</v>
      </c>
      <c r="AX450" s="11" t="s">
        <v>72</v>
      </c>
      <c r="AY450" s="245" t="s">
        <v>150</v>
      </c>
    </row>
    <row r="451" s="12" customFormat="1">
      <c r="B451" s="246"/>
      <c r="C451" s="247"/>
      <c r="D451" s="233" t="s">
        <v>162</v>
      </c>
      <c r="E451" s="248" t="s">
        <v>21</v>
      </c>
      <c r="F451" s="249" t="s">
        <v>384</v>
      </c>
      <c r="G451" s="247"/>
      <c r="H451" s="250">
        <v>147</v>
      </c>
      <c r="I451" s="251"/>
      <c r="J451" s="247"/>
      <c r="K451" s="247"/>
      <c r="L451" s="252"/>
      <c r="M451" s="253"/>
      <c r="N451" s="254"/>
      <c r="O451" s="254"/>
      <c r="P451" s="254"/>
      <c r="Q451" s="254"/>
      <c r="R451" s="254"/>
      <c r="S451" s="254"/>
      <c r="T451" s="255"/>
      <c r="AT451" s="256" t="s">
        <v>162</v>
      </c>
      <c r="AU451" s="256" t="s">
        <v>82</v>
      </c>
      <c r="AV451" s="12" t="s">
        <v>82</v>
      </c>
      <c r="AW451" s="12" t="s">
        <v>35</v>
      </c>
      <c r="AX451" s="12" t="s">
        <v>72</v>
      </c>
      <c r="AY451" s="256" t="s">
        <v>150</v>
      </c>
    </row>
    <row r="452" s="11" customFormat="1">
      <c r="B452" s="236"/>
      <c r="C452" s="237"/>
      <c r="D452" s="233" t="s">
        <v>162</v>
      </c>
      <c r="E452" s="238" t="s">
        <v>21</v>
      </c>
      <c r="F452" s="239" t="s">
        <v>678</v>
      </c>
      <c r="G452" s="237"/>
      <c r="H452" s="238" t="s">
        <v>21</v>
      </c>
      <c r="I452" s="240"/>
      <c r="J452" s="237"/>
      <c r="K452" s="237"/>
      <c r="L452" s="241"/>
      <c r="M452" s="242"/>
      <c r="N452" s="243"/>
      <c r="O452" s="243"/>
      <c r="P452" s="243"/>
      <c r="Q452" s="243"/>
      <c r="R452" s="243"/>
      <c r="S452" s="243"/>
      <c r="T452" s="244"/>
      <c r="AT452" s="245" t="s">
        <v>162</v>
      </c>
      <c r="AU452" s="245" t="s">
        <v>82</v>
      </c>
      <c r="AV452" s="11" t="s">
        <v>80</v>
      </c>
      <c r="AW452" s="11" t="s">
        <v>35</v>
      </c>
      <c r="AX452" s="11" t="s">
        <v>72</v>
      </c>
      <c r="AY452" s="245" t="s">
        <v>150</v>
      </c>
    </row>
    <row r="453" s="12" customFormat="1">
      <c r="B453" s="246"/>
      <c r="C453" s="247"/>
      <c r="D453" s="233" t="s">
        <v>162</v>
      </c>
      <c r="E453" s="248" t="s">
        <v>21</v>
      </c>
      <c r="F453" s="249" t="s">
        <v>386</v>
      </c>
      <c r="G453" s="247"/>
      <c r="H453" s="250">
        <v>98</v>
      </c>
      <c r="I453" s="251"/>
      <c r="J453" s="247"/>
      <c r="K453" s="247"/>
      <c r="L453" s="252"/>
      <c r="M453" s="253"/>
      <c r="N453" s="254"/>
      <c r="O453" s="254"/>
      <c r="P453" s="254"/>
      <c r="Q453" s="254"/>
      <c r="R453" s="254"/>
      <c r="S453" s="254"/>
      <c r="T453" s="255"/>
      <c r="AT453" s="256" t="s">
        <v>162</v>
      </c>
      <c r="AU453" s="256" t="s">
        <v>82</v>
      </c>
      <c r="AV453" s="12" t="s">
        <v>82</v>
      </c>
      <c r="AW453" s="12" t="s">
        <v>35</v>
      </c>
      <c r="AX453" s="12" t="s">
        <v>72</v>
      </c>
      <c r="AY453" s="256" t="s">
        <v>150</v>
      </c>
    </row>
    <row r="454" s="13" customFormat="1">
      <c r="B454" s="268"/>
      <c r="C454" s="269"/>
      <c r="D454" s="233" t="s">
        <v>162</v>
      </c>
      <c r="E454" s="270" t="s">
        <v>21</v>
      </c>
      <c r="F454" s="271" t="s">
        <v>211</v>
      </c>
      <c r="G454" s="269"/>
      <c r="H454" s="272">
        <v>245</v>
      </c>
      <c r="I454" s="273"/>
      <c r="J454" s="269"/>
      <c r="K454" s="269"/>
      <c r="L454" s="274"/>
      <c r="M454" s="275"/>
      <c r="N454" s="276"/>
      <c r="O454" s="276"/>
      <c r="P454" s="276"/>
      <c r="Q454" s="276"/>
      <c r="R454" s="276"/>
      <c r="S454" s="276"/>
      <c r="T454" s="277"/>
      <c r="AT454" s="278" t="s">
        <v>162</v>
      </c>
      <c r="AU454" s="278" t="s">
        <v>82</v>
      </c>
      <c r="AV454" s="13" t="s">
        <v>158</v>
      </c>
      <c r="AW454" s="13" t="s">
        <v>35</v>
      </c>
      <c r="AX454" s="13" t="s">
        <v>80</v>
      </c>
      <c r="AY454" s="278" t="s">
        <v>150</v>
      </c>
    </row>
    <row r="455" s="1" customFormat="1" ht="25.5" customHeight="1">
      <c r="B455" s="46"/>
      <c r="C455" s="221" t="s">
        <v>679</v>
      </c>
      <c r="D455" s="221" t="s">
        <v>153</v>
      </c>
      <c r="E455" s="222" t="s">
        <v>680</v>
      </c>
      <c r="F455" s="223" t="s">
        <v>681</v>
      </c>
      <c r="G455" s="224" t="s">
        <v>175</v>
      </c>
      <c r="H455" s="225">
        <v>490</v>
      </c>
      <c r="I455" s="226"/>
      <c r="J455" s="227">
        <f>ROUND(I455*H455,2)</f>
        <v>0</v>
      </c>
      <c r="K455" s="223" t="s">
        <v>157</v>
      </c>
      <c r="L455" s="72"/>
      <c r="M455" s="228" t="s">
        <v>21</v>
      </c>
      <c r="N455" s="229" t="s">
        <v>43</v>
      </c>
      <c r="O455" s="47"/>
      <c r="P455" s="230">
        <f>O455*H455</f>
        <v>0</v>
      </c>
      <c r="Q455" s="230">
        <v>0</v>
      </c>
      <c r="R455" s="230">
        <f>Q455*H455</f>
        <v>0</v>
      </c>
      <c r="S455" s="230">
        <v>0</v>
      </c>
      <c r="T455" s="231">
        <f>S455*H455</f>
        <v>0</v>
      </c>
      <c r="AR455" s="24" t="s">
        <v>158</v>
      </c>
      <c r="AT455" s="24" t="s">
        <v>153</v>
      </c>
      <c r="AU455" s="24" t="s">
        <v>82</v>
      </c>
      <c r="AY455" s="24" t="s">
        <v>150</v>
      </c>
      <c r="BE455" s="232">
        <f>IF(N455="základní",J455,0)</f>
        <v>0</v>
      </c>
      <c r="BF455" s="232">
        <f>IF(N455="snížená",J455,0)</f>
        <v>0</v>
      </c>
      <c r="BG455" s="232">
        <f>IF(N455="zákl. přenesená",J455,0)</f>
        <v>0</v>
      </c>
      <c r="BH455" s="232">
        <f>IF(N455="sníž. přenesená",J455,0)</f>
        <v>0</v>
      </c>
      <c r="BI455" s="232">
        <f>IF(N455="nulová",J455,0)</f>
        <v>0</v>
      </c>
      <c r="BJ455" s="24" t="s">
        <v>80</v>
      </c>
      <c r="BK455" s="232">
        <f>ROUND(I455*H455,2)</f>
        <v>0</v>
      </c>
      <c r="BL455" s="24" t="s">
        <v>158</v>
      </c>
      <c r="BM455" s="24" t="s">
        <v>682</v>
      </c>
    </row>
    <row r="456" s="1" customFormat="1">
      <c r="B456" s="46"/>
      <c r="C456" s="74"/>
      <c r="D456" s="233" t="s">
        <v>160</v>
      </c>
      <c r="E456" s="74"/>
      <c r="F456" s="234" t="s">
        <v>683</v>
      </c>
      <c r="G456" s="74"/>
      <c r="H456" s="74"/>
      <c r="I456" s="191"/>
      <c r="J456" s="74"/>
      <c r="K456" s="74"/>
      <c r="L456" s="72"/>
      <c r="M456" s="235"/>
      <c r="N456" s="47"/>
      <c r="O456" s="47"/>
      <c r="P456" s="47"/>
      <c r="Q456" s="47"/>
      <c r="R456" s="47"/>
      <c r="S456" s="47"/>
      <c r="T456" s="95"/>
      <c r="AT456" s="24" t="s">
        <v>160</v>
      </c>
      <c r="AU456" s="24" t="s">
        <v>82</v>
      </c>
    </row>
    <row r="457" s="11" customFormat="1">
      <c r="B457" s="236"/>
      <c r="C457" s="237"/>
      <c r="D457" s="233" t="s">
        <v>162</v>
      </c>
      <c r="E457" s="238" t="s">
        <v>21</v>
      </c>
      <c r="F457" s="239" t="s">
        <v>383</v>
      </c>
      <c r="G457" s="237"/>
      <c r="H457" s="238" t="s">
        <v>21</v>
      </c>
      <c r="I457" s="240"/>
      <c r="J457" s="237"/>
      <c r="K457" s="237"/>
      <c r="L457" s="241"/>
      <c r="M457" s="242"/>
      <c r="N457" s="243"/>
      <c r="O457" s="243"/>
      <c r="P457" s="243"/>
      <c r="Q457" s="243"/>
      <c r="R457" s="243"/>
      <c r="S457" s="243"/>
      <c r="T457" s="244"/>
      <c r="AT457" s="245" t="s">
        <v>162</v>
      </c>
      <c r="AU457" s="245" t="s">
        <v>82</v>
      </c>
      <c r="AV457" s="11" t="s">
        <v>80</v>
      </c>
      <c r="AW457" s="11" t="s">
        <v>35</v>
      </c>
      <c r="AX457" s="11" t="s">
        <v>72</v>
      </c>
      <c r="AY457" s="245" t="s">
        <v>150</v>
      </c>
    </row>
    <row r="458" s="12" customFormat="1">
      <c r="B458" s="246"/>
      <c r="C458" s="247"/>
      <c r="D458" s="233" t="s">
        <v>162</v>
      </c>
      <c r="E458" s="248" t="s">
        <v>21</v>
      </c>
      <c r="F458" s="249" t="s">
        <v>684</v>
      </c>
      <c r="G458" s="247"/>
      <c r="H458" s="250">
        <v>294</v>
      </c>
      <c r="I458" s="251"/>
      <c r="J458" s="247"/>
      <c r="K458" s="247"/>
      <c r="L458" s="252"/>
      <c r="M458" s="253"/>
      <c r="N458" s="254"/>
      <c r="O458" s="254"/>
      <c r="P458" s="254"/>
      <c r="Q458" s="254"/>
      <c r="R458" s="254"/>
      <c r="S458" s="254"/>
      <c r="T458" s="255"/>
      <c r="AT458" s="256" t="s">
        <v>162</v>
      </c>
      <c r="AU458" s="256" t="s">
        <v>82</v>
      </c>
      <c r="AV458" s="12" t="s">
        <v>82</v>
      </c>
      <c r="AW458" s="12" t="s">
        <v>35</v>
      </c>
      <c r="AX458" s="12" t="s">
        <v>72</v>
      </c>
      <c r="AY458" s="256" t="s">
        <v>150</v>
      </c>
    </row>
    <row r="459" s="11" customFormat="1">
      <c r="B459" s="236"/>
      <c r="C459" s="237"/>
      <c r="D459" s="233" t="s">
        <v>162</v>
      </c>
      <c r="E459" s="238" t="s">
        <v>21</v>
      </c>
      <c r="F459" s="239" t="s">
        <v>678</v>
      </c>
      <c r="G459" s="237"/>
      <c r="H459" s="238" t="s">
        <v>21</v>
      </c>
      <c r="I459" s="240"/>
      <c r="J459" s="237"/>
      <c r="K459" s="237"/>
      <c r="L459" s="241"/>
      <c r="M459" s="242"/>
      <c r="N459" s="243"/>
      <c r="O459" s="243"/>
      <c r="P459" s="243"/>
      <c r="Q459" s="243"/>
      <c r="R459" s="243"/>
      <c r="S459" s="243"/>
      <c r="T459" s="244"/>
      <c r="AT459" s="245" t="s">
        <v>162</v>
      </c>
      <c r="AU459" s="245" t="s">
        <v>82</v>
      </c>
      <c r="AV459" s="11" t="s">
        <v>80</v>
      </c>
      <c r="AW459" s="11" t="s">
        <v>35</v>
      </c>
      <c r="AX459" s="11" t="s">
        <v>72</v>
      </c>
      <c r="AY459" s="245" t="s">
        <v>150</v>
      </c>
    </row>
    <row r="460" s="12" customFormat="1">
      <c r="B460" s="246"/>
      <c r="C460" s="247"/>
      <c r="D460" s="233" t="s">
        <v>162</v>
      </c>
      <c r="E460" s="248" t="s">
        <v>21</v>
      </c>
      <c r="F460" s="249" t="s">
        <v>685</v>
      </c>
      <c r="G460" s="247"/>
      <c r="H460" s="250">
        <v>196</v>
      </c>
      <c r="I460" s="251"/>
      <c r="J460" s="247"/>
      <c r="K460" s="247"/>
      <c r="L460" s="252"/>
      <c r="M460" s="253"/>
      <c r="N460" s="254"/>
      <c r="O460" s="254"/>
      <c r="P460" s="254"/>
      <c r="Q460" s="254"/>
      <c r="R460" s="254"/>
      <c r="S460" s="254"/>
      <c r="T460" s="255"/>
      <c r="AT460" s="256" t="s">
        <v>162</v>
      </c>
      <c r="AU460" s="256" t="s">
        <v>82</v>
      </c>
      <c r="AV460" s="12" t="s">
        <v>82</v>
      </c>
      <c r="AW460" s="12" t="s">
        <v>35</v>
      </c>
      <c r="AX460" s="12" t="s">
        <v>72</v>
      </c>
      <c r="AY460" s="256" t="s">
        <v>150</v>
      </c>
    </row>
    <row r="461" s="13" customFormat="1">
      <c r="B461" s="268"/>
      <c r="C461" s="269"/>
      <c r="D461" s="233" t="s">
        <v>162</v>
      </c>
      <c r="E461" s="270" t="s">
        <v>21</v>
      </c>
      <c r="F461" s="271" t="s">
        <v>211</v>
      </c>
      <c r="G461" s="269"/>
      <c r="H461" s="272">
        <v>490</v>
      </c>
      <c r="I461" s="273"/>
      <c r="J461" s="269"/>
      <c r="K461" s="269"/>
      <c r="L461" s="274"/>
      <c r="M461" s="275"/>
      <c r="N461" s="276"/>
      <c r="O461" s="276"/>
      <c r="P461" s="276"/>
      <c r="Q461" s="276"/>
      <c r="R461" s="276"/>
      <c r="S461" s="276"/>
      <c r="T461" s="277"/>
      <c r="AT461" s="278" t="s">
        <v>162</v>
      </c>
      <c r="AU461" s="278" t="s">
        <v>82</v>
      </c>
      <c r="AV461" s="13" t="s">
        <v>158</v>
      </c>
      <c r="AW461" s="13" t="s">
        <v>35</v>
      </c>
      <c r="AX461" s="13" t="s">
        <v>80</v>
      </c>
      <c r="AY461" s="278" t="s">
        <v>150</v>
      </c>
    </row>
    <row r="462" s="1" customFormat="1" ht="25.5" customHeight="1">
      <c r="B462" s="46"/>
      <c r="C462" s="221" t="s">
        <v>686</v>
      </c>
      <c r="D462" s="221" t="s">
        <v>153</v>
      </c>
      <c r="E462" s="222" t="s">
        <v>687</v>
      </c>
      <c r="F462" s="223" t="s">
        <v>688</v>
      </c>
      <c r="G462" s="224" t="s">
        <v>175</v>
      </c>
      <c r="H462" s="225">
        <v>18</v>
      </c>
      <c r="I462" s="226"/>
      <c r="J462" s="227">
        <f>ROUND(I462*H462,2)</f>
        <v>0</v>
      </c>
      <c r="K462" s="223" t="s">
        <v>157</v>
      </c>
      <c r="L462" s="72"/>
      <c r="M462" s="228" t="s">
        <v>21</v>
      </c>
      <c r="N462" s="229" t="s">
        <v>43</v>
      </c>
      <c r="O462" s="47"/>
      <c r="P462" s="230">
        <f>O462*H462</f>
        <v>0</v>
      </c>
      <c r="Q462" s="230">
        <v>0</v>
      </c>
      <c r="R462" s="230">
        <f>Q462*H462</f>
        <v>0</v>
      </c>
      <c r="S462" s="230">
        <v>0.035000000000000003</v>
      </c>
      <c r="T462" s="231">
        <f>S462*H462</f>
        <v>0.63000000000000012</v>
      </c>
      <c r="AR462" s="24" t="s">
        <v>158</v>
      </c>
      <c r="AT462" s="24" t="s">
        <v>153</v>
      </c>
      <c r="AU462" s="24" t="s">
        <v>82</v>
      </c>
      <c r="AY462" s="24" t="s">
        <v>150</v>
      </c>
      <c r="BE462" s="232">
        <f>IF(N462="základní",J462,0)</f>
        <v>0</v>
      </c>
      <c r="BF462" s="232">
        <f>IF(N462="snížená",J462,0)</f>
        <v>0</v>
      </c>
      <c r="BG462" s="232">
        <f>IF(N462="zákl. přenesená",J462,0)</f>
        <v>0</v>
      </c>
      <c r="BH462" s="232">
        <f>IF(N462="sníž. přenesená",J462,0)</f>
        <v>0</v>
      </c>
      <c r="BI462" s="232">
        <f>IF(N462="nulová",J462,0)</f>
        <v>0</v>
      </c>
      <c r="BJ462" s="24" t="s">
        <v>80</v>
      </c>
      <c r="BK462" s="232">
        <f>ROUND(I462*H462,2)</f>
        <v>0</v>
      </c>
      <c r="BL462" s="24" t="s">
        <v>158</v>
      </c>
      <c r="BM462" s="24" t="s">
        <v>689</v>
      </c>
    </row>
    <row r="463" s="1" customFormat="1">
      <c r="B463" s="46"/>
      <c r="C463" s="74"/>
      <c r="D463" s="233" t="s">
        <v>160</v>
      </c>
      <c r="E463" s="74"/>
      <c r="F463" s="234" t="s">
        <v>690</v>
      </c>
      <c r="G463" s="74"/>
      <c r="H463" s="74"/>
      <c r="I463" s="191"/>
      <c r="J463" s="74"/>
      <c r="K463" s="74"/>
      <c r="L463" s="72"/>
      <c r="M463" s="235"/>
      <c r="N463" s="47"/>
      <c r="O463" s="47"/>
      <c r="P463" s="47"/>
      <c r="Q463" s="47"/>
      <c r="R463" s="47"/>
      <c r="S463" s="47"/>
      <c r="T463" s="95"/>
      <c r="AT463" s="24" t="s">
        <v>160</v>
      </c>
      <c r="AU463" s="24" t="s">
        <v>82</v>
      </c>
    </row>
    <row r="464" s="12" customFormat="1">
      <c r="B464" s="246"/>
      <c r="C464" s="247"/>
      <c r="D464" s="233" t="s">
        <v>162</v>
      </c>
      <c r="E464" s="248" t="s">
        <v>21</v>
      </c>
      <c r="F464" s="249" t="s">
        <v>691</v>
      </c>
      <c r="G464" s="247"/>
      <c r="H464" s="250">
        <v>18</v>
      </c>
      <c r="I464" s="251"/>
      <c r="J464" s="247"/>
      <c r="K464" s="247"/>
      <c r="L464" s="252"/>
      <c r="M464" s="253"/>
      <c r="N464" s="254"/>
      <c r="O464" s="254"/>
      <c r="P464" s="254"/>
      <c r="Q464" s="254"/>
      <c r="R464" s="254"/>
      <c r="S464" s="254"/>
      <c r="T464" s="255"/>
      <c r="AT464" s="256" t="s">
        <v>162</v>
      </c>
      <c r="AU464" s="256" t="s">
        <v>82</v>
      </c>
      <c r="AV464" s="12" t="s">
        <v>82</v>
      </c>
      <c r="AW464" s="12" t="s">
        <v>35</v>
      </c>
      <c r="AX464" s="12" t="s">
        <v>80</v>
      </c>
      <c r="AY464" s="256" t="s">
        <v>150</v>
      </c>
    </row>
    <row r="465" s="1" customFormat="1" ht="16.5" customHeight="1">
      <c r="B465" s="46"/>
      <c r="C465" s="221" t="s">
        <v>692</v>
      </c>
      <c r="D465" s="221" t="s">
        <v>153</v>
      </c>
      <c r="E465" s="222" t="s">
        <v>693</v>
      </c>
      <c r="F465" s="223" t="s">
        <v>694</v>
      </c>
      <c r="G465" s="224" t="s">
        <v>175</v>
      </c>
      <c r="H465" s="225">
        <v>245</v>
      </c>
      <c r="I465" s="226"/>
      <c r="J465" s="227">
        <f>ROUND(I465*H465,2)</f>
        <v>0</v>
      </c>
      <c r="K465" s="223" t="s">
        <v>157</v>
      </c>
      <c r="L465" s="72"/>
      <c r="M465" s="228" t="s">
        <v>21</v>
      </c>
      <c r="N465" s="229" t="s">
        <v>43</v>
      </c>
      <c r="O465" s="47"/>
      <c r="P465" s="230">
        <f>O465*H465</f>
        <v>0</v>
      </c>
      <c r="Q465" s="230">
        <v>0</v>
      </c>
      <c r="R465" s="230">
        <f>Q465*H465</f>
        <v>0</v>
      </c>
      <c r="S465" s="230">
        <v>0</v>
      </c>
      <c r="T465" s="231">
        <f>S465*H465</f>
        <v>0</v>
      </c>
      <c r="AR465" s="24" t="s">
        <v>158</v>
      </c>
      <c r="AT465" s="24" t="s">
        <v>153</v>
      </c>
      <c r="AU465" s="24" t="s">
        <v>82</v>
      </c>
      <c r="AY465" s="24" t="s">
        <v>150</v>
      </c>
      <c r="BE465" s="232">
        <f>IF(N465="základní",J465,0)</f>
        <v>0</v>
      </c>
      <c r="BF465" s="232">
        <f>IF(N465="snížená",J465,0)</f>
        <v>0</v>
      </c>
      <c r="BG465" s="232">
        <f>IF(N465="zákl. přenesená",J465,0)</f>
        <v>0</v>
      </c>
      <c r="BH465" s="232">
        <f>IF(N465="sníž. přenesená",J465,0)</f>
        <v>0</v>
      </c>
      <c r="BI465" s="232">
        <f>IF(N465="nulová",J465,0)</f>
        <v>0</v>
      </c>
      <c r="BJ465" s="24" t="s">
        <v>80</v>
      </c>
      <c r="BK465" s="232">
        <f>ROUND(I465*H465,2)</f>
        <v>0</v>
      </c>
      <c r="BL465" s="24" t="s">
        <v>158</v>
      </c>
      <c r="BM465" s="24" t="s">
        <v>695</v>
      </c>
    </row>
    <row r="466" s="1" customFormat="1">
      <c r="B466" s="46"/>
      <c r="C466" s="74"/>
      <c r="D466" s="233" t="s">
        <v>160</v>
      </c>
      <c r="E466" s="74"/>
      <c r="F466" s="234" t="s">
        <v>696</v>
      </c>
      <c r="G466" s="74"/>
      <c r="H466" s="74"/>
      <c r="I466" s="191"/>
      <c r="J466" s="74"/>
      <c r="K466" s="74"/>
      <c r="L466" s="72"/>
      <c r="M466" s="235"/>
      <c r="N466" s="47"/>
      <c r="O466" s="47"/>
      <c r="P466" s="47"/>
      <c r="Q466" s="47"/>
      <c r="R466" s="47"/>
      <c r="S466" s="47"/>
      <c r="T466" s="95"/>
      <c r="AT466" s="24" t="s">
        <v>160</v>
      </c>
      <c r="AU466" s="24" t="s">
        <v>82</v>
      </c>
    </row>
    <row r="467" s="11" customFormat="1">
      <c r="B467" s="236"/>
      <c r="C467" s="237"/>
      <c r="D467" s="233" t="s">
        <v>162</v>
      </c>
      <c r="E467" s="238" t="s">
        <v>21</v>
      </c>
      <c r="F467" s="239" t="s">
        <v>383</v>
      </c>
      <c r="G467" s="237"/>
      <c r="H467" s="238" t="s">
        <v>21</v>
      </c>
      <c r="I467" s="240"/>
      <c r="J467" s="237"/>
      <c r="K467" s="237"/>
      <c r="L467" s="241"/>
      <c r="M467" s="242"/>
      <c r="N467" s="243"/>
      <c r="O467" s="243"/>
      <c r="P467" s="243"/>
      <c r="Q467" s="243"/>
      <c r="R467" s="243"/>
      <c r="S467" s="243"/>
      <c r="T467" s="244"/>
      <c r="AT467" s="245" t="s">
        <v>162</v>
      </c>
      <c r="AU467" s="245" t="s">
        <v>82</v>
      </c>
      <c r="AV467" s="11" t="s">
        <v>80</v>
      </c>
      <c r="AW467" s="11" t="s">
        <v>35</v>
      </c>
      <c r="AX467" s="11" t="s">
        <v>72</v>
      </c>
      <c r="AY467" s="245" t="s">
        <v>150</v>
      </c>
    </row>
    <row r="468" s="12" customFormat="1">
      <c r="B468" s="246"/>
      <c r="C468" s="247"/>
      <c r="D468" s="233" t="s">
        <v>162</v>
      </c>
      <c r="E468" s="248" t="s">
        <v>21</v>
      </c>
      <c r="F468" s="249" t="s">
        <v>384</v>
      </c>
      <c r="G468" s="247"/>
      <c r="H468" s="250">
        <v>147</v>
      </c>
      <c r="I468" s="251"/>
      <c r="J468" s="247"/>
      <c r="K468" s="247"/>
      <c r="L468" s="252"/>
      <c r="M468" s="253"/>
      <c r="N468" s="254"/>
      <c r="O468" s="254"/>
      <c r="P468" s="254"/>
      <c r="Q468" s="254"/>
      <c r="R468" s="254"/>
      <c r="S468" s="254"/>
      <c r="T468" s="255"/>
      <c r="AT468" s="256" t="s">
        <v>162</v>
      </c>
      <c r="AU468" s="256" t="s">
        <v>82</v>
      </c>
      <c r="AV468" s="12" t="s">
        <v>82</v>
      </c>
      <c r="AW468" s="12" t="s">
        <v>35</v>
      </c>
      <c r="AX468" s="12" t="s">
        <v>72</v>
      </c>
      <c r="AY468" s="256" t="s">
        <v>150</v>
      </c>
    </row>
    <row r="469" s="11" customFormat="1">
      <c r="B469" s="236"/>
      <c r="C469" s="237"/>
      <c r="D469" s="233" t="s">
        <v>162</v>
      </c>
      <c r="E469" s="238" t="s">
        <v>21</v>
      </c>
      <c r="F469" s="239" t="s">
        <v>678</v>
      </c>
      <c r="G469" s="237"/>
      <c r="H469" s="238" t="s">
        <v>21</v>
      </c>
      <c r="I469" s="240"/>
      <c r="J469" s="237"/>
      <c r="K469" s="237"/>
      <c r="L469" s="241"/>
      <c r="M469" s="242"/>
      <c r="N469" s="243"/>
      <c r="O469" s="243"/>
      <c r="P469" s="243"/>
      <c r="Q469" s="243"/>
      <c r="R469" s="243"/>
      <c r="S469" s="243"/>
      <c r="T469" s="244"/>
      <c r="AT469" s="245" t="s">
        <v>162</v>
      </c>
      <c r="AU469" s="245" t="s">
        <v>82</v>
      </c>
      <c r="AV469" s="11" t="s">
        <v>80</v>
      </c>
      <c r="AW469" s="11" t="s">
        <v>35</v>
      </c>
      <c r="AX469" s="11" t="s">
        <v>72</v>
      </c>
      <c r="AY469" s="245" t="s">
        <v>150</v>
      </c>
    </row>
    <row r="470" s="12" customFormat="1">
      <c r="B470" s="246"/>
      <c r="C470" s="247"/>
      <c r="D470" s="233" t="s">
        <v>162</v>
      </c>
      <c r="E470" s="248" t="s">
        <v>21</v>
      </c>
      <c r="F470" s="249" t="s">
        <v>386</v>
      </c>
      <c r="G470" s="247"/>
      <c r="H470" s="250">
        <v>98</v>
      </c>
      <c r="I470" s="251"/>
      <c r="J470" s="247"/>
      <c r="K470" s="247"/>
      <c r="L470" s="252"/>
      <c r="M470" s="253"/>
      <c r="N470" s="254"/>
      <c r="O470" s="254"/>
      <c r="P470" s="254"/>
      <c r="Q470" s="254"/>
      <c r="R470" s="254"/>
      <c r="S470" s="254"/>
      <c r="T470" s="255"/>
      <c r="AT470" s="256" t="s">
        <v>162</v>
      </c>
      <c r="AU470" s="256" t="s">
        <v>82</v>
      </c>
      <c r="AV470" s="12" t="s">
        <v>82</v>
      </c>
      <c r="AW470" s="12" t="s">
        <v>35</v>
      </c>
      <c r="AX470" s="12" t="s">
        <v>72</v>
      </c>
      <c r="AY470" s="256" t="s">
        <v>150</v>
      </c>
    </row>
    <row r="471" s="13" customFormat="1">
      <c r="B471" s="268"/>
      <c r="C471" s="269"/>
      <c r="D471" s="233" t="s">
        <v>162</v>
      </c>
      <c r="E471" s="270" t="s">
        <v>21</v>
      </c>
      <c r="F471" s="271" t="s">
        <v>211</v>
      </c>
      <c r="G471" s="269"/>
      <c r="H471" s="272">
        <v>245</v>
      </c>
      <c r="I471" s="273"/>
      <c r="J471" s="269"/>
      <c r="K471" s="269"/>
      <c r="L471" s="274"/>
      <c r="M471" s="275"/>
      <c r="N471" s="276"/>
      <c r="O471" s="276"/>
      <c r="P471" s="276"/>
      <c r="Q471" s="276"/>
      <c r="R471" s="276"/>
      <c r="S471" s="276"/>
      <c r="T471" s="277"/>
      <c r="AT471" s="278" t="s">
        <v>162</v>
      </c>
      <c r="AU471" s="278" t="s">
        <v>82</v>
      </c>
      <c r="AV471" s="13" t="s">
        <v>158</v>
      </c>
      <c r="AW471" s="13" t="s">
        <v>35</v>
      </c>
      <c r="AX471" s="13" t="s">
        <v>80</v>
      </c>
      <c r="AY471" s="278" t="s">
        <v>150</v>
      </c>
    </row>
    <row r="472" s="1" customFormat="1" ht="16.5" customHeight="1">
      <c r="B472" s="46"/>
      <c r="C472" s="221" t="s">
        <v>697</v>
      </c>
      <c r="D472" s="221" t="s">
        <v>153</v>
      </c>
      <c r="E472" s="222" t="s">
        <v>698</v>
      </c>
      <c r="F472" s="223" t="s">
        <v>699</v>
      </c>
      <c r="G472" s="224" t="s">
        <v>175</v>
      </c>
      <c r="H472" s="225">
        <v>70.804000000000002</v>
      </c>
      <c r="I472" s="226"/>
      <c r="J472" s="227">
        <f>ROUND(I472*H472,2)</f>
        <v>0</v>
      </c>
      <c r="K472" s="223" t="s">
        <v>157</v>
      </c>
      <c r="L472" s="72"/>
      <c r="M472" s="228" t="s">
        <v>21</v>
      </c>
      <c r="N472" s="229" t="s">
        <v>43</v>
      </c>
      <c r="O472" s="47"/>
      <c r="P472" s="230">
        <f>O472*H472</f>
        <v>0</v>
      </c>
      <c r="Q472" s="230">
        <v>0</v>
      </c>
      <c r="R472" s="230">
        <f>Q472*H472</f>
        <v>0</v>
      </c>
      <c r="S472" s="230">
        <v>0.068000000000000005</v>
      </c>
      <c r="T472" s="231">
        <f>S472*H472</f>
        <v>4.8146720000000007</v>
      </c>
      <c r="AR472" s="24" t="s">
        <v>158</v>
      </c>
      <c r="AT472" s="24" t="s">
        <v>153</v>
      </c>
      <c r="AU472" s="24" t="s">
        <v>82</v>
      </c>
      <c r="AY472" s="24" t="s">
        <v>150</v>
      </c>
      <c r="BE472" s="232">
        <f>IF(N472="základní",J472,0)</f>
        <v>0</v>
      </c>
      <c r="BF472" s="232">
        <f>IF(N472="snížená",J472,0)</f>
        <v>0</v>
      </c>
      <c r="BG472" s="232">
        <f>IF(N472="zákl. přenesená",J472,0)</f>
        <v>0</v>
      </c>
      <c r="BH472" s="232">
        <f>IF(N472="sníž. přenesená",J472,0)</f>
        <v>0</v>
      </c>
      <c r="BI472" s="232">
        <f>IF(N472="nulová",J472,0)</f>
        <v>0</v>
      </c>
      <c r="BJ472" s="24" t="s">
        <v>80</v>
      </c>
      <c r="BK472" s="232">
        <f>ROUND(I472*H472,2)</f>
        <v>0</v>
      </c>
      <c r="BL472" s="24" t="s">
        <v>158</v>
      </c>
      <c r="BM472" s="24" t="s">
        <v>700</v>
      </c>
    </row>
    <row r="473" s="1" customFormat="1">
      <c r="B473" s="46"/>
      <c r="C473" s="74"/>
      <c r="D473" s="233" t="s">
        <v>160</v>
      </c>
      <c r="E473" s="74"/>
      <c r="F473" s="234" t="s">
        <v>701</v>
      </c>
      <c r="G473" s="74"/>
      <c r="H473" s="74"/>
      <c r="I473" s="191"/>
      <c r="J473" s="74"/>
      <c r="K473" s="74"/>
      <c r="L473" s="72"/>
      <c r="M473" s="235"/>
      <c r="N473" s="47"/>
      <c r="O473" s="47"/>
      <c r="P473" s="47"/>
      <c r="Q473" s="47"/>
      <c r="R473" s="47"/>
      <c r="S473" s="47"/>
      <c r="T473" s="95"/>
      <c r="AT473" s="24" t="s">
        <v>160</v>
      </c>
      <c r="AU473" s="24" t="s">
        <v>82</v>
      </c>
    </row>
    <row r="474" s="11" customFormat="1">
      <c r="B474" s="236"/>
      <c r="C474" s="237"/>
      <c r="D474" s="233" t="s">
        <v>162</v>
      </c>
      <c r="E474" s="238" t="s">
        <v>21</v>
      </c>
      <c r="F474" s="239" t="s">
        <v>702</v>
      </c>
      <c r="G474" s="237"/>
      <c r="H474" s="238" t="s">
        <v>21</v>
      </c>
      <c r="I474" s="240"/>
      <c r="J474" s="237"/>
      <c r="K474" s="237"/>
      <c r="L474" s="241"/>
      <c r="M474" s="242"/>
      <c r="N474" s="243"/>
      <c r="O474" s="243"/>
      <c r="P474" s="243"/>
      <c r="Q474" s="243"/>
      <c r="R474" s="243"/>
      <c r="S474" s="243"/>
      <c r="T474" s="244"/>
      <c r="AT474" s="245" t="s">
        <v>162</v>
      </c>
      <c r="AU474" s="245" t="s">
        <v>82</v>
      </c>
      <c r="AV474" s="11" t="s">
        <v>80</v>
      </c>
      <c r="AW474" s="11" t="s">
        <v>35</v>
      </c>
      <c r="AX474" s="11" t="s">
        <v>72</v>
      </c>
      <c r="AY474" s="245" t="s">
        <v>150</v>
      </c>
    </row>
    <row r="475" s="12" customFormat="1">
      <c r="B475" s="246"/>
      <c r="C475" s="247"/>
      <c r="D475" s="233" t="s">
        <v>162</v>
      </c>
      <c r="E475" s="248" t="s">
        <v>21</v>
      </c>
      <c r="F475" s="249" t="s">
        <v>703</v>
      </c>
      <c r="G475" s="247"/>
      <c r="H475" s="250">
        <v>11.16</v>
      </c>
      <c r="I475" s="251"/>
      <c r="J475" s="247"/>
      <c r="K475" s="247"/>
      <c r="L475" s="252"/>
      <c r="M475" s="253"/>
      <c r="N475" s="254"/>
      <c r="O475" s="254"/>
      <c r="P475" s="254"/>
      <c r="Q475" s="254"/>
      <c r="R475" s="254"/>
      <c r="S475" s="254"/>
      <c r="T475" s="255"/>
      <c r="AT475" s="256" t="s">
        <v>162</v>
      </c>
      <c r="AU475" s="256" t="s">
        <v>82</v>
      </c>
      <c r="AV475" s="12" t="s">
        <v>82</v>
      </c>
      <c r="AW475" s="12" t="s">
        <v>35</v>
      </c>
      <c r="AX475" s="12" t="s">
        <v>72</v>
      </c>
      <c r="AY475" s="256" t="s">
        <v>150</v>
      </c>
    </row>
    <row r="476" s="11" customFormat="1">
      <c r="B476" s="236"/>
      <c r="C476" s="237"/>
      <c r="D476" s="233" t="s">
        <v>162</v>
      </c>
      <c r="E476" s="238" t="s">
        <v>21</v>
      </c>
      <c r="F476" s="239" t="s">
        <v>704</v>
      </c>
      <c r="G476" s="237"/>
      <c r="H476" s="238" t="s">
        <v>21</v>
      </c>
      <c r="I476" s="240"/>
      <c r="J476" s="237"/>
      <c r="K476" s="237"/>
      <c r="L476" s="241"/>
      <c r="M476" s="242"/>
      <c r="N476" s="243"/>
      <c r="O476" s="243"/>
      <c r="P476" s="243"/>
      <c r="Q476" s="243"/>
      <c r="R476" s="243"/>
      <c r="S476" s="243"/>
      <c r="T476" s="244"/>
      <c r="AT476" s="245" t="s">
        <v>162</v>
      </c>
      <c r="AU476" s="245" t="s">
        <v>82</v>
      </c>
      <c r="AV476" s="11" t="s">
        <v>80</v>
      </c>
      <c r="AW476" s="11" t="s">
        <v>35</v>
      </c>
      <c r="AX476" s="11" t="s">
        <v>72</v>
      </c>
      <c r="AY476" s="245" t="s">
        <v>150</v>
      </c>
    </row>
    <row r="477" s="12" customFormat="1">
      <c r="B477" s="246"/>
      <c r="C477" s="247"/>
      <c r="D477" s="233" t="s">
        <v>162</v>
      </c>
      <c r="E477" s="248" t="s">
        <v>21</v>
      </c>
      <c r="F477" s="249" t="s">
        <v>705</v>
      </c>
      <c r="G477" s="247"/>
      <c r="H477" s="250">
        <v>22.32</v>
      </c>
      <c r="I477" s="251"/>
      <c r="J477" s="247"/>
      <c r="K477" s="247"/>
      <c r="L477" s="252"/>
      <c r="M477" s="253"/>
      <c r="N477" s="254"/>
      <c r="O477" s="254"/>
      <c r="P477" s="254"/>
      <c r="Q477" s="254"/>
      <c r="R477" s="254"/>
      <c r="S477" s="254"/>
      <c r="T477" s="255"/>
      <c r="AT477" s="256" t="s">
        <v>162</v>
      </c>
      <c r="AU477" s="256" t="s">
        <v>82</v>
      </c>
      <c r="AV477" s="12" t="s">
        <v>82</v>
      </c>
      <c r="AW477" s="12" t="s">
        <v>35</v>
      </c>
      <c r="AX477" s="12" t="s">
        <v>72</v>
      </c>
      <c r="AY477" s="256" t="s">
        <v>150</v>
      </c>
    </row>
    <row r="478" s="12" customFormat="1">
      <c r="B478" s="246"/>
      <c r="C478" s="247"/>
      <c r="D478" s="233" t="s">
        <v>162</v>
      </c>
      <c r="E478" s="248" t="s">
        <v>21</v>
      </c>
      <c r="F478" s="249" t="s">
        <v>210</v>
      </c>
      <c r="G478" s="247"/>
      <c r="H478" s="250">
        <v>-2.758</v>
      </c>
      <c r="I478" s="251"/>
      <c r="J478" s="247"/>
      <c r="K478" s="247"/>
      <c r="L478" s="252"/>
      <c r="M478" s="253"/>
      <c r="N478" s="254"/>
      <c r="O478" s="254"/>
      <c r="P478" s="254"/>
      <c r="Q478" s="254"/>
      <c r="R478" s="254"/>
      <c r="S478" s="254"/>
      <c r="T478" s="255"/>
      <c r="AT478" s="256" t="s">
        <v>162</v>
      </c>
      <c r="AU478" s="256" t="s">
        <v>82</v>
      </c>
      <c r="AV478" s="12" t="s">
        <v>82</v>
      </c>
      <c r="AW478" s="12" t="s">
        <v>35</v>
      </c>
      <c r="AX478" s="12" t="s">
        <v>72</v>
      </c>
      <c r="AY478" s="256" t="s">
        <v>150</v>
      </c>
    </row>
    <row r="479" s="11" customFormat="1">
      <c r="B479" s="236"/>
      <c r="C479" s="237"/>
      <c r="D479" s="233" t="s">
        <v>162</v>
      </c>
      <c r="E479" s="238" t="s">
        <v>21</v>
      </c>
      <c r="F479" s="239" t="s">
        <v>706</v>
      </c>
      <c r="G479" s="237"/>
      <c r="H479" s="238" t="s">
        <v>21</v>
      </c>
      <c r="I479" s="240"/>
      <c r="J479" s="237"/>
      <c r="K479" s="237"/>
      <c r="L479" s="241"/>
      <c r="M479" s="242"/>
      <c r="N479" s="243"/>
      <c r="O479" s="243"/>
      <c r="P479" s="243"/>
      <c r="Q479" s="243"/>
      <c r="R479" s="243"/>
      <c r="S479" s="243"/>
      <c r="T479" s="244"/>
      <c r="AT479" s="245" t="s">
        <v>162</v>
      </c>
      <c r="AU479" s="245" t="s">
        <v>82</v>
      </c>
      <c r="AV479" s="11" t="s">
        <v>80</v>
      </c>
      <c r="AW479" s="11" t="s">
        <v>35</v>
      </c>
      <c r="AX479" s="11" t="s">
        <v>72</v>
      </c>
      <c r="AY479" s="245" t="s">
        <v>150</v>
      </c>
    </row>
    <row r="480" s="12" customFormat="1">
      <c r="B480" s="246"/>
      <c r="C480" s="247"/>
      <c r="D480" s="233" t="s">
        <v>162</v>
      </c>
      <c r="E480" s="248" t="s">
        <v>21</v>
      </c>
      <c r="F480" s="249" t="s">
        <v>707</v>
      </c>
      <c r="G480" s="247"/>
      <c r="H480" s="250">
        <v>20.52</v>
      </c>
      <c r="I480" s="251"/>
      <c r="J480" s="247"/>
      <c r="K480" s="247"/>
      <c r="L480" s="252"/>
      <c r="M480" s="253"/>
      <c r="N480" s="254"/>
      <c r="O480" s="254"/>
      <c r="P480" s="254"/>
      <c r="Q480" s="254"/>
      <c r="R480" s="254"/>
      <c r="S480" s="254"/>
      <c r="T480" s="255"/>
      <c r="AT480" s="256" t="s">
        <v>162</v>
      </c>
      <c r="AU480" s="256" t="s">
        <v>82</v>
      </c>
      <c r="AV480" s="12" t="s">
        <v>82</v>
      </c>
      <c r="AW480" s="12" t="s">
        <v>35</v>
      </c>
      <c r="AX480" s="12" t="s">
        <v>72</v>
      </c>
      <c r="AY480" s="256" t="s">
        <v>150</v>
      </c>
    </row>
    <row r="481" s="11" customFormat="1">
      <c r="B481" s="236"/>
      <c r="C481" s="237"/>
      <c r="D481" s="233" t="s">
        <v>162</v>
      </c>
      <c r="E481" s="238" t="s">
        <v>21</v>
      </c>
      <c r="F481" s="239" t="s">
        <v>708</v>
      </c>
      <c r="G481" s="237"/>
      <c r="H481" s="238" t="s">
        <v>21</v>
      </c>
      <c r="I481" s="240"/>
      <c r="J481" s="237"/>
      <c r="K481" s="237"/>
      <c r="L481" s="241"/>
      <c r="M481" s="242"/>
      <c r="N481" s="243"/>
      <c r="O481" s="243"/>
      <c r="P481" s="243"/>
      <c r="Q481" s="243"/>
      <c r="R481" s="243"/>
      <c r="S481" s="243"/>
      <c r="T481" s="244"/>
      <c r="AT481" s="245" t="s">
        <v>162</v>
      </c>
      <c r="AU481" s="245" t="s">
        <v>82</v>
      </c>
      <c r="AV481" s="11" t="s">
        <v>80</v>
      </c>
      <c r="AW481" s="11" t="s">
        <v>35</v>
      </c>
      <c r="AX481" s="11" t="s">
        <v>72</v>
      </c>
      <c r="AY481" s="245" t="s">
        <v>150</v>
      </c>
    </row>
    <row r="482" s="12" customFormat="1">
      <c r="B482" s="246"/>
      <c r="C482" s="247"/>
      <c r="D482" s="233" t="s">
        <v>162</v>
      </c>
      <c r="E482" s="248" t="s">
        <v>21</v>
      </c>
      <c r="F482" s="249" t="s">
        <v>705</v>
      </c>
      <c r="G482" s="247"/>
      <c r="H482" s="250">
        <v>22.32</v>
      </c>
      <c r="I482" s="251"/>
      <c r="J482" s="247"/>
      <c r="K482" s="247"/>
      <c r="L482" s="252"/>
      <c r="M482" s="253"/>
      <c r="N482" s="254"/>
      <c r="O482" s="254"/>
      <c r="P482" s="254"/>
      <c r="Q482" s="254"/>
      <c r="R482" s="254"/>
      <c r="S482" s="254"/>
      <c r="T482" s="255"/>
      <c r="AT482" s="256" t="s">
        <v>162</v>
      </c>
      <c r="AU482" s="256" t="s">
        <v>82</v>
      </c>
      <c r="AV482" s="12" t="s">
        <v>82</v>
      </c>
      <c r="AW482" s="12" t="s">
        <v>35</v>
      </c>
      <c r="AX482" s="12" t="s">
        <v>72</v>
      </c>
      <c r="AY482" s="256" t="s">
        <v>150</v>
      </c>
    </row>
    <row r="483" s="12" customFormat="1">
      <c r="B483" s="246"/>
      <c r="C483" s="247"/>
      <c r="D483" s="233" t="s">
        <v>162</v>
      </c>
      <c r="E483" s="248" t="s">
        <v>21</v>
      </c>
      <c r="F483" s="249" t="s">
        <v>210</v>
      </c>
      <c r="G483" s="247"/>
      <c r="H483" s="250">
        <v>-2.758</v>
      </c>
      <c r="I483" s="251"/>
      <c r="J483" s="247"/>
      <c r="K483" s="247"/>
      <c r="L483" s="252"/>
      <c r="M483" s="253"/>
      <c r="N483" s="254"/>
      <c r="O483" s="254"/>
      <c r="P483" s="254"/>
      <c r="Q483" s="254"/>
      <c r="R483" s="254"/>
      <c r="S483" s="254"/>
      <c r="T483" s="255"/>
      <c r="AT483" s="256" t="s">
        <v>162</v>
      </c>
      <c r="AU483" s="256" t="s">
        <v>82</v>
      </c>
      <c r="AV483" s="12" t="s">
        <v>82</v>
      </c>
      <c r="AW483" s="12" t="s">
        <v>35</v>
      </c>
      <c r="AX483" s="12" t="s">
        <v>72</v>
      </c>
      <c r="AY483" s="256" t="s">
        <v>150</v>
      </c>
    </row>
    <row r="484" s="13" customFormat="1">
      <c r="B484" s="268"/>
      <c r="C484" s="269"/>
      <c r="D484" s="233" t="s">
        <v>162</v>
      </c>
      <c r="E484" s="270" t="s">
        <v>21</v>
      </c>
      <c r="F484" s="271" t="s">
        <v>211</v>
      </c>
      <c r="G484" s="269"/>
      <c r="H484" s="272">
        <v>70.804000000000002</v>
      </c>
      <c r="I484" s="273"/>
      <c r="J484" s="269"/>
      <c r="K484" s="269"/>
      <c r="L484" s="274"/>
      <c r="M484" s="275"/>
      <c r="N484" s="276"/>
      <c r="O484" s="276"/>
      <c r="P484" s="276"/>
      <c r="Q484" s="276"/>
      <c r="R484" s="276"/>
      <c r="S484" s="276"/>
      <c r="T484" s="277"/>
      <c r="AT484" s="278" t="s">
        <v>162</v>
      </c>
      <c r="AU484" s="278" t="s">
        <v>82</v>
      </c>
      <c r="AV484" s="13" t="s">
        <v>158</v>
      </c>
      <c r="AW484" s="13" t="s">
        <v>35</v>
      </c>
      <c r="AX484" s="13" t="s">
        <v>80</v>
      </c>
      <c r="AY484" s="278" t="s">
        <v>150</v>
      </c>
    </row>
    <row r="485" s="1" customFormat="1" ht="25.5" customHeight="1">
      <c r="B485" s="46"/>
      <c r="C485" s="221" t="s">
        <v>709</v>
      </c>
      <c r="D485" s="221" t="s">
        <v>153</v>
      </c>
      <c r="E485" s="222" t="s">
        <v>710</v>
      </c>
      <c r="F485" s="223" t="s">
        <v>711</v>
      </c>
      <c r="G485" s="224" t="s">
        <v>241</v>
      </c>
      <c r="H485" s="225">
        <v>4.4000000000000004</v>
      </c>
      <c r="I485" s="226"/>
      <c r="J485" s="227">
        <f>ROUND(I485*H485,2)</f>
        <v>0</v>
      </c>
      <c r="K485" s="223" t="s">
        <v>157</v>
      </c>
      <c r="L485" s="72"/>
      <c r="M485" s="228" t="s">
        <v>21</v>
      </c>
      <c r="N485" s="229" t="s">
        <v>43</v>
      </c>
      <c r="O485" s="47"/>
      <c r="P485" s="230">
        <f>O485*H485</f>
        <v>0</v>
      </c>
      <c r="Q485" s="230">
        <v>0.02283</v>
      </c>
      <c r="R485" s="230">
        <f>Q485*H485</f>
        <v>0.100452</v>
      </c>
      <c r="S485" s="230">
        <v>0</v>
      </c>
      <c r="T485" s="231">
        <f>S485*H485</f>
        <v>0</v>
      </c>
      <c r="AR485" s="24" t="s">
        <v>158</v>
      </c>
      <c r="AT485" s="24" t="s">
        <v>153</v>
      </c>
      <c r="AU485" s="24" t="s">
        <v>82</v>
      </c>
      <c r="AY485" s="24" t="s">
        <v>150</v>
      </c>
      <c r="BE485" s="232">
        <f>IF(N485="základní",J485,0)</f>
        <v>0</v>
      </c>
      <c r="BF485" s="232">
        <f>IF(N485="snížená",J485,0)</f>
        <v>0</v>
      </c>
      <c r="BG485" s="232">
        <f>IF(N485="zákl. přenesená",J485,0)</f>
        <v>0</v>
      </c>
      <c r="BH485" s="232">
        <f>IF(N485="sníž. přenesená",J485,0)</f>
        <v>0</v>
      </c>
      <c r="BI485" s="232">
        <f>IF(N485="nulová",J485,0)</f>
        <v>0</v>
      </c>
      <c r="BJ485" s="24" t="s">
        <v>80</v>
      </c>
      <c r="BK485" s="232">
        <f>ROUND(I485*H485,2)</f>
        <v>0</v>
      </c>
      <c r="BL485" s="24" t="s">
        <v>158</v>
      </c>
      <c r="BM485" s="24" t="s">
        <v>712</v>
      </c>
    </row>
    <row r="486" s="1" customFormat="1">
      <c r="B486" s="46"/>
      <c r="C486" s="74"/>
      <c r="D486" s="233" t="s">
        <v>160</v>
      </c>
      <c r="E486" s="74"/>
      <c r="F486" s="234" t="s">
        <v>713</v>
      </c>
      <c r="G486" s="74"/>
      <c r="H486" s="74"/>
      <c r="I486" s="191"/>
      <c r="J486" s="74"/>
      <c r="K486" s="74"/>
      <c r="L486" s="72"/>
      <c r="M486" s="235"/>
      <c r="N486" s="47"/>
      <c r="O486" s="47"/>
      <c r="P486" s="47"/>
      <c r="Q486" s="47"/>
      <c r="R486" s="47"/>
      <c r="S486" s="47"/>
      <c r="T486" s="95"/>
      <c r="AT486" s="24" t="s">
        <v>160</v>
      </c>
      <c r="AU486" s="24" t="s">
        <v>82</v>
      </c>
    </row>
    <row r="487" s="12" customFormat="1">
      <c r="B487" s="246"/>
      <c r="C487" s="247"/>
      <c r="D487" s="233" t="s">
        <v>162</v>
      </c>
      <c r="E487" s="248" t="s">
        <v>21</v>
      </c>
      <c r="F487" s="249" t="s">
        <v>714</v>
      </c>
      <c r="G487" s="247"/>
      <c r="H487" s="250">
        <v>4.4000000000000004</v>
      </c>
      <c r="I487" s="251"/>
      <c r="J487" s="247"/>
      <c r="K487" s="247"/>
      <c r="L487" s="252"/>
      <c r="M487" s="253"/>
      <c r="N487" s="254"/>
      <c r="O487" s="254"/>
      <c r="P487" s="254"/>
      <c r="Q487" s="254"/>
      <c r="R487" s="254"/>
      <c r="S487" s="254"/>
      <c r="T487" s="255"/>
      <c r="AT487" s="256" t="s">
        <v>162</v>
      </c>
      <c r="AU487" s="256" t="s">
        <v>82</v>
      </c>
      <c r="AV487" s="12" t="s">
        <v>82</v>
      </c>
      <c r="AW487" s="12" t="s">
        <v>35</v>
      </c>
      <c r="AX487" s="12" t="s">
        <v>80</v>
      </c>
      <c r="AY487" s="256" t="s">
        <v>150</v>
      </c>
    </row>
    <row r="488" s="1" customFormat="1" ht="25.5" customHeight="1">
      <c r="B488" s="46"/>
      <c r="C488" s="221" t="s">
        <v>715</v>
      </c>
      <c r="D488" s="221" t="s">
        <v>153</v>
      </c>
      <c r="E488" s="222" t="s">
        <v>716</v>
      </c>
      <c r="F488" s="223" t="s">
        <v>717</v>
      </c>
      <c r="G488" s="224" t="s">
        <v>156</v>
      </c>
      <c r="H488" s="225">
        <v>52.097999999999999</v>
      </c>
      <c r="I488" s="226"/>
      <c r="J488" s="227">
        <f>ROUND(I488*H488,2)</f>
        <v>0</v>
      </c>
      <c r="K488" s="223" t="s">
        <v>157</v>
      </c>
      <c r="L488" s="72"/>
      <c r="M488" s="228" t="s">
        <v>21</v>
      </c>
      <c r="N488" s="229" t="s">
        <v>43</v>
      </c>
      <c r="O488" s="47"/>
      <c r="P488" s="230">
        <f>O488*H488</f>
        <v>0</v>
      </c>
      <c r="Q488" s="230">
        <v>0</v>
      </c>
      <c r="R488" s="230">
        <f>Q488*H488</f>
        <v>0</v>
      </c>
      <c r="S488" s="230">
        <v>0</v>
      </c>
      <c r="T488" s="231">
        <f>S488*H488</f>
        <v>0</v>
      </c>
      <c r="AR488" s="24" t="s">
        <v>158</v>
      </c>
      <c r="AT488" s="24" t="s">
        <v>153</v>
      </c>
      <c r="AU488" s="24" t="s">
        <v>82</v>
      </c>
      <c r="AY488" s="24" t="s">
        <v>150</v>
      </c>
      <c r="BE488" s="232">
        <f>IF(N488="základní",J488,0)</f>
        <v>0</v>
      </c>
      <c r="BF488" s="232">
        <f>IF(N488="snížená",J488,0)</f>
        <v>0</v>
      </c>
      <c r="BG488" s="232">
        <f>IF(N488="zákl. přenesená",J488,0)</f>
        <v>0</v>
      </c>
      <c r="BH488" s="232">
        <f>IF(N488="sníž. přenesená",J488,0)</f>
        <v>0</v>
      </c>
      <c r="BI488" s="232">
        <f>IF(N488="nulová",J488,0)</f>
        <v>0</v>
      </c>
      <c r="BJ488" s="24" t="s">
        <v>80</v>
      </c>
      <c r="BK488" s="232">
        <f>ROUND(I488*H488,2)</f>
        <v>0</v>
      </c>
      <c r="BL488" s="24" t="s">
        <v>158</v>
      </c>
      <c r="BM488" s="24" t="s">
        <v>718</v>
      </c>
    </row>
    <row r="489" s="1" customFormat="1">
      <c r="B489" s="46"/>
      <c r="C489" s="74"/>
      <c r="D489" s="233" t="s">
        <v>160</v>
      </c>
      <c r="E489" s="74"/>
      <c r="F489" s="234" t="s">
        <v>719</v>
      </c>
      <c r="G489" s="74"/>
      <c r="H489" s="74"/>
      <c r="I489" s="191"/>
      <c r="J489" s="74"/>
      <c r="K489" s="74"/>
      <c r="L489" s="72"/>
      <c r="M489" s="235"/>
      <c r="N489" s="47"/>
      <c r="O489" s="47"/>
      <c r="P489" s="47"/>
      <c r="Q489" s="47"/>
      <c r="R489" s="47"/>
      <c r="S489" s="47"/>
      <c r="T489" s="95"/>
      <c r="AT489" s="24" t="s">
        <v>160</v>
      </c>
      <c r="AU489" s="24" t="s">
        <v>82</v>
      </c>
    </row>
    <row r="490" s="1" customFormat="1" ht="25.5" customHeight="1">
      <c r="B490" s="46"/>
      <c r="C490" s="221" t="s">
        <v>720</v>
      </c>
      <c r="D490" s="221" t="s">
        <v>153</v>
      </c>
      <c r="E490" s="222" t="s">
        <v>721</v>
      </c>
      <c r="F490" s="223" t="s">
        <v>722</v>
      </c>
      <c r="G490" s="224" t="s">
        <v>156</v>
      </c>
      <c r="H490" s="225">
        <v>52.097999999999999</v>
      </c>
      <c r="I490" s="226"/>
      <c r="J490" s="227">
        <f>ROUND(I490*H490,2)</f>
        <v>0</v>
      </c>
      <c r="K490" s="223" t="s">
        <v>157</v>
      </c>
      <c r="L490" s="72"/>
      <c r="M490" s="228" t="s">
        <v>21</v>
      </c>
      <c r="N490" s="229" t="s">
        <v>43</v>
      </c>
      <c r="O490" s="47"/>
      <c r="P490" s="230">
        <f>O490*H490</f>
        <v>0</v>
      </c>
      <c r="Q490" s="230">
        <v>0</v>
      </c>
      <c r="R490" s="230">
        <f>Q490*H490</f>
        <v>0</v>
      </c>
      <c r="S490" s="230">
        <v>0</v>
      </c>
      <c r="T490" s="231">
        <f>S490*H490</f>
        <v>0</v>
      </c>
      <c r="AR490" s="24" t="s">
        <v>158</v>
      </c>
      <c r="AT490" s="24" t="s">
        <v>153</v>
      </c>
      <c r="AU490" s="24" t="s">
        <v>82</v>
      </c>
      <c r="AY490" s="24" t="s">
        <v>150</v>
      </c>
      <c r="BE490" s="232">
        <f>IF(N490="základní",J490,0)</f>
        <v>0</v>
      </c>
      <c r="BF490" s="232">
        <f>IF(N490="snížená",J490,0)</f>
        <v>0</v>
      </c>
      <c r="BG490" s="232">
        <f>IF(N490="zákl. přenesená",J490,0)</f>
        <v>0</v>
      </c>
      <c r="BH490" s="232">
        <f>IF(N490="sníž. přenesená",J490,0)</f>
        <v>0</v>
      </c>
      <c r="BI490" s="232">
        <f>IF(N490="nulová",J490,0)</f>
        <v>0</v>
      </c>
      <c r="BJ490" s="24" t="s">
        <v>80</v>
      </c>
      <c r="BK490" s="232">
        <f>ROUND(I490*H490,2)</f>
        <v>0</v>
      </c>
      <c r="BL490" s="24" t="s">
        <v>158</v>
      </c>
      <c r="BM490" s="24" t="s">
        <v>723</v>
      </c>
    </row>
    <row r="491" s="1" customFormat="1">
      <c r="B491" s="46"/>
      <c r="C491" s="74"/>
      <c r="D491" s="233" t="s">
        <v>160</v>
      </c>
      <c r="E491" s="74"/>
      <c r="F491" s="234" t="s">
        <v>724</v>
      </c>
      <c r="G491" s="74"/>
      <c r="H491" s="74"/>
      <c r="I491" s="191"/>
      <c r="J491" s="74"/>
      <c r="K491" s="74"/>
      <c r="L491" s="72"/>
      <c r="M491" s="235"/>
      <c r="N491" s="47"/>
      <c r="O491" s="47"/>
      <c r="P491" s="47"/>
      <c r="Q491" s="47"/>
      <c r="R491" s="47"/>
      <c r="S491" s="47"/>
      <c r="T491" s="95"/>
      <c r="AT491" s="24" t="s">
        <v>160</v>
      </c>
      <c r="AU491" s="24" t="s">
        <v>82</v>
      </c>
    </row>
    <row r="492" s="1" customFormat="1" ht="25.5" customHeight="1">
      <c r="B492" s="46"/>
      <c r="C492" s="221" t="s">
        <v>725</v>
      </c>
      <c r="D492" s="221" t="s">
        <v>153</v>
      </c>
      <c r="E492" s="222" t="s">
        <v>726</v>
      </c>
      <c r="F492" s="223" t="s">
        <v>727</v>
      </c>
      <c r="G492" s="224" t="s">
        <v>156</v>
      </c>
      <c r="H492" s="225">
        <v>312.58800000000002</v>
      </c>
      <c r="I492" s="226"/>
      <c r="J492" s="227">
        <f>ROUND(I492*H492,2)</f>
        <v>0</v>
      </c>
      <c r="K492" s="223" t="s">
        <v>157</v>
      </c>
      <c r="L492" s="72"/>
      <c r="M492" s="228" t="s">
        <v>21</v>
      </c>
      <c r="N492" s="229" t="s">
        <v>43</v>
      </c>
      <c r="O492" s="47"/>
      <c r="P492" s="230">
        <f>O492*H492</f>
        <v>0</v>
      </c>
      <c r="Q492" s="230">
        <v>0</v>
      </c>
      <c r="R492" s="230">
        <f>Q492*H492</f>
        <v>0</v>
      </c>
      <c r="S492" s="230">
        <v>0</v>
      </c>
      <c r="T492" s="231">
        <f>S492*H492</f>
        <v>0</v>
      </c>
      <c r="AR492" s="24" t="s">
        <v>158</v>
      </c>
      <c r="AT492" s="24" t="s">
        <v>153</v>
      </c>
      <c r="AU492" s="24" t="s">
        <v>82</v>
      </c>
      <c r="AY492" s="24" t="s">
        <v>150</v>
      </c>
      <c r="BE492" s="232">
        <f>IF(N492="základní",J492,0)</f>
        <v>0</v>
      </c>
      <c r="BF492" s="232">
        <f>IF(N492="snížená",J492,0)</f>
        <v>0</v>
      </c>
      <c r="BG492" s="232">
        <f>IF(N492="zákl. přenesená",J492,0)</f>
        <v>0</v>
      </c>
      <c r="BH492" s="232">
        <f>IF(N492="sníž. přenesená",J492,0)</f>
        <v>0</v>
      </c>
      <c r="BI492" s="232">
        <f>IF(N492="nulová",J492,0)</f>
        <v>0</v>
      </c>
      <c r="BJ492" s="24" t="s">
        <v>80</v>
      </c>
      <c r="BK492" s="232">
        <f>ROUND(I492*H492,2)</f>
        <v>0</v>
      </c>
      <c r="BL492" s="24" t="s">
        <v>158</v>
      </c>
      <c r="BM492" s="24" t="s">
        <v>728</v>
      </c>
    </row>
    <row r="493" s="1" customFormat="1">
      <c r="B493" s="46"/>
      <c r="C493" s="74"/>
      <c r="D493" s="233" t="s">
        <v>160</v>
      </c>
      <c r="E493" s="74"/>
      <c r="F493" s="234" t="s">
        <v>729</v>
      </c>
      <c r="G493" s="74"/>
      <c r="H493" s="74"/>
      <c r="I493" s="191"/>
      <c r="J493" s="74"/>
      <c r="K493" s="74"/>
      <c r="L493" s="72"/>
      <c r="M493" s="235"/>
      <c r="N493" s="47"/>
      <c r="O493" s="47"/>
      <c r="P493" s="47"/>
      <c r="Q493" s="47"/>
      <c r="R493" s="47"/>
      <c r="S493" s="47"/>
      <c r="T493" s="95"/>
      <c r="AT493" s="24" t="s">
        <v>160</v>
      </c>
      <c r="AU493" s="24" t="s">
        <v>82</v>
      </c>
    </row>
    <row r="494" s="12" customFormat="1">
      <c r="B494" s="246"/>
      <c r="C494" s="247"/>
      <c r="D494" s="233" t="s">
        <v>162</v>
      </c>
      <c r="E494" s="247"/>
      <c r="F494" s="249" t="s">
        <v>730</v>
      </c>
      <c r="G494" s="247"/>
      <c r="H494" s="250">
        <v>312.58800000000002</v>
      </c>
      <c r="I494" s="251"/>
      <c r="J494" s="247"/>
      <c r="K494" s="247"/>
      <c r="L494" s="252"/>
      <c r="M494" s="253"/>
      <c r="N494" s="254"/>
      <c r="O494" s="254"/>
      <c r="P494" s="254"/>
      <c r="Q494" s="254"/>
      <c r="R494" s="254"/>
      <c r="S494" s="254"/>
      <c r="T494" s="255"/>
      <c r="AT494" s="256" t="s">
        <v>162</v>
      </c>
      <c r="AU494" s="256" t="s">
        <v>82</v>
      </c>
      <c r="AV494" s="12" t="s">
        <v>82</v>
      </c>
      <c r="AW494" s="12" t="s">
        <v>6</v>
      </c>
      <c r="AX494" s="12" t="s">
        <v>80</v>
      </c>
      <c r="AY494" s="256" t="s">
        <v>150</v>
      </c>
    </row>
    <row r="495" s="1" customFormat="1" ht="16.5" customHeight="1">
      <c r="B495" s="46"/>
      <c r="C495" s="221" t="s">
        <v>731</v>
      </c>
      <c r="D495" s="221" t="s">
        <v>153</v>
      </c>
      <c r="E495" s="222" t="s">
        <v>732</v>
      </c>
      <c r="F495" s="223" t="s">
        <v>733</v>
      </c>
      <c r="G495" s="224" t="s">
        <v>156</v>
      </c>
      <c r="H495" s="225">
        <v>51.145000000000003</v>
      </c>
      <c r="I495" s="226"/>
      <c r="J495" s="227">
        <f>ROUND(I495*H495,2)</f>
        <v>0</v>
      </c>
      <c r="K495" s="223" t="s">
        <v>157</v>
      </c>
      <c r="L495" s="72"/>
      <c r="M495" s="228" t="s">
        <v>21</v>
      </c>
      <c r="N495" s="229" t="s">
        <v>43</v>
      </c>
      <c r="O495" s="47"/>
      <c r="P495" s="230">
        <f>O495*H495</f>
        <v>0</v>
      </c>
      <c r="Q495" s="230">
        <v>0</v>
      </c>
      <c r="R495" s="230">
        <f>Q495*H495</f>
        <v>0</v>
      </c>
      <c r="S495" s="230">
        <v>0</v>
      </c>
      <c r="T495" s="231">
        <f>S495*H495</f>
        <v>0</v>
      </c>
      <c r="AR495" s="24" t="s">
        <v>158</v>
      </c>
      <c r="AT495" s="24" t="s">
        <v>153</v>
      </c>
      <c r="AU495" s="24" t="s">
        <v>82</v>
      </c>
      <c r="AY495" s="24" t="s">
        <v>150</v>
      </c>
      <c r="BE495" s="232">
        <f>IF(N495="základní",J495,0)</f>
        <v>0</v>
      </c>
      <c r="BF495" s="232">
        <f>IF(N495="snížená",J495,0)</f>
        <v>0</v>
      </c>
      <c r="BG495" s="232">
        <f>IF(N495="zákl. přenesená",J495,0)</f>
        <v>0</v>
      </c>
      <c r="BH495" s="232">
        <f>IF(N495="sníž. přenesená",J495,0)</f>
        <v>0</v>
      </c>
      <c r="BI495" s="232">
        <f>IF(N495="nulová",J495,0)</f>
        <v>0</v>
      </c>
      <c r="BJ495" s="24" t="s">
        <v>80</v>
      </c>
      <c r="BK495" s="232">
        <f>ROUND(I495*H495,2)</f>
        <v>0</v>
      </c>
      <c r="BL495" s="24" t="s">
        <v>158</v>
      </c>
      <c r="BM495" s="24" t="s">
        <v>734</v>
      </c>
    </row>
    <row r="496" s="1" customFormat="1">
      <c r="B496" s="46"/>
      <c r="C496" s="74"/>
      <c r="D496" s="233" t="s">
        <v>160</v>
      </c>
      <c r="E496" s="74"/>
      <c r="F496" s="234" t="s">
        <v>735</v>
      </c>
      <c r="G496" s="74"/>
      <c r="H496" s="74"/>
      <c r="I496" s="191"/>
      <c r="J496" s="74"/>
      <c r="K496" s="74"/>
      <c r="L496" s="72"/>
      <c r="M496" s="235"/>
      <c r="N496" s="47"/>
      <c r="O496" s="47"/>
      <c r="P496" s="47"/>
      <c r="Q496" s="47"/>
      <c r="R496" s="47"/>
      <c r="S496" s="47"/>
      <c r="T496" s="95"/>
      <c r="AT496" s="24" t="s">
        <v>160</v>
      </c>
      <c r="AU496" s="24" t="s">
        <v>82</v>
      </c>
    </row>
    <row r="497" s="12" customFormat="1">
      <c r="B497" s="246"/>
      <c r="C497" s="247"/>
      <c r="D497" s="233" t="s">
        <v>162</v>
      </c>
      <c r="E497" s="248" t="s">
        <v>21</v>
      </c>
      <c r="F497" s="249" t="s">
        <v>736</v>
      </c>
      <c r="G497" s="247"/>
      <c r="H497" s="250">
        <v>51.145000000000003</v>
      </c>
      <c r="I497" s="251"/>
      <c r="J497" s="247"/>
      <c r="K497" s="247"/>
      <c r="L497" s="252"/>
      <c r="M497" s="253"/>
      <c r="N497" s="254"/>
      <c r="O497" s="254"/>
      <c r="P497" s="254"/>
      <c r="Q497" s="254"/>
      <c r="R497" s="254"/>
      <c r="S497" s="254"/>
      <c r="T497" s="255"/>
      <c r="AT497" s="256" t="s">
        <v>162</v>
      </c>
      <c r="AU497" s="256" t="s">
        <v>82</v>
      </c>
      <c r="AV497" s="12" t="s">
        <v>82</v>
      </c>
      <c r="AW497" s="12" t="s">
        <v>35</v>
      </c>
      <c r="AX497" s="12" t="s">
        <v>80</v>
      </c>
      <c r="AY497" s="256" t="s">
        <v>150</v>
      </c>
    </row>
    <row r="498" s="1" customFormat="1" ht="25.5" customHeight="1">
      <c r="B498" s="46"/>
      <c r="C498" s="221" t="s">
        <v>737</v>
      </c>
      <c r="D498" s="221" t="s">
        <v>153</v>
      </c>
      <c r="E498" s="222" t="s">
        <v>738</v>
      </c>
      <c r="F498" s="223" t="s">
        <v>739</v>
      </c>
      <c r="G498" s="224" t="s">
        <v>156</v>
      </c>
      <c r="H498" s="225">
        <v>0.88600000000000001</v>
      </c>
      <c r="I498" s="226"/>
      <c r="J498" s="227">
        <f>ROUND(I498*H498,2)</f>
        <v>0</v>
      </c>
      <c r="K498" s="223" t="s">
        <v>157</v>
      </c>
      <c r="L498" s="72"/>
      <c r="M498" s="228" t="s">
        <v>21</v>
      </c>
      <c r="N498" s="229" t="s">
        <v>43</v>
      </c>
      <c r="O498" s="47"/>
      <c r="P498" s="230">
        <f>O498*H498</f>
        <v>0</v>
      </c>
      <c r="Q498" s="230">
        <v>0</v>
      </c>
      <c r="R498" s="230">
        <f>Q498*H498</f>
        <v>0</v>
      </c>
      <c r="S498" s="230">
        <v>0</v>
      </c>
      <c r="T498" s="231">
        <f>S498*H498</f>
        <v>0</v>
      </c>
      <c r="AR498" s="24" t="s">
        <v>158</v>
      </c>
      <c r="AT498" s="24" t="s">
        <v>153</v>
      </c>
      <c r="AU498" s="24" t="s">
        <v>82</v>
      </c>
      <c r="AY498" s="24" t="s">
        <v>150</v>
      </c>
      <c r="BE498" s="232">
        <f>IF(N498="základní",J498,0)</f>
        <v>0</v>
      </c>
      <c r="BF498" s="232">
        <f>IF(N498="snížená",J498,0)</f>
        <v>0</v>
      </c>
      <c r="BG498" s="232">
        <f>IF(N498="zákl. přenesená",J498,0)</f>
        <v>0</v>
      </c>
      <c r="BH498" s="232">
        <f>IF(N498="sníž. přenesená",J498,0)</f>
        <v>0</v>
      </c>
      <c r="BI498" s="232">
        <f>IF(N498="nulová",J498,0)</f>
        <v>0</v>
      </c>
      <c r="BJ498" s="24" t="s">
        <v>80</v>
      </c>
      <c r="BK498" s="232">
        <f>ROUND(I498*H498,2)</f>
        <v>0</v>
      </c>
      <c r="BL498" s="24" t="s">
        <v>158</v>
      </c>
      <c r="BM498" s="24" t="s">
        <v>740</v>
      </c>
    </row>
    <row r="499" s="1" customFormat="1">
      <c r="B499" s="46"/>
      <c r="C499" s="74"/>
      <c r="D499" s="233" t="s">
        <v>160</v>
      </c>
      <c r="E499" s="74"/>
      <c r="F499" s="234" t="s">
        <v>741</v>
      </c>
      <c r="G499" s="74"/>
      <c r="H499" s="74"/>
      <c r="I499" s="191"/>
      <c r="J499" s="74"/>
      <c r="K499" s="74"/>
      <c r="L499" s="72"/>
      <c r="M499" s="235"/>
      <c r="N499" s="47"/>
      <c r="O499" s="47"/>
      <c r="P499" s="47"/>
      <c r="Q499" s="47"/>
      <c r="R499" s="47"/>
      <c r="S499" s="47"/>
      <c r="T499" s="95"/>
      <c r="AT499" s="24" t="s">
        <v>160</v>
      </c>
      <c r="AU499" s="24" t="s">
        <v>82</v>
      </c>
    </row>
    <row r="500" s="12" customFormat="1">
      <c r="B500" s="246"/>
      <c r="C500" s="247"/>
      <c r="D500" s="233" t="s">
        <v>162</v>
      </c>
      <c r="E500" s="248" t="s">
        <v>21</v>
      </c>
      <c r="F500" s="249" t="s">
        <v>742</v>
      </c>
      <c r="G500" s="247"/>
      <c r="H500" s="250">
        <v>0.88600000000000001</v>
      </c>
      <c r="I500" s="251"/>
      <c r="J500" s="247"/>
      <c r="K500" s="247"/>
      <c r="L500" s="252"/>
      <c r="M500" s="253"/>
      <c r="N500" s="254"/>
      <c r="O500" s="254"/>
      <c r="P500" s="254"/>
      <c r="Q500" s="254"/>
      <c r="R500" s="254"/>
      <c r="S500" s="254"/>
      <c r="T500" s="255"/>
      <c r="AT500" s="256" t="s">
        <v>162</v>
      </c>
      <c r="AU500" s="256" t="s">
        <v>82</v>
      </c>
      <c r="AV500" s="12" t="s">
        <v>82</v>
      </c>
      <c r="AW500" s="12" t="s">
        <v>35</v>
      </c>
      <c r="AX500" s="12" t="s">
        <v>80</v>
      </c>
      <c r="AY500" s="256" t="s">
        <v>150</v>
      </c>
    </row>
    <row r="501" s="1" customFormat="1" ht="25.5" customHeight="1">
      <c r="B501" s="46"/>
      <c r="C501" s="221" t="s">
        <v>743</v>
      </c>
      <c r="D501" s="221" t="s">
        <v>153</v>
      </c>
      <c r="E501" s="222" t="s">
        <v>744</v>
      </c>
      <c r="F501" s="223" t="s">
        <v>745</v>
      </c>
      <c r="G501" s="224" t="s">
        <v>156</v>
      </c>
      <c r="H501" s="225">
        <v>0.067000000000000004</v>
      </c>
      <c r="I501" s="226"/>
      <c r="J501" s="227">
        <f>ROUND(I501*H501,2)</f>
        <v>0</v>
      </c>
      <c r="K501" s="223" t="s">
        <v>157</v>
      </c>
      <c r="L501" s="72"/>
      <c r="M501" s="228" t="s">
        <v>21</v>
      </c>
      <c r="N501" s="229" t="s">
        <v>43</v>
      </c>
      <c r="O501" s="47"/>
      <c r="P501" s="230">
        <f>O501*H501</f>
        <v>0</v>
      </c>
      <c r="Q501" s="230">
        <v>0</v>
      </c>
      <c r="R501" s="230">
        <f>Q501*H501</f>
        <v>0</v>
      </c>
      <c r="S501" s="230">
        <v>0</v>
      </c>
      <c r="T501" s="231">
        <f>S501*H501</f>
        <v>0</v>
      </c>
      <c r="AR501" s="24" t="s">
        <v>158</v>
      </c>
      <c r="AT501" s="24" t="s">
        <v>153</v>
      </c>
      <c r="AU501" s="24" t="s">
        <v>82</v>
      </c>
      <c r="AY501" s="24" t="s">
        <v>150</v>
      </c>
      <c r="BE501" s="232">
        <f>IF(N501="základní",J501,0)</f>
        <v>0</v>
      </c>
      <c r="BF501" s="232">
        <f>IF(N501="snížená",J501,0)</f>
        <v>0</v>
      </c>
      <c r="BG501" s="232">
        <f>IF(N501="zákl. přenesená",J501,0)</f>
        <v>0</v>
      </c>
      <c r="BH501" s="232">
        <f>IF(N501="sníž. přenesená",J501,0)</f>
        <v>0</v>
      </c>
      <c r="BI501" s="232">
        <f>IF(N501="nulová",J501,0)</f>
        <v>0</v>
      </c>
      <c r="BJ501" s="24" t="s">
        <v>80</v>
      </c>
      <c r="BK501" s="232">
        <f>ROUND(I501*H501,2)</f>
        <v>0</v>
      </c>
      <c r="BL501" s="24" t="s">
        <v>158</v>
      </c>
      <c r="BM501" s="24" t="s">
        <v>746</v>
      </c>
    </row>
    <row r="502" s="1" customFormat="1">
      <c r="B502" s="46"/>
      <c r="C502" s="74"/>
      <c r="D502" s="233" t="s">
        <v>160</v>
      </c>
      <c r="E502" s="74"/>
      <c r="F502" s="234" t="s">
        <v>747</v>
      </c>
      <c r="G502" s="74"/>
      <c r="H502" s="74"/>
      <c r="I502" s="191"/>
      <c r="J502" s="74"/>
      <c r="K502" s="74"/>
      <c r="L502" s="72"/>
      <c r="M502" s="235"/>
      <c r="N502" s="47"/>
      <c r="O502" s="47"/>
      <c r="P502" s="47"/>
      <c r="Q502" s="47"/>
      <c r="R502" s="47"/>
      <c r="S502" s="47"/>
      <c r="T502" s="95"/>
      <c r="AT502" s="24" t="s">
        <v>160</v>
      </c>
      <c r="AU502" s="24" t="s">
        <v>82</v>
      </c>
    </row>
    <row r="503" s="12" customFormat="1">
      <c r="B503" s="246"/>
      <c r="C503" s="247"/>
      <c r="D503" s="233" t="s">
        <v>162</v>
      </c>
      <c r="E503" s="248" t="s">
        <v>21</v>
      </c>
      <c r="F503" s="249" t="s">
        <v>748</v>
      </c>
      <c r="G503" s="247"/>
      <c r="H503" s="250">
        <v>0.040000000000000001</v>
      </c>
      <c r="I503" s="251"/>
      <c r="J503" s="247"/>
      <c r="K503" s="247"/>
      <c r="L503" s="252"/>
      <c r="M503" s="253"/>
      <c r="N503" s="254"/>
      <c r="O503" s="254"/>
      <c r="P503" s="254"/>
      <c r="Q503" s="254"/>
      <c r="R503" s="254"/>
      <c r="S503" s="254"/>
      <c r="T503" s="255"/>
      <c r="AT503" s="256" t="s">
        <v>162</v>
      </c>
      <c r="AU503" s="256" t="s">
        <v>82</v>
      </c>
      <c r="AV503" s="12" t="s">
        <v>82</v>
      </c>
      <c r="AW503" s="12" t="s">
        <v>35</v>
      </c>
      <c r="AX503" s="12" t="s">
        <v>72</v>
      </c>
      <c r="AY503" s="256" t="s">
        <v>150</v>
      </c>
    </row>
    <row r="504" s="12" customFormat="1">
      <c r="B504" s="246"/>
      <c r="C504" s="247"/>
      <c r="D504" s="233" t="s">
        <v>162</v>
      </c>
      <c r="E504" s="248" t="s">
        <v>21</v>
      </c>
      <c r="F504" s="249" t="s">
        <v>749</v>
      </c>
      <c r="G504" s="247"/>
      <c r="H504" s="250">
        <v>0.027</v>
      </c>
      <c r="I504" s="251"/>
      <c r="J504" s="247"/>
      <c r="K504" s="247"/>
      <c r="L504" s="252"/>
      <c r="M504" s="253"/>
      <c r="N504" s="254"/>
      <c r="O504" s="254"/>
      <c r="P504" s="254"/>
      <c r="Q504" s="254"/>
      <c r="R504" s="254"/>
      <c r="S504" s="254"/>
      <c r="T504" s="255"/>
      <c r="AT504" s="256" t="s">
        <v>162</v>
      </c>
      <c r="AU504" s="256" t="s">
        <v>82</v>
      </c>
      <c r="AV504" s="12" t="s">
        <v>82</v>
      </c>
      <c r="AW504" s="12" t="s">
        <v>35</v>
      </c>
      <c r="AX504" s="12" t="s">
        <v>72</v>
      </c>
      <c r="AY504" s="256" t="s">
        <v>150</v>
      </c>
    </row>
    <row r="505" s="13" customFormat="1">
      <c r="B505" s="268"/>
      <c r="C505" s="269"/>
      <c r="D505" s="233" t="s">
        <v>162</v>
      </c>
      <c r="E505" s="270" t="s">
        <v>21</v>
      </c>
      <c r="F505" s="271" t="s">
        <v>211</v>
      </c>
      <c r="G505" s="269"/>
      <c r="H505" s="272">
        <v>0.067000000000000004</v>
      </c>
      <c r="I505" s="273"/>
      <c r="J505" s="269"/>
      <c r="K505" s="269"/>
      <c r="L505" s="274"/>
      <c r="M505" s="275"/>
      <c r="N505" s="276"/>
      <c r="O505" s="276"/>
      <c r="P505" s="276"/>
      <c r="Q505" s="276"/>
      <c r="R505" s="276"/>
      <c r="S505" s="276"/>
      <c r="T505" s="277"/>
      <c r="AT505" s="278" t="s">
        <v>162</v>
      </c>
      <c r="AU505" s="278" t="s">
        <v>82</v>
      </c>
      <c r="AV505" s="13" t="s">
        <v>158</v>
      </c>
      <c r="AW505" s="13" t="s">
        <v>35</v>
      </c>
      <c r="AX505" s="13" t="s">
        <v>80</v>
      </c>
      <c r="AY505" s="278" t="s">
        <v>150</v>
      </c>
    </row>
    <row r="506" s="10" customFormat="1" ht="29.88" customHeight="1">
      <c r="B506" s="205"/>
      <c r="C506" s="206"/>
      <c r="D506" s="207" t="s">
        <v>71</v>
      </c>
      <c r="E506" s="219" t="s">
        <v>750</v>
      </c>
      <c r="F506" s="219" t="s">
        <v>751</v>
      </c>
      <c r="G506" s="206"/>
      <c r="H506" s="206"/>
      <c r="I506" s="209"/>
      <c r="J506" s="220">
        <f>BK506</f>
        <v>0</v>
      </c>
      <c r="K506" s="206"/>
      <c r="L506" s="211"/>
      <c r="M506" s="212"/>
      <c r="N506" s="213"/>
      <c r="O506" s="213"/>
      <c r="P506" s="214">
        <f>SUM(P507:P508)</f>
        <v>0</v>
      </c>
      <c r="Q506" s="213"/>
      <c r="R506" s="214">
        <f>SUM(R507:R508)</f>
        <v>0</v>
      </c>
      <c r="S506" s="213"/>
      <c r="T506" s="215">
        <f>SUM(T507:T508)</f>
        <v>0</v>
      </c>
      <c r="AR506" s="216" t="s">
        <v>80</v>
      </c>
      <c r="AT506" s="217" t="s">
        <v>71</v>
      </c>
      <c r="AU506" s="217" t="s">
        <v>80</v>
      </c>
      <c r="AY506" s="216" t="s">
        <v>150</v>
      </c>
      <c r="BK506" s="218">
        <f>SUM(BK507:BK508)</f>
        <v>0</v>
      </c>
    </row>
    <row r="507" s="1" customFormat="1" ht="16.5" customHeight="1">
      <c r="B507" s="46"/>
      <c r="C507" s="221" t="s">
        <v>752</v>
      </c>
      <c r="D507" s="221" t="s">
        <v>153</v>
      </c>
      <c r="E507" s="222" t="s">
        <v>753</v>
      </c>
      <c r="F507" s="223" t="s">
        <v>754</v>
      </c>
      <c r="G507" s="224" t="s">
        <v>156</v>
      </c>
      <c r="H507" s="225">
        <v>40.560000000000002</v>
      </c>
      <c r="I507" s="226"/>
      <c r="J507" s="227">
        <f>ROUND(I507*H507,2)</f>
        <v>0</v>
      </c>
      <c r="K507" s="223" t="s">
        <v>157</v>
      </c>
      <c r="L507" s="72"/>
      <c r="M507" s="228" t="s">
        <v>21</v>
      </c>
      <c r="N507" s="229" t="s">
        <v>43</v>
      </c>
      <c r="O507" s="47"/>
      <c r="P507" s="230">
        <f>O507*H507</f>
        <v>0</v>
      </c>
      <c r="Q507" s="230">
        <v>0</v>
      </c>
      <c r="R507" s="230">
        <f>Q507*H507</f>
        <v>0</v>
      </c>
      <c r="S507" s="230">
        <v>0</v>
      </c>
      <c r="T507" s="231">
        <f>S507*H507</f>
        <v>0</v>
      </c>
      <c r="AR507" s="24" t="s">
        <v>158</v>
      </c>
      <c r="AT507" s="24" t="s">
        <v>153</v>
      </c>
      <c r="AU507" s="24" t="s">
        <v>82</v>
      </c>
      <c r="AY507" s="24" t="s">
        <v>150</v>
      </c>
      <c r="BE507" s="232">
        <f>IF(N507="základní",J507,0)</f>
        <v>0</v>
      </c>
      <c r="BF507" s="232">
        <f>IF(N507="snížená",J507,0)</f>
        <v>0</v>
      </c>
      <c r="BG507" s="232">
        <f>IF(N507="zákl. přenesená",J507,0)</f>
        <v>0</v>
      </c>
      <c r="BH507" s="232">
        <f>IF(N507="sníž. přenesená",J507,0)</f>
        <v>0</v>
      </c>
      <c r="BI507" s="232">
        <f>IF(N507="nulová",J507,0)</f>
        <v>0</v>
      </c>
      <c r="BJ507" s="24" t="s">
        <v>80</v>
      </c>
      <c r="BK507" s="232">
        <f>ROUND(I507*H507,2)</f>
        <v>0</v>
      </c>
      <c r="BL507" s="24" t="s">
        <v>158</v>
      </c>
      <c r="BM507" s="24" t="s">
        <v>755</v>
      </c>
    </row>
    <row r="508" s="1" customFormat="1">
      <c r="B508" s="46"/>
      <c r="C508" s="74"/>
      <c r="D508" s="233" t="s">
        <v>160</v>
      </c>
      <c r="E508" s="74"/>
      <c r="F508" s="234" t="s">
        <v>756</v>
      </c>
      <c r="G508" s="74"/>
      <c r="H508" s="74"/>
      <c r="I508" s="191"/>
      <c r="J508" s="74"/>
      <c r="K508" s="74"/>
      <c r="L508" s="72"/>
      <c r="M508" s="235"/>
      <c r="N508" s="47"/>
      <c r="O508" s="47"/>
      <c r="P508" s="47"/>
      <c r="Q508" s="47"/>
      <c r="R508" s="47"/>
      <c r="S508" s="47"/>
      <c r="T508" s="95"/>
      <c r="AT508" s="24" t="s">
        <v>160</v>
      </c>
      <c r="AU508" s="24" t="s">
        <v>82</v>
      </c>
    </row>
    <row r="509" s="10" customFormat="1" ht="37.44001" customHeight="1">
      <c r="B509" s="205"/>
      <c r="C509" s="206"/>
      <c r="D509" s="207" t="s">
        <v>71</v>
      </c>
      <c r="E509" s="208" t="s">
        <v>757</v>
      </c>
      <c r="F509" s="208" t="s">
        <v>758</v>
      </c>
      <c r="G509" s="206"/>
      <c r="H509" s="206"/>
      <c r="I509" s="209"/>
      <c r="J509" s="210">
        <f>BK509</f>
        <v>0</v>
      </c>
      <c r="K509" s="206"/>
      <c r="L509" s="211"/>
      <c r="M509" s="212"/>
      <c r="N509" s="213"/>
      <c r="O509" s="213"/>
      <c r="P509" s="214">
        <f>P510+P541+P579+P607+P674+P793+P928+P961+P988+P1036+P1065+P1078+P1182</f>
        <v>0</v>
      </c>
      <c r="Q509" s="213"/>
      <c r="R509" s="214">
        <f>R510+R541+R579+R607+R674+R793+R928+R961+R988+R1036+R1065+R1078+R1182</f>
        <v>26.840529369999992</v>
      </c>
      <c r="S509" s="213"/>
      <c r="T509" s="215">
        <f>T510+T541+T579+T607+T674+T793+T928+T961+T988+T1036+T1065+T1078+T1182</f>
        <v>5.9584818999999998</v>
      </c>
      <c r="AR509" s="216" t="s">
        <v>82</v>
      </c>
      <c r="AT509" s="217" t="s">
        <v>71</v>
      </c>
      <c r="AU509" s="217" t="s">
        <v>72</v>
      </c>
      <c r="AY509" s="216" t="s">
        <v>150</v>
      </c>
      <c r="BK509" s="218">
        <f>BK510+BK541+BK579+BK607+BK674+BK793+BK928+BK961+BK988+BK1036+BK1065+BK1078+BK1182</f>
        <v>0</v>
      </c>
    </row>
    <row r="510" s="10" customFormat="1" ht="19.92" customHeight="1">
      <c r="B510" s="205"/>
      <c r="C510" s="206"/>
      <c r="D510" s="207" t="s">
        <v>71</v>
      </c>
      <c r="E510" s="219" t="s">
        <v>759</v>
      </c>
      <c r="F510" s="219" t="s">
        <v>760</v>
      </c>
      <c r="G510" s="206"/>
      <c r="H510" s="206"/>
      <c r="I510" s="209"/>
      <c r="J510" s="220">
        <f>BK510</f>
        <v>0</v>
      </c>
      <c r="K510" s="206"/>
      <c r="L510" s="211"/>
      <c r="M510" s="212"/>
      <c r="N510" s="213"/>
      <c r="O510" s="213"/>
      <c r="P510" s="214">
        <f>SUM(P511:P540)</f>
        <v>0</v>
      </c>
      <c r="Q510" s="213"/>
      <c r="R510" s="214">
        <f>SUM(R511:R540)</f>
        <v>0.28352999999999995</v>
      </c>
      <c r="S510" s="213"/>
      <c r="T510" s="215">
        <f>SUM(T511:T540)</f>
        <v>0</v>
      </c>
      <c r="AR510" s="216" t="s">
        <v>82</v>
      </c>
      <c r="AT510" s="217" t="s">
        <v>71</v>
      </c>
      <c r="AU510" s="217" t="s">
        <v>80</v>
      </c>
      <c r="AY510" s="216" t="s">
        <v>150</v>
      </c>
      <c r="BK510" s="218">
        <f>SUM(BK511:BK540)</f>
        <v>0</v>
      </c>
    </row>
    <row r="511" s="1" customFormat="1" ht="25.5" customHeight="1">
      <c r="B511" s="46"/>
      <c r="C511" s="221" t="s">
        <v>761</v>
      </c>
      <c r="D511" s="221" t="s">
        <v>153</v>
      </c>
      <c r="E511" s="222" t="s">
        <v>762</v>
      </c>
      <c r="F511" s="223" t="s">
        <v>763</v>
      </c>
      <c r="G511" s="224" t="s">
        <v>175</v>
      </c>
      <c r="H511" s="225">
        <v>17</v>
      </c>
      <c r="I511" s="226"/>
      <c r="J511" s="227">
        <f>ROUND(I511*H511,2)</f>
        <v>0</v>
      </c>
      <c r="K511" s="223" t="s">
        <v>157</v>
      </c>
      <c r="L511" s="72"/>
      <c r="M511" s="228" t="s">
        <v>21</v>
      </c>
      <c r="N511" s="229" t="s">
        <v>43</v>
      </c>
      <c r="O511" s="47"/>
      <c r="P511" s="230">
        <f>O511*H511</f>
        <v>0</v>
      </c>
      <c r="Q511" s="230">
        <v>0</v>
      </c>
      <c r="R511" s="230">
        <f>Q511*H511</f>
        <v>0</v>
      </c>
      <c r="S511" s="230">
        <v>0</v>
      </c>
      <c r="T511" s="231">
        <f>S511*H511</f>
        <v>0</v>
      </c>
      <c r="AR511" s="24" t="s">
        <v>257</v>
      </c>
      <c r="AT511" s="24" t="s">
        <v>153</v>
      </c>
      <c r="AU511" s="24" t="s">
        <v>82</v>
      </c>
      <c r="AY511" s="24" t="s">
        <v>150</v>
      </c>
      <c r="BE511" s="232">
        <f>IF(N511="základní",J511,0)</f>
        <v>0</v>
      </c>
      <c r="BF511" s="232">
        <f>IF(N511="snížená",J511,0)</f>
        <v>0</v>
      </c>
      <c r="BG511" s="232">
        <f>IF(N511="zákl. přenesená",J511,0)</f>
        <v>0</v>
      </c>
      <c r="BH511" s="232">
        <f>IF(N511="sníž. přenesená",J511,0)</f>
        <v>0</v>
      </c>
      <c r="BI511" s="232">
        <f>IF(N511="nulová",J511,0)</f>
        <v>0</v>
      </c>
      <c r="BJ511" s="24" t="s">
        <v>80</v>
      </c>
      <c r="BK511" s="232">
        <f>ROUND(I511*H511,2)</f>
        <v>0</v>
      </c>
      <c r="BL511" s="24" t="s">
        <v>257</v>
      </c>
      <c r="BM511" s="24" t="s">
        <v>764</v>
      </c>
    </row>
    <row r="512" s="1" customFormat="1">
      <c r="B512" s="46"/>
      <c r="C512" s="74"/>
      <c r="D512" s="233" t="s">
        <v>160</v>
      </c>
      <c r="E512" s="74"/>
      <c r="F512" s="234" t="s">
        <v>765</v>
      </c>
      <c r="G512" s="74"/>
      <c r="H512" s="74"/>
      <c r="I512" s="191"/>
      <c r="J512" s="74"/>
      <c r="K512" s="74"/>
      <c r="L512" s="72"/>
      <c r="M512" s="235"/>
      <c r="N512" s="47"/>
      <c r="O512" s="47"/>
      <c r="P512" s="47"/>
      <c r="Q512" s="47"/>
      <c r="R512" s="47"/>
      <c r="S512" s="47"/>
      <c r="T512" s="95"/>
      <c r="AT512" s="24" t="s">
        <v>160</v>
      </c>
      <c r="AU512" s="24" t="s">
        <v>82</v>
      </c>
    </row>
    <row r="513" s="11" customFormat="1">
      <c r="B513" s="236"/>
      <c r="C513" s="237"/>
      <c r="D513" s="233" t="s">
        <v>162</v>
      </c>
      <c r="E513" s="238" t="s">
        <v>21</v>
      </c>
      <c r="F513" s="239" t="s">
        <v>350</v>
      </c>
      <c r="G513" s="237"/>
      <c r="H513" s="238" t="s">
        <v>21</v>
      </c>
      <c r="I513" s="240"/>
      <c r="J513" s="237"/>
      <c r="K513" s="237"/>
      <c r="L513" s="241"/>
      <c r="M513" s="242"/>
      <c r="N513" s="243"/>
      <c r="O513" s="243"/>
      <c r="P513" s="243"/>
      <c r="Q513" s="243"/>
      <c r="R513" s="243"/>
      <c r="S513" s="243"/>
      <c r="T513" s="244"/>
      <c r="AT513" s="245" t="s">
        <v>162</v>
      </c>
      <c r="AU513" s="245" t="s">
        <v>82</v>
      </c>
      <c r="AV513" s="11" t="s">
        <v>80</v>
      </c>
      <c r="AW513" s="11" t="s">
        <v>35</v>
      </c>
      <c r="AX513" s="11" t="s">
        <v>72</v>
      </c>
      <c r="AY513" s="245" t="s">
        <v>150</v>
      </c>
    </row>
    <row r="514" s="12" customFormat="1">
      <c r="B514" s="246"/>
      <c r="C514" s="247"/>
      <c r="D514" s="233" t="s">
        <v>162</v>
      </c>
      <c r="E514" s="248" t="s">
        <v>21</v>
      </c>
      <c r="F514" s="249" t="s">
        <v>766</v>
      </c>
      <c r="G514" s="247"/>
      <c r="H514" s="250">
        <v>17</v>
      </c>
      <c r="I514" s="251"/>
      <c r="J514" s="247"/>
      <c r="K514" s="247"/>
      <c r="L514" s="252"/>
      <c r="M514" s="253"/>
      <c r="N514" s="254"/>
      <c r="O514" s="254"/>
      <c r="P514" s="254"/>
      <c r="Q514" s="254"/>
      <c r="R514" s="254"/>
      <c r="S514" s="254"/>
      <c r="T514" s="255"/>
      <c r="AT514" s="256" t="s">
        <v>162</v>
      </c>
      <c r="AU514" s="256" t="s">
        <v>82</v>
      </c>
      <c r="AV514" s="12" t="s">
        <v>82</v>
      </c>
      <c r="AW514" s="12" t="s">
        <v>35</v>
      </c>
      <c r="AX514" s="12" t="s">
        <v>80</v>
      </c>
      <c r="AY514" s="256" t="s">
        <v>150</v>
      </c>
    </row>
    <row r="515" s="1" customFormat="1" ht="16.5" customHeight="1">
      <c r="B515" s="46"/>
      <c r="C515" s="257" t="s">
        <v>767</v>
      </c>
      <c r="D515" s="257" t="s">
        <v>165</v>
      </c>
      <c r="E515" s="258" t="s">
        <v>768</v>
      </c>
      <c r="F515" s="259" t="s">
        <v>769</v>
      </c>
      <c r="G515" s="260" t="s">
        <v>156</v>
      </c>
      <c r="H515" s="261">
        <v>0.0060000000000000001</v>
      </c>
      <c r="I515" s="262"/>
      <c r="J515" s="263">
        <f>ROUND(I515*H515,2)</f>
        <v>0</v>
      </c>
      <c r="K515" s="259" t="s">
        <v>157</v>
      </c>
      <c r="L515" s="264"/>
      <c r="M515" s="265" t="s">
        <v>21</v>
      </c>
      <c r="N515" s="266" t="s">
        <v>43</v>
      </c>
      <c r="O515" s="47"/>
      <c r="P515" s="230">
        <f>O515*H515</f>
        <v>0</v>
      </c>
      <c r="Q515" s="230">
        <v>1</v>
      </c>
      <c r="R515" s="230">
        <f>Q515*H515</f>
        <v>0.0060000000000000001</v>
      </c>
      <c r="S515" s="230">
        <v>0</v>
      </c>
      <c r="T515" s="231">
        <f>S515*H515</f>
        <v>0</v>
      </c>
      <c r="AR515" s="24" t="s">
        <v>394</v>
      </c>
      <c r="AT515" s="24" t="s">
        <v>165</v>
      </c>
      <c r="AU515" s="24" t="s">
        <v>82</v>
      </c>
      <c r="AY515" s="24" t="s">
        <v>150</v>
      </c>
      <c r="BE515" s="232">
        <f>IF(N515="základní",J515,0)</f>
        <v>0</v>
      </c>
      <c r="BF515" s="232">
        <f>IF(N515="snížená",J515,0)</f>
        <v>0</v>
      </c>
      <c r="BG515" s="232">
        <f>IF(N515="zákl. přenesená",J515,0)</f>
        <v>0</v>
      </c>
      <c r="BH515" s="232">
        <f>IF(N515="sníž. přenesená",J515,0)</f>
        <v>0</v>
      </c>
      <c r="BI515" s="232">
        <f>IF(N515="nulová",J515,0)</f>
        <v>0</v>
      </c>
      <c r="BJ515" s="24" t="s">
        <v>80</v>
      </c>
      <c r="BK515" s="232">
        <f>ROUND(I515*H515,2)</f>
        <v>0</v>
      </c>
      <c r="BL515" s="24" t="s">
        <v>257</v>
      </c>
      <c r="BM515" s="24" t="s">
        <v>770</v>
      </c>
    </row>
    <row r="516" s="1" customFormat="1">
      <c r="B516" s="46"/>
      <c r="C516" s="74"/>
      <c r="D516" s="233" t="s">
        <v>160</v>
      </c>
      <c r="E516" s="74"/>
      <c r="F516" s="234" t="s">
        <v>769</v>
      </c>
      <c r="G516" s="74"/>
      <c r="H516" s="74"/>
      <c r="I516" s="191"/>
      <c r="J516" s="74"/>
      <c r="K516" s="74"/>
      <c r="L516" s="72"/>
      <c r="M516" s="235"/>
      <c r="N516" s="47"/>
      <c r="O516" s="47"/>
      <c r="P516" s="47"/>
      <c r="Q516" s="47"/>
      <c r="R516" s="47"/>
      <c r="S516" s="47"/>
      <c r="T516" s="95"/>
      <c r="AT516" s="24" t="s">
        <v>160</v>
      </c>
      <c r="AU516" s="24" t="s">
        <v>82</v>
      </c>
    </row>
    <row r="517" s="1" customFormat="1">
      <c r="B517" s="46"/>
      <c r="C517" s="74"/>
      <c r="D517" s="233" t="s">
        <v>170</v>
      </c>
      <c r="E517" s="74"/>
      <c r="F517" s="267" t="s">
        <v>771</v>
      </c>
      <c r="G517" s="74"/>
      <c r="H517" s="74"/>
      <c r="I517" s="191"/>
      <c r="J517" s="74"/>
      <c r="K517" s="74"/>
      <c r="L517" s="72"/>
      <c r="M517" s="235"/>
      <c r="N517" s="47"/>
      <c r="O517" s="47"/>
      <c r="P517" s="47"/>
      <c r="Q517" s="47"/>
      <c r="R517" s="47"/>
      <c r="S517" s="47"/>
      <c r="T517" s="95"/>
      <c r="AT517" s="24" t="s">
        <v>170</v>
      </c>
      <c r="AU517" s="24" t="s">
        <v>82</v>
      </c>
    </row>
    <row r="518" s="12" customFormat="1">
      <c r="B518" s="246"/>
      <c r="C518" s="247"/>
      <c r="D518" s="233" t="s">
        <v>162</v>
      </c>
      <c r="E518" s="248" t="s">
        <v>21</v>
      </c>
      <c r="F518" s="249" t="s">
        <v>772</v>
      </c>
      <c r="G518" s="247"/>
      <c r="H518" s="250">
        <v>0.0060000000000000001</v>
      </c>
      <c r="I518" s="251"/>
      <c r="J518" s="247"/>
      <c r="K518" s="247"/>
      <c r="L518" s="252"/>
      <c r="M518" s="253"/>
      <c r="N518" s="254"/>
      <c r="O518" s="254"/>
      <c r="P518" s="254"/>
      <c r="Q518" s="254"/>
      <c r="R518" s="254"/>
      <c r="S518" s="254"/>
      <c r="T518" s="255"/>
      <c r="AT518" s="256" t="s">
        <v>162</v>
      </c>
      <c r="AU518" s="256" t="s">
        <v>82</v>
      </c>
      <c r="AV518" s="12" t="s">
        <v>82</v>
      </c>
      <c r="AW518" s="12" t="s">
        <v>35</v>
      </c>
      <c r="AX518" s="12" t="s">
        <v>80</v>
      </c>
      <c r="AY518" s="256" t="s">
        <v>150</v>
      </c>
    </row>
    <row r="519" s="1" customFormat="1" ht="16.5" customHeight="1">
      <c r="B519" s="46"/>
      <c r="C519" s="221" t="s">
        <v>773</v>
      </c>
      <c r="D519" s="221" t="s">
        <v>153</v>
      </c>
      <c r="E519" s="222" t="s">
        <v>774</v>
      </c>
      <c r="F519" s="223" t="s">
        <v>775</v>
      </c>
      <c r="G519" s="224" t="s">
        <v>175</v>
      </c>
      <c r="H519" s="225">
        <v>17</v>
      </c>
      <c r="I519" s="226"/>
      <c r="J519" s="227">
        <f>ROUND(I519*H519,2)</f>
        <v>0</v>
      </c>
      <c r="K519" s="223" t="s">
        <v>157</v>
      </c>
      <c r="L519" s="72"/>
      <c r="M519" s="228" t="s">
        <v>21</v>
      </c>
      <c r="N519" s="229" t="s">
        <v>43</v>
      </c>
      <c r="O519" s="47"/>
      <c r="P519" s="230">
        <f>O519*H519</f>
        <v>0</v>
      </c>
      <c r="Q519" s="230">
        <v>0.00040000000000000002</v>
      </c>
      <c r="R519" s="230">
        <f>Q519*H519</f>
        <v>0.0068000000000000005</v>
      </c>
      <c r="S519" s="230">
        <v>0</v>
      </c>
      <c r="T519" s="231">
        <f>S519*H519</f>
        <v>0</v>
      </c>
      <c r="AR519" s="24" t="s">
        <v>257</v>
      </c>
      <c r="AT519" s="24" t="s">
        <v>153</v>
      </c>
      <c r="AU519" s="24" t="s">
        <v>82</v>
      </c>
      <c r="AY519" s="24" t="s">
        <v>150</v>
      </c>
      <c r="BE519" s="232">
        <f>IF(N519="základní",J519,0)</f>
        <v>0</v>
      </c>
      <c r="BF519" s="232">
        <f>IF(N519="snížená",J519,0)</f>
        <v>0</v>
      </c>
      <c r="BG519" s="232">
        <f>IF(N519="zákl. přenesená",J519,0)</f>
        <v>0</v>
      </c>
      <c r="BH519" s="232">
        <f>IF(N519="sníž. přenesená",J519,0)</f>
        <v>0</v>
      </c>
      <c r="BI519" s="232">
        <f>IF(N519="nulová",J519,0)</f>
        <v>0</v>
      </c>
      <c r="BJ519" s="24" t="s">
        <v>80</v>
      </c>
      <c r="BK519" s="232">
        <f>ROUND(I519*H519,2)</f>
        <v>0</v>
      </c>
      <c r="BL519" s="24" t="s">
        <v>257</v>
      </c>
      <c r="BM519" s="24" t="s">
        <v>776</v>
      </c>
    </row>
    <row r="520" s="1" customFormat="1">
      <c r="B520" s="46"/>
      <c r="C520" s="74"/>
      <c r="D520" s="233" t="s">
        <v>160</v>
      </c>
      <c r="E520" s="74"/>
      <c r="F520" s="234" t="s">
        <v>777</v>
      </c>
      <c r="G520" s="74"/>
      <c r="H520" s="74"/>
      <c r="I520" s="191"/>
      <c r="J520" s="74"/>
      <c r="K520" s="74"/>
      <c r="L520" s="72"/>
      <c r="M520" s="235"/>
      <c r="N520" s="47"/>
      <c r="O520" s="47"/>
      <c r="P520" s="47"/>
      <c r="Q520" s="47"/>
      <c r="R520" s="47"/>
      <c r="S520" s="47"/>
      <c r="T520" s="95"/>
      <c r="AT520" s="24" t="s">
        <v>160</v>
      </c>
      <c r="AU520" s="24" t="s">
        <v>82</v>
      </c>
    </row>
    <row r="521" s="11" customFormat="1">
      <c r="B521" s="236"/>
      <c r="C521" s="237"/>
      <c r="D521" s="233" t="s">
        <v>162</v>
      </c>
      <c r="E521" s="238" t="s">
        <v>21</v>
      </c>
      <c r="F521" s="239" t="s">
        <v>350</v>
      </c>
      <c r="G521" s="237"/>
      <c r="H521" s="238" t="s">
        <v>21</v>
      </c>
      <c r="I521" s="240"/>
      <c r="J521" s="237"/>
      <c r="K521" s="237"/>
      <c r="L521" s="241"/>
      <c r="M521" s="242"/>
      <c r="N521" s="243"/>
      <c r="O521" s="243"/>
      <c r="P521" s="243"/>
      <c r="Q521" s="243"/>
      <c r="R521" s="243"/>
      <c r="S521" s="243"/>
      <c r="T521" s="244"/>
      <c r="AT521" s="245" t="s">
        <v>162</v>
      </c>
      <c r="AU521" s="245" t="s">
        <v>82</v>
      </c>
      <c r="AV521" s="11" t="s">
        <v>80</v>
      </c>
      <c r="AW521" s="11" t="s">
        <v>35</v>
      </c>
      <c r="AX521" s="11" t="s">
        <v>72</v>
      </c>
      <c r="AY521" s="245" t="s">
        <v>150</v>
      </c>
    </row>
    <row r="522" s="12" customFormat="1">
      <c r="B522" s="246"/>
      <c r="C522" s="247"/>
      <c r="D522" s="233" t="s">
        <v>162</v>
      </c>
      <c r="E522" s="248" t="s">
        <v>21</v>
      </c>
      <c r="F522" s="249" t="s">
        <v>766</v>
      </c>
      <c r="G522" s="247"/>
      <c r="H522" s="250">
        <v>17</v>
      </c>
      <c r="I522" s="251"/>
      <c r="J522" s="247"/>
      <c r="K522" s="247"/>
      <c r="L522" s="252"/>
      <c r="M522" s="253"/>
      <c r="N522" s="254"/>
      <c r="O522" s="254"/>
      <c r="P522" s="254"/>
      <c r="Q522" s="254"/>
      <c r="R522" s="254"/>
      <c r="S522" s="254"/>
      <c r="T522" s="255"/>
      <c r="AT522" s="256" t="s">
        <v>162</v>
      </c>
      <c r="AU522" s="256" t="s">
        <v>82</v>
      </c>
      <c r="AV522" s="12" t="s">
        <v>82</v>
      </c>
      <c r="AW522" s="12" t="s">
        <v>35</v>
      </c>
      <c r="AX522" s="12" t="s">
        <v>80</v>
      </c>
      <c r="AY522" s="256" t="s">
        <v>150</v>
      </c>
    </row>
    <row r="523" s="1" customFormat="1" ht="16.5" customHeight="1">
      <c r="B523" s="46"/>
      <c r="C523" s="257" t="s">
        <v>778</v>
      </c>
      <c r="D523" s="257" t="s">
        <v>165</v>
      </c>
      <c r="E523" s="258" t="s">
        <v>779</v>
      </c>
      <c r="F523" s="259" t="s">
        <v>780</v>
      </c>
      <c r="G523" s="260" t="s">
        <v>175</v>
      </c>
      <c r="H523" s="261">
        <v>19.550000000000001</v>
      </c>
      <c r="I523" s="262"/>
      <c r="J523" s="263">
        <f>ROUND(I523*H523,2)</f>
        <v>0</v>
      </c>
      <c r="K523" s="259" t="s">
        <v>21</v>
      </c>
      <c r="L523" s="264"/>
      <c r="M523" s="265" t="s">
        <v>21</v>
      </c>
      <c r="N523" s="266" t="s">
        <v>43</v>
      </c>
      <c r="O523" s="47"/>
      <c r="P523" s="230">
        <f>O523*H523</f>
        <v>0</v>
      </c>
      <c r="Q523" s="230">
        <v>0.0044999999999999997</v>
      </c>
      <c r="R523" s="230">
        <f>Q523*H523</f>
        <v>0.087974999999999998</v>
      </c>
      <c r="S523" s="230">
        <v>0</v>
      </c>
      <c r="T523" s="231">
        <f>S523*H523</f>
        <v>0</v>
      </c>
      <c r="AR523" s="24" t="s">
        <v>394</v>
      </c>
      <c r="AT523" s="24" t="s">
        <v>165</v>
      </c>
      <c r="AU523" s="24" t="s">
        <v>82</v>
      </c>
      <c r="AY523" s="24" t="s">
        <v>150</v>
      </c>
      <c r="BE523" s="232">
        <f>IF(N523="základní",J523,0)</f>
        <v>0</v>
      </c>
      <c r="BF523" s="232">
        <f>IF(N523="snížená",J523,0)</f>
        <v>0</v>
      </c>
      <c r="BG523" s="232">
        <f>IF(N523="zákl. přenesená",J523,0)</f>
        <v>0</v>
      </c>
      <c r="BH523" s="232">
        <f>IF(N523="sníž. přenesená",J523,0)</f>
        <v>0</v>
      </c>
      <c r="BI523" s="232">
        <f>IF(N523="nulová",J523,0)</f>
        <v>0</v>
      </c>
      <c r="BJ523" s="24" t="s">
        <v>80</v>
      </c>
      <c r="BK523" s="232">
        <f>ROUND(I523*H523,2)</f>
        <v>0</v>
      </c>
      <c r="BL523" s="24" t="s">
        <v>257</v>
      </c>
      <c r="BM523" s="24" t="s">
        <v>781</v>
      </c>
    </row>
    <row r="524" s="1" customFormat="1">
      <c r="B524" s="46"/>
      <c r="C524" s="74"/>
      <c r="D524" s="233" t="s">
        <v>160</v>
      </c>
      <c r="E524" s="74"/>
      <c r="F524" s="234" t="s">
        <v>780</v>
      </c>
      <c r="G524" s="74"/>
      <c r="H524" s="74"/>
      <c r="I524" s="191"/>
      <c r="J524" s="74"/>
      <c r="K524" s="74"/>
      <c r="L524" s="72"/>
      <c r="M524" s="235"/>
      <c r="N524" s="47"/>
      <c r="O524" s="47"/>
      <c r="P524" s="47"/>
      <c r="Q524" s="47"/>
      <c r="R524" s="47"/>
      <c r="S524" s="47"/>
      <c r="T524" s="95"/>
      <c r="AT524" s="24" t="s">
        <v>160</v>
      </c>
      <c r="AU524" s="24" t="s">
        <v>82</v>
      </c>
    </row>
    <row r="525" s="12" customFormat="1">
      <c r="B525" s="246"/>
      <c r="C525" s="247"/>
      <c r="D525" s="233" t="s">
        <v>162</v>
      </c>
      <c r="E525" s="248" t="s">
        <v>21</v>
      </c>
      <c r="F525" s="249" t="s">
        <v>782</v>
      </c>
      <c r="G525" s="247"/>
      <c r="H525" s="250">
        <v>19.550000000000001</v>
      </c>
      <c r="I525" s="251"/>
      <c r="J525" s="247"/>
      <c r="K525" s="247"/>
      <c r="L525" s="252"/>
      <c r="M525" s="253"/>
      <c r="N525" s="254"/>
      <c r="O525" s="254"/>
      <c r="P525" s="254"/>
      <c r="Q525" s="254"/>
      <c r="R525" s="254"/>
      <c r="S525" s="254"/>
      <c r="T525" s="255"/>
      <c r="AT525" s="256" t="s">
        <v>162</v>
      </c>
      <c r="AU525" s="256" t="s">
        <v>82</v>
      </c>
      <c r="AV525" s="12" t="s">
        <v>82</v>
      </c>
      <c r="AW525" s="12" t="s">
        <v>35</v>
      </c>
      <c r="AX525" s="12" t="s">
        <v>80</v>
      </c>
      <c r="AY525" s="256" t="s">
        <v>150</v>
      </c>
    </row>
    <row r="526" s="1" customFormat="1" ht="38.25" customHeight="1">
      <c r="B526" s="46"/>
      <c r="C526" s="221" t="s">
        <v>783</v>
      </c>
      <c r="D526" s="221" t="s">
        <v>153</v>
      </c>
      <c r="E526" s="222" t="s">
        <v>784</v>
      </c>
      <c r="F526" s="223" t="s">
        <v>785</v>
      </c>
      <c r="G526" s="224" t="s">
        <v>175</v>
      </c>
      <c r="H526" s="225">
        <v>17</v>
      </c>
      <c r="I526" s="226"/>
      <c r="J526" s="227">
        <f>ROUND(I526*H526,2)</f>
        <v>0</v>
      </c>
      <c r="K526" s="223" t="s">
        <v>21</v>
      </c>
      <c r="L526" s="72"/>
      <c r="M526" s="228" t="s">
        <v>21</v>
      </c>
      <c r="N526" s="229" t="s">
        <v>43</v>
      </c>
      <c r="O526" s="47"/>
      <c r="P526" s="230">
        <f>O526*H526</f>
        <v>0</v>
      </c>
      <c r="Q526" s="230">
        <v>0.0045799999999999999</v>
      </c>
      <c r="R526" s="230">
        <f>Q526*H526</f>
        <v>0.077859999999999999</v>
      </c>
      <c r="S526" s="230">
        <v>0</v>
      </c>
      <c r="T526" s="231">
        <f>S526*H526</f>
        <v>0</v>
      </c>
      <c r="AR526" s="24" t="s">
        <v>257</v>
      </c>
      <c r="AT526" s="24" t="s">
        <v>153</v>
      </c>
      <c r="AU526" s="24" t="s">
        <v>82</v>
      </c>
      <c r="AY526" s="24" t="s">
        <v>150</v>
      </c>
      <c r="BE526" s="232">
        <f>IF(N526="základní",J526,0)</f>
        <v>0</v>
      </c>
      <c r="BF526" s="232">
        <f>IF(N526="snížená",J526,0)</f>
        <v>0</v>
      </c>
      <c r="BG526" s="232">
        <f>IF(N526="zákl. přenesená",J526,0)</f>
        <v>0</v>
      </c>
      <c r="BH526" s="232">
        <f>IF(N526="sníž. přenesená",J526,0)</f>
        <v>0</v>
      </c>
      <c r="BI526" s="232">
        <f>IF(N526="nulová",J526,0)</f>
        <v>0</v>
      </c>
      <c r="BJ526" s="24" t="s">
        <v>80</v>
      </c>
      <c r="BK526" s="232">
        <f>ROUND(I526*H526,2)</f>
        <v>0</v>
      </c>
      <c r="BL526" s="24" t="s">
        <v>257</v>
      </c>
      <c r="BM526" s="24" t="s">
        <v>786</v>
      </c>
    </row>
    <row r="527" s="1" customFormat="1">
      <c r="B527" s="46"/>
      <c r="C527" s="74"/>
      <c r="D527" s="233" t="s">
        <v>160</v>
      </c>
      <c r="E527" s="74"/>
      <c r="F527" s="234" t="s">
        <v>785</v>
      </c>
      <c r="G527" s="74"/>
      <c r="H527" s="74"/>
      <c r="I527" s="191"/>
      <c r="J527" s="74"/>
      <c r="K527" s="74"/>
      <c r="L527" s="72"/>
      <c r="M527" s="235"/>
      <c r="N527" s="47"/>
      <c r="O527" s="47"/>
      <c r="P527" s="47"/>
      <c r="Q527" s="47"/>
      <c r="R527" s="47"/>
      <c r="S527" s="47"/>
      <c r="T527" s="95"/>
      <c r="AT527" s="24" t="s">
        <v>160</v>
      </c>
      <c r="AU527" s="24" t="s">
        <v>82</v>
      </c>
    </row>
    <row r="528" s="11" customFormat="1">
      <c r="B528" s="236"/>
      <c r="C528" s="237"/>
      <c r="D528" s="233" t="s">
        <v>162</v>
      </c>
      <c r="E528" s="238" t="s">
        <v>21</v>
      </c>
      <c r="F528" s="239" t="s">
        <v>350</v>
      </c>
      <c r="G528" s="237"/>
      <c r="H528" s="238" t="s">
        <v>21</v>
      </c>
      <c r="I528" s="240"/>
      <c r="J528" s="237"/>
      <c r="K528" s="237"/>
      <c r="L528" s="241"/>
      <c r="M528" s="242"/>
      <c r="N528" s="243"/>
      <c r="O528" s="243"/>
      <c r="P528" s="243"/>
      <c r="Q528" s="243"/>
      <c r="R528" s="243"/>
      <c r="S528" s="243"/>
      <c r="T528" s="244"/>
      <c r="AT528" s="245" t="s">
        <v>162</v>
      </c>
      <c r="AU528" s="245" t="s">
        <v>82</v>
      </c>
      <c r="AV528" s="11" t="s">
        <v>80</v>
      </c>
      <c r="AW528" s="11" t="s">
        <v>35</v>
      </c>
      <c r="AX528" s="11" t="s">
        <v>72</v>
      </c>
      <c r="AY528" s="245" t="s">
        <v>150</v>
      </c>
    </row>
    <row r="529" s="12" customFormat="1">
      <c r="B529" s="246"/>
      <c r="C529" s="247"/>
      <c r="D529" s="233" t="s">
        <v>162</v>
      </c>
      <c r="E529" s="248" t="s">
        <v>21</v>
      </c>
      <c r="F529" s="249" t="s">
        <v>766</v>
      </c>
      <c r="G529" s="247"/>
      <c r="H529" s="250">
        <v>17</v>
      </c>
      <c r="I529" s="251"/>
      <c r="J529" s="247"/>
      <c r="K529" s="247"/>
      <c r="L529" s="252"/>
      <c r="M529" s="253"/>
      <c r="N529" s="254"/>
      <c r="O529" s="254"/>
      <c r="P529" s="254"/>
      <c r="Q529" s="254"/>
      <c r="R529" s="254"/>
      <c r="S529" s="254"/>
      <c r="T529" s="255"/>
      <c r="AT529" s="256" t="s">
        <v>162</v>
      </c>
      <c r="AU529" s="256" t="s">
        <v>82</v>
      </c>
      <c r="AV529" s="12" t="s">
        <v>82</v>
      </c>
      <c r="AW529" s="12" t="s">
        <v>35</v>
      </c>
      <c r="AX529" s="12" t="s">
        <v>80</v>
      </c>
      <c r="AY529" s="256" t="s">
        <v>150</v>
      </c>
    </row>
    <row r="530" s="1" customFormat="1" ht="25.5" customHeight="1">
      <c r="B530" s="46"/>
      <c r="C530" s="221" t="s">
        <v>787</v>
      </c>
      <c r="D530" s="221" t="s">
        <v>153</v>
      </c>
      <c r="E530" s="222" t="s">
        <v>788</v>
      </c>
      <c r="F530" s="223" t="s">
        <v>789</v>
      </c>
      <c r="G530" s="224" t="s">
        <v>175</v>
      </c>
      <c r="H530" s="225">
        <v>23.309999999999999</v>
      </c>
      <c r="I530" s="226"/>
      <c r="J530" s="227">
        <f>ROUND(I530*H530,2)</f>
        <v>0</v>
      </c>
      <c r="K530" s="223" t="s">
        <v>21</v>
      </c>
      <c r="L530" s="72"/>
      <c r="M530" s="228" t="s">
        <v>21</v>
      </c>
      <c r="N530" s="229" t="s">
        <v>43</v>
      </c>
      <c r="O530" s="47"/>
      <c r="P530" s="230">
        <f>O530*H530</f>
        <v>0</v>
      </c>
      <c r="Q530" s="230">
        <v>0.0044999999999999997</v>
      </c>
      <c r="R530" s="230">
        <f>Q530*H530</f>
        <v>0.10489499999999999</v>
      </c>
      <c r="S530" s="230">
        <v>0</v>
      </c>
      <c r="T530" s="231">
        <f>S530*H530</f>
        <v>0</v>
      </c>
      <c r="AR530" s="24" t="s">
        <v>257</v>
      </c>
      <c r="AT530" s="24" t="s">
        <v>153</v>
      </c>
      <c r="AU530" s="24" t="s">
        <v>82</v>
      </c>
      <c r="AY530" s="24" t="s">
        <v>150</v>
      </c>
      <c r="BE530" s="232">
        <f>IF(N530="základní",J530,0)</f>
        <v>0</v>
      </c>
      <c r="BF530" s="232">
        <f>IF(N530="snížená",J530,0)</f>
        <v>0</v>
      </c>
      <c r="BG530" s="232">
        <f>IF(N530="zákl. přenesená",J530,0)</f>
        <v>0</v>
      </c>
      <c r="BH530" s="232">
        <f>IF(N530="sníž. přenesená",J530,0)</f>
        <v>0</v>
      </c>
      <c r="BI530" s="232">
        <f>IF(N530="nulová",J530,0)</f>
        <v>0</v>
      </c>
      <c r="BJ530" s="24" t="s">
        <v>80</v>
      </c>
      <c r="BK530" s="232">
        <f>ROUND(I530*H530,2)</f>
        <v>0</v>
      </c>
      <c r="BL530" s="24" t="s">
        <v>257</v>
      </c>
      <c r="BM530" s="24" t="s">
        <v>790</v>
      </c>
    </row>
    <row r="531" s="1" customFormat="1">
      <c r="B531" s="46"/>
      <c r="C531" s="74"/>
      <c r="D531" s="233" t="s">
        <v>160</v>
      </c>
      <c r="E531" s="74"/>
      <c r="F531" s="234" t="s">
        <v>789</v>
      </c>
      <c r="G531" s="74"/>
      <c r="H531" s="74"/>
      <c r="I531" s="191"/>
      <c r="J531" s="74"/>
      <c r="K531" s="74"/>
      <c r="L531" s="72"/>
      <c r="M531" s="235"/>
      <c r="N531" s="47"/>
      <c r="O531" s="47"/>
      <c r="P531" s="47"/>
      <c r="Q531" s="47"/>
      <c r="R531" s="47"/>
      <c r="S531" s="47"/>
      <c r="T531" s="95"/>
      <c r="AT531" s="24" t="s">
        <v>160</v>
      </c>
      <c r="AU531" s="24" t="s">
        <v>82</v>
      </c>
    </row>
    <row r="532" s="12" customFormat="1">
      <c r="B532" s="246"/>
      <c r="C532" s="247"/>
      <c r="D532" s="233" t="s">
        <v>162</v>
      </c>
      <c r="E532" s="248" t="s">
        <v>21</v>
      </c>
      <c r="F532" s="249" t="s">
        <v>791</v>
      </c>
      <c r="G532" s="247"/>
      <c r="H532" s="250">
        <v>9.9600000000000009</v>
      </c>
      <c r="I532" s="251"/>
      <c r="J532" s="247"/>
      <c r="K532" s="247"/>
      <c r="L532" s="252"/>
      <c r="M532" s="253"/>
      <c r="N532" s="254"/>
      <c r="O532" s="254"/>
      <c r="P532" s="254"/>
      <c r="Q532" s="254"/>
      <c r="R532" s="254"/>
      <c r="S532" s="254"/>
      <c r="T532" s="255"/>
      <c r="AT532" s="256" t="s">
        <v>162</v>
      </c>
      <c r="AU532" s="256" t="s">
        <v>82</v>
      </c>
      <c r="AV532" s="12" t="s">
        <v>82</v>
      </c>
      <c r="AW532" s="12" t="s">
        <v>35</v>
      </c>
      <c r="AX532" s="12" t="s">
        <v>72</v>
      </c>
      <c r="AY532" s="256" t="s">
        <v>150</v>
      </c>
    </row>
    <row r="533" s="12" customFormat="1">
      <c r="B533" s="246"/>
      <c r="C533" s="247"/>
      <c r="D533" s="233" t="s">
        <v>162</v>
      </c>
      <c r="E533" s="248" t="s">
        <v>21</v>
      </c>
      <c r="F533" s="249" t="s">
        <v>792</v>
      </c>
      <c r="G533" s="247"/>
      <c r="H533" s="250">
        <v>1.3200000000000001</v>
      </c>
      <c r="I533" s="251"/>
      <c r="J533" s="247"/>
      <c r="K533" s="247"/>
      <c r="L533" s="252"/>
      <c r="M533" s="253"/>
      <c r="N533" s="254"/>
      <c r="O533" s="254"/>
      <c r="P533" s="254"/>
      <c r="Q533" s="254"/>
      <c r="R533" s="254"/>
      <c r="S533" s="254"/>
      <c r="T533" s="255"/>
      <c r="AT533" s="256" t="s">
        <v>162</v>
      </c>
      <c r="AU533" s="256" t="s">
        <v>82</v>
      </c>
      <c r="AV533" s="12" t="s">
        <v>82</v>
      </c>
      <c r="AW533" s="12" t="s">
        <v>35</v>
      </c>
      <c r="AX533" s="12" t="s">
        <v>72</v>
      </c>
      <c r="AY533" s="256" t="s">
        <v>150</v>
      </c>
    </row>
    <row r="534" s="12" customFormat="1">
      <c r="B534" s="246"/>
      <c r="C534" s="247"/>
      <c r="D534" s="233" t="s">
        <v>162</v>
      </c>
      <c r="E534" s="248" t="s">
        <v>21</v>
      </c>
      <c r="F534" s="249" t="s">
        <v>793</v>
      </c>
      <c r="G534" s="247"/>
      <c r="H534" s="250">
        <v>2.0699999999999998</v>
      </c>
      <c r="I534" s="251"/>
      <c r="J534" s="247"/>
      <c r="K534" s="247"/>
      <c r="L534" s="252"/>
      <c r="M534" s="253"/>
      <c r="N534" s="254"/>
      <c r="O534" s="254"/>
      <c r="P534" s="254"/>
      <c r="Q534" s="254"/>
      <c r="R534" s="254"/>
      <c r="S534" s="254"/>
      <c r="T534" s="255"/>
      <c r="AT534" s="256" t="s">
        <v>162</v>
      </c>
      <c r="AU534" s="256" t="s">
        <v>82</v>
      </c>
      <c r="AV534" s="12" t="s">
        <v>82</v>
      </c>
      <c r="AW534" s="12" t="s">
        <v>35</v>
      </c>
      <c r="AX534" s="12" t="s">
        <v>72</v>
      </c>
      <c r="AY534" s="256" t="s">
        <v>150</v>
      </c>
    </row>
    <row r="535" s="12" customFormat="1">
      <c r="B535" s="246"/>
      <c r="C535" s="247"/>
      <c r="D535" s="233" t="s">
        <v>162</v>
      </c>
      <c r="E535" s="248" t="s">
        <v>21</v>
      </c>
      <c r="F535" s="249" t="s">
        <v>794</v>
      </c>
      <c r="G535" s="247"/>
      <c r="H535" s="250">
        <v>9.9600000000000009</v>
      </c>
      <c r="I535" s="251"/>
      <c r="J535" s="247"/>
      <c r="K535" s="247"/>
      <c r="L535" s="252"/>
      <c r="M535" s="253"/>
      <c r="N535" s="254"/>
      <c r="O535" s="254"/>
      <c r="P535" s="254"/>
      <c r="Q535" s="254"/>
      <c r="R535" s="254"/>
      <c r="S535" s="254"/>
      <c r="T535" s="255"/>
      <c r="AT535" s="256" t="s">
        <v>162</v>
      </c>
      <c r="AU535" s="256" t="s">
        <v>82</v>
      </c>
      <c r="AV535" s="12" t="s">
        <v>82</v>
      </c>
      <c r="AW535" s="12" t="s">
        <v>35</v>
      </c>
      <c r="AX535" s="12" t="s">
        <v>72</v>
      </c>
      <c r="AY535" s="256" t="s">
        <v>150</v>
      </c>
    </row>
    <row r="536" s="13" customFormat="1">
      <c r="B536" s="268"/>
      <c r="C536" s="269"/>
      <c r="D536" s="233" t="s">
        <v>162</v>
      </c>
      <c r="E536" s="270" t="s">
        <v>21</v>
      </c>
      <c r="F536" s="271" t="s">
        <v>211</v>
      </c>
      <c r="G536" s="269"/>
      <c r="H536" s="272">
        <v>23.309999999999999</v>
      </c>
      <c r="I536" s="273"/>
      <c r="J536" s="269"/>
      <c r="K536" s="269"/>
      <c r="L536" s="274"/>
      <c r="M536" s="275"/>
      <c r="N536" s="276"/>
      <c r="O536" s="276"/>
      <c r="P536" s="276"/>
      <c r="Q536" s="276"/>
      <c r="R536" s="276"/>
      <c r="S536" s="276"/>
      <c r="T536" s="277"/>
      <c r="AT536" s="278" t="s">
        <v>162</v>
      </c>
      <c r="AU536" s="278" t="s">
        <v>82</v>
      </c>
      <c r="AV536" s="13" t="s">
        <v>158</v>
      </c>
      <c r="AW536" s="13" t="s">
        <v>35</v>
      </c>
      <c r="AX536" s="13" t="s">
        <v>80</v>
      </c>
      <c r="AY536" s="278" t="s">
        <v>150</v>
      </c>
    </row>
    <row r="537" s="1" customFormat="1" ht="25.5" customHeight="1">
      <c r="B537" s="46"/>
      <c r="C537" s="221" t="s">
        <v>427</v>
      </c>
      <c r="D537" s="221" t="s">
        <v>153</v>
      </c>
      <c r="E537" s="222" t="s">
        <v>795</v>
      </c>
      <c r="F537" s="223" t="s">
        <v>796</v>
      </c>
      <c r="G537" s="224" t="s">
        <v>156</v>
      </c>
      <c r="H537" s="225">
        <v>0.28399999999999997</v>
      </c>
      <c r="I537" s="226"/>
      <c r="J537" s="227">
        <f>ROUND(I537*H537,2)</f>
        <v>0</v>
      </c>
      <c r="K537" s="223" t="s">
        <v>157</v>
      </c>
      <c r="L537" s="72"/>
      <c r="M537" s="228" t="s">
        <v>21</v>
      </c>
      <c r="N537" s="229" t="s">
        <v>43</v>
      </c>
      <c r="O537" s="47"/>
      <c r="P537" s="230">
        <f>O537*H537</f>
        <v>0</v>
      </c>
      <c r="Q537" s="230">
        <v>0</v>
      </c>
      <c r="R537" s="230">
        <f>Q537*H537</f>
        <v>0</v>
      </c>
      <c r="S537" s="230">
        <v>0</v>
      </c>
      <c r="T537" s="231">
        <f>S537*H537</f>
        <v>0</v>
      </c>
      <c r="AR537" s="24" t="s">
        <v>257</v>
      </c>
      <c r="AT537" s="24" t="s">
        <v>153</v>
      </c>
      <c r="AU537" s="24" t="s">
        <v>82</v>
      </c>
      <c r="AY537" s="24" t="s">
        <v>150</v>
      </c>
      <c r="BE537" s="232">
        <f>IF(N537="základní",J537,0)</f>
        <v>0</v>
      </c>
      <c r="BF537" s="232">
        <f>IF(N537="snížená",J537,0)</f>
        <v>0</v>
      </c>
      <c r="BG537" s="232">
        <f>IF(N537="zákl. přenesená",J537,0)</f>
        <v>0</v>
      </c>
      <c r="BH537" s="232">
        <f>IF(N537="sníž. přenesená",J537,0)</f>
        <v>0</v>
      </c>
      <c r="BI537" s="232">
        <f>IF(N537="nulová",J537,0)</f>
        <v>0</v>
      </c>
      <c r="BJ537" s="24" t="s">
        <v>80</v>
      </c>
      <c r="BK537" s="232">
        <f>ROUND(I537*H537,2)</f>
        <v>0</v>
      </c>
      <c r="BL537" s="24" t="s">
        <v>257</v>
      </c>
      <c r="BM537" s="24" t="s">
        <v>797</v>
      </c>
    </row>
    <row r="538" s="1" customFormat="1">
      <c r="B538" s="46"/>
      <c r="C538" s="74"/>
      <c r="D538" s="233" t="s">
        <v>160</v>
      </c>
      <c r="E538" s="74"/>
      <c r="F538" s="234" t="s">
        <v>798</v>
      </c>
      <c r="G538" s="74"/>
      <c r="H538" s="74"/>
      <c r="I538" s="191"/>
      <c r="J538" s="74"/>
      <c r="K538" s="74"/>
      <c r="L538" s="72"/>
      <c r="M538" s="235"/>
      <c r="N538" s="47"/>
      <c r="O538" s="47"/>
      <c r="P538" s="47"/>
      <c r="Q538" s="47"/>
      <c r="R538" s="47"/>
      <c r="S538" s="47"/>
      <c r="T538" s="95"/>
      <c r="AT538" s="24" t="s">
        <v>160</v>
      </c>
      <c r="AU538" s="24" t="s">
        <v>82</v>
      </c>
    </row>
    <row r="539" s="1" customFormat="1" ht="16.5" customHeight="1">
      <c r="B539" s="46"/>
      <c r="C539" s="221" t="s">
        <v>452</v>
      </c>
      <c r="D539" s="221" t="s">
        <v>153</v>
      </c>
      <c r="E539" s="222" t="s">
        <v>799</v>
      </c>
      <c r="F539" s="223" t="s">
        <v>800</v>
      </c>
      <c r="G539" s="224" t="s">
        <v>156</v>
      </c>
      <c r="H539" s="225">
        <v>0.28399999999999997</v>
      </c>
      <c r="I539" s="226"/>
      <c r="J539" s="227">
        <f>ROUND(I539*H539,2)</f>
        <v>0</v>
      </c>
      <c r="K539" s="223" t="s">
        <v>157</v>
      </c>
      <c r="L539" s="72"/>
      <c r="M539" s="228" t="s">
        <v>21</v>
      </c>
      <c r="N539" s="229" t="s">
        <v>43</v>
      </c>
      <c r="O539" s="47"/>
      <c r="P539" s="230">
        <f>O539*H539</f>
        <v>0</v>
      </c>
      <c r="Q539" s="230">
        <v>0</v>
      </c>
      <c r="R539" s="230">
        <f>Q539*H539</f>
        <v>0</v>
      </c>
      <c r="S539" s="230">
        <v>0</v>
      </c>
      <c r="T539" s="231">
        <f>S539*H539</f>
        <v>0</v>
      </c>
      <c r="AR539" s="24" t="s">
        <v>257</v>
      </c>
      <c r="AT539" s="24" t="s">
        <v>153</v>
      </c>
      <c r="AU539" s="24" t="s">
        <v>82</v>
      </c>
      <c r="AY539" s="24" t="s">
        <v>150</v>
      </c>
      <c r="BE539" s="232">
        <f>IF(N539="základní",J539,0)</f>
        <v>0</v>
      </c>
      <c r="BF539" s="232">
        <f>IF(N539="snížená",J539,0)</f>
        <v>0</v>
      </c>
      <c r="BG539" s="232">
        <f>IF(N539="zákl. přenesená",J539,0)</f>
        <v>0</v>
      </c>
      <c r="BH539" s="232">
        <f>IF(N539="sníž. přenesená",J539,0)</f>
        <v>0</v>
      </c>
      <c r="BI539" s="232">
        <f>IF(N539="nulová",J539,0)</f>
        <v>0</v>
      </c>
      <c r="BJ539" s="24" t="s">
        <v>80</v>
      </c>
      <c r="BK539" s="232">
        <f>ROUND(I539*H539,2)</f>
        <v>0</v>
      </c>
      <c r="BL539" s="24" t="s">
        <v>257</v>
      </c>
      <c r="BM539" s="24" t="s">
        <v>801</v>
      </c>
    </row>
    <row r="540" s="1" customFormat="1">
      <c r="B540" s="46"/>
      <c r="C540" s="74"/>
      <c r="D540" s="233" t="s">
        <v>160</v>
      </c>
      <c r="E540" s="74"/>
      <c r="F540" s="234" t="s">
        <v>802</v>
      </c>
      <c r="G540" s="74"/>
      <c r="H540" s="74"/>
      <c r="I540" s="191"/>
      <c r="J540" s="74"/>
      <c r="K540" s="74"/>
      <c r="L540" s="72"/>
      <c r="M540" s="235"/>
      <c r="N540" s="47"/>
      <c r="O540" s="47"/>
      <c r="P540" s="47"/>
      <c r="Q540" s="47"/>
      <c r="R540" s="47"/>
      <c r="S540" s="47"/>
      <c r="T540" s="95"/>
      <c r="AT540" s="24" t="s">
        <v>160</v>
      </c>
      <c r="AU540" s="24" t="s">
        <v>82</v>
      </c>
    </row>
    <row r="541" s="10" customFormat="1" ht="29.88" customHeight="1">
      <c r="B541" s="205"/>
      <c r="C541" s="206"/>
      <c r="D541" s="207" t="s">
        <v>71</v>
      </c>
      <c r="E541" s="219" t="s">
        <v>803</v>
      </c>
      <c r="F541" s="219" t="s">
        <v>804</v>
      </c>
      <c r="G541" s="206"/>
      <c r="H541" s="206"/>
      <c r="I541" s="209"/>
      <c r="J541" s="220">
        <f>BK541</f>
        <v>0</v>
      </c>
      <c r="K541" s="206"/>
      <c r="L541" s="211"/>
      <c r="M541" s="212"/>
      <c r="N541" s="213"/>
      <c r="O541" s="213"/>
      <c r="P541" s="214">
        <f>SUM(P542:P578)</f>
        <v>0</v>
      </c>
      <c r="Q541" s="213"/>
      <c r="R541" s="214">
        <f>SUM(R542:R578)</f>
        <v>0.17312002000000001</v>
      </c>
      <c r="S541" s="213"/>
      <c r="T541" s="215">
        <f>SUM(T542:T578)</f>
        <v>0</v>
      </c>
      <c r="AR541" s="216" t="s">
        <v>82</v>
      </c>
      <c r="AT541" s="217" t="s">
        <v>71</v>
      </c>
      <c r="AU541" s="217" t="s">
        <v>80</v>
      </c>
      <c r="AY541" s="216" t="s">
        <v>150</v>
      </c>
      <c r="BK541" s="218">
        <f>SUM(BK542:BK578)</f>
        <v>0</v>
      </c>
    </row>
    <row r="542" s="1" customFormat="1" ht="25.5" customHeight="1">
      <c r="B542" s="46"/>
      <c r="C542" s="221" t="s">
        <v>523</v>
      </c>
      <c r="D542" s="221" t="s">
        <v>153</v>
      </c>
      <c r="E542" s="222" t="s">
        <v>805</v>
      </c>
      <c r="F542" s="223" t="s">
        <v>806</v>
      </c>
      <c r="G542" s="224" t="s">
        <v>175</v>
      </c>
      <c r="H542" s="225">
        <v>50.630000000000003</v>
      </c>
      <c r="I542" s="226"/>
      <c r="J542" s="227">
        <f>ROUND(I542*H542,2)</f>
        <v>0</v>
      </c>
      <c r="K542" s="223" t="s">
        <v>157</v>
      </c>
      <c r="L542" s="72"/>
      <c r="M542" s="228" t="s">
        <v>21</v>
      </c>
      <c r="N542" s="229" t="s">
        <v>43</v>
      </c>
      <c r="O542" s="47"/>
      <c r="P542" s="230">
        <f>O542*H542</f>
        <v>0</v>
      </c>
      <c r="Q542" s="230">
        <v>0</v>
      </c>
      <c r="R542" s="230">
        <f>Q542*H542</f>
        <v>0</v>
      </c>
      <c r="S542" s="230">
        <v>0</v>
      </c>
      <c r="T542" s="231">
        <f>S542*H542</f>
        <v>0</v>
      </c>
      <c r="AR542" s="24" t="s">
        <v>257</v>
      </c>
      <c r="AT542" s="24" t="s">
        <v>153</v>
      </c>
      <c r="AU542" s="24" t="s">
        <v>82</v>
      </c>
      <c r="AY542" s="24" t="s">
        <v>150</v>
      </c>
      <c r="BE542" s="232">
        <f>IF(N542="základní",J542,0)</f>
        <v>0</v>
      </c>
      <c r="BF542" s="232">
        <f>IF(N542="snížená",J542,0)</f>
        <v>0</v>
      </c>
      <c r="BG542" s="232">
        <f>IF(N542="zákl. přenesená",J542,0)</f>
        <v>0</v>
      </c>
      <c r="BH542" s="232">
        <f>IF(N542="sníž. přenesená",J542,0)</f>
        <v>0</v>
      </c>
      <c r="BI542" s="232">
        <f>IF(N542="nulová",J542,0)</f>
        <v>0</v>
      </c>
      <c r="BJ542" s="24" t="s">
        <v>80</v>
      </c>
      <c r="BK542" s="232">
        <f>ROUND(I542*H542,2)</f>
        <v>0</v>
      </c>
      <c r="BL542" s="24" t="s">
        <v>257</v>
      </c>
      <c r="BM542" s="24" t="s">
        <v>807</v>
      </c>
    </row>
    <row r="543" s="1" customFormat="1">
      <c r="B543" s="46"/>
      <c r="C543" s="74"/>
      <c r="D543" s="233" t="s">
        <v>160</v>
      </c>
      <c r="E543" s="74"/>
      <c r="F543" s="234" t="s">
        <v>808</v>
      </c>
      <c r="G543" s="74"/>
      <c r="H543" s="74"/>
      <c r="I543" s="191"/>
      <c r="J543" s="74"/>
      <c r="K543" s="74"/>
      <c r="L543" s="72"/>
      <c r="M543" s="235"/>
      <c r="N543" s="47"/>
      <c r="O543" s="47"/>
      <c r="P543" s="47"/>
      <c r="Q543" s="47"/>
      <c r="R543" s="47"/>
      <c r="S543" s="47"/>
      <c r="T543" s="95"/>
      <c r="AT543" s="24" t="s">
        <v>160</v>
      </c>
      <c r="AU543" s="24" t="s">
        <v>82</v>
      </c>
    </row>
    <row r="544" s="11" customFormat="1">
      <c r="B544" s="236"/>
      <c r="C544" s="237"/>
      <c r="D544" s="233" t="s">
        <v>162</v>
      </c>
      <c r="E544" s="238" t="s">
        <v>21</v>
      </c>
      <c r="F544" s="239" t="s">
        <v>809</v>
      </c>
      <c r="G544" s="237"/>
      <c r="H544" s="238" t="s">
        <v>21</v>
      </c>
      <c r="I544" s="240"/>
      <c r="J544" s="237"/>
      <c r="K544" s="237"/>
      <c r="L544" s="241"/>
      <c r="M544" s="242"/>
      <c r="N544" s="243"/>
      <c r="O544" s="243"/>
      <c r="P544" s="243"/>
      <c r="Q544" s="243"/>
      <c r="R544" s="243"/>
      <c r="S544" s="243"/>
      <c r="T544" s="244"/>
      <c r="AT544" s="245" t="s">
        <v>162</v>
      </c>
      <c r="AU544" s="245" t="s">
        <v>82</v>
      </c>
      <c r="AV544" s="11" t="s">
        <v>80</v>
      </c>
      <c r="AW544" s="11" t="s">
        <v>35</v>
      </c>
      <c r="AX544" s="11" t="s">
        <v>72</v>
      </c>
      <c r="AY544" s="245" t="s">
        <v>150</v>
      </c>
    </row>
    <row r="545" s="11" customFormat="1">
      <c r="B545" s="236"/>
      <c r="C545" s="237"/>
      <c r="D545" s="233" t="s">
        <v>162</v>
      </c>
      <c r="E545" s="238" t="s">
        <v>21</v>
      </c>
      <c r="F545" s="239" t="s">
        <v>371</v>
      </c>
      <c r="G545" s="237"/>
      <c r="H545" s="238" t="s">
        <v>21</v>
      </c>
      <c r="I545" s="240"/>
      <c r="J545" s="237"/>
      <c r="K545" s="237"/>
      <c r="L545" s="241"/>
      <c r="M545" s="242"/>
      <c r="N545" s="243"/>
      <c r="O545" s="243"/>
      <c r="P545" s="243"/>
      <c r="Q545" s="243"/>
      <c r="R545" s="243"/>
      <c r="S545" s="243"/>
      <c r="T545" s="244"/>
      <c r="AT545" s="245" t="s">
        <v>162</v>
      </c>
      <c r="AU545" s="245" t="s">
        <v>82</v>
      </c>
      <c r="AV545" s="11" t="s">
        <v>80</v>
      </c>
      <c r="AW545" s="11" t="s">
        <v>35</v>
      </c>
      <c r="AX545" s="11" t="s">
        <v>72</v>
      </c>
      <c r="AY545" s="245" t="s">
        <v>150</v>
      </c>
    </row>
    <row r="546" s="12" customFormat="1">
      <c r="B546" s="246"/>
      <c r="C546" s="247"/>
      <c r="D546" s="233" t="s">
        <v>162</v>
      </c>
      <c r="E546" s="248" t="s">
        <v>21</v>
      </c>
      <c r="F546" s="249" t="s">
        <v>810</v>
      </c>
      <c r="G546" s="247"/>
      <c r="H546" s="250">
        <v>27.199999999999999</v>
      </c>
      <c r="I546" s="251"/>
      <c r="J546" s="247"/>
      <c r="K546" s="247"/>
      <c r="L546" s="252"/>
      <c r="M546" s="253"/>
      <c r="N546" s="254"/>
      <c r="O546" s="254"/>
      <c r="P546" s="254"/>
      <c r="Q546" s="254"/>
      <c r="R546" s="254"/>
      <c r="S546" s="254"/>
      <c r="T546" s="255"/>
      <c r="AT546" s="256" t="s">
        <v>162</v>
      </c>
      <c r="AU546" s="256" t="s">
        <v>82</v>
      </c>
      <c r="AV546" s="12" t="s">
        <v>82</v>
      </c>
      <c r="AW546" s="12" t="s">
        <v>35</v>
      </c>
      <c r="AX546" s="12" t="s">
        <v>72</v>
      </c>
      <c r="AY546" s="256" t="s">
        <v>150</v>
      </c>
    </row>
    <row r="547" s="11" customFormat="1">
      <c r="B547" s="236"/>
      <c r="C547" s="237"/>
      <c r="D547" s="233" t="s">
        <v>162</v>
      </c>
      <c r="E547" s="238" t="s">
        <v>21</v>
      </c>
      <c r="F547" s="239" t="s">
        <v>357</v>
      </c>
      <c r="G547" s="237"/>
      <c r="H547" s="238" t="s">
        <v>21</v>
      </c>
      <c r="I547" s="240"/>
      <c r="J547" s="237"/>
      <c r="K547" s="237"/>
      <c r="L547" s="241"/>
      <c r="M547" s="242"/>
      <c r="N547" s="243"/>
      <c r="O547" s="243"/>
      <c r="P547" s="243"/>
      <c r="Q547" s="243"/>
      <c r="R547" s="243"/>
      <c r="S547" s="243"/>
      <c r="T547" s="244"/>
      <c r="AT547" s="245" t="s">
        <v>162</v>
      </c>
      <c r="AU547" s="245" t="s">
        <v>82</v>
      </c>
      <c r="AV547" s="11" t="s">
        <v>80</v>
      </c>
      <c r="AW547" s="11" t="s">
        <v>35</v>
      </c>
      <c r="AX547" s="11" t="s">
        <v>72</v>
      </c>
      <c r="AY547" s="245" t="s">
        <v>150</v>
      </c>
    </row>
    <row r="548" s="12" customFormat="1">
      <c r="B548" s="246"/>
      <c r="C548" s="247"/>
      <c r="D548" s="233" t="s">
        <v>162</v>
      </c>
      <c r="E548" s="248" t="s">
        <v>21</v>
      </c>
      <c r="F548" s="249" t="s">
        <v>811</v>
      </c>
      <c r="G548" s="247"/>
      <c r="H548" s="250">
        <v>5.04</v>
      </c>
      <c r="I548" s="251"/>
      <c r="J548" s="247"/>
      <c r="K548" s="247"/>
      <c r="L548" s="252"/>
      <c r="M548" s="253"/>
      <c r="N548" s="254"/>
      <c r="O548" s="254"/>
      <c r="P548" s="254"/>
      <c r="Q548" s="254"/>
      <c r="R548" s="254"/>
      <c r="S548" s="254"/>
      <c r="T548" s="255"/>
      <c r="AT548" s="256" t="s">
        <v>162</v>
      </c>
      <c r="AU548" s="256" t="s">
        <v>82</v>
      </c>
      <c r="AV548" s="12" t="s">
        <v>82</v>
      </c>
      <c r="AW548" s="12" t="s">
        <v>35</v>
      </c>
      <c r="AX548" s="12" t="s">
        <v>72</v>
      </c>
      <c r="AY548" s="256" t="s">
        <v>150</v>
      </c>
    </row>
    <row r="549" s="12" customFormat="1">
      <c r="B549" s="246"/>
      <c r="C549" s="247"/>
      <c r="D549" s="233" t="s">
        <v>162</v>
      </c>
      <c r="E549" s="248" t="s">
        <v>21</v>
      </c>
      <c r="F549" s="249" t="s">
        <v>812</v>
      </c>
      <c r="G549" s="247"/>
      <c r="H549" s="250">
        <v>16.32</v>
      </c>
      <c r="I549" s="251"/>
      <c r="J549" s="247"/>
      <c r="K549" s="247"/>
      <c r="L549" s="252"/>
      <c r="M549" s="253"/>
      <c r="N549" s="254"/>
      <c r="O549" s="254"/>
      <c r="P549" s="254"/>
      <c r="Q549" s="254"/>
      <c r="R549" s="254"/>
      <c r="S549" s="254"/>
      <c r="T549" s="255"/>
      <c r="AT549" s="256" t="s">
        <v>162</v>
      </c>
      <c r="AU549" s="256" t="s">
        <v>82</v>
      </c>
      <c r="AV549" s="12" t="s">
        <v>82</v>
      </c>
      <c r="AW549" s="12" t="s">
        <v>35</v>
      </c>
      <c r="AX549" s="12" t="s">
        <v>72</v>
      </c>
      <c r="AY549" s="256" t="s">
        <v>150</v>
      </c>
    </row>
    <row r="550" s="12" customFormat="1">
      <c r="B550" s="246"/>
      <c r="C550" s="247"/>
      <c r="D550" s="233" t="s">
        <v>162</v>
      </c>
      <c r="E550" s="248" t="s">
        <v>21</v>
      </c>
      <c r="F550" s="249" t="s">
        <v>813</v>
      </c>
      <c r="G550" s="247"/>
      <c r="H550" s="250">
        <v>2.0699999999999998</v>
      </c>
      <c r="I550" s="251"/>
      <c r="J550" s="247"/>
      <c r="K550" s="247"/>
      <c r="L550" s="252"/>
      <c r="M550" s="253"/>
      <c r="N550" s="254"/>
      <c r="O550" s="254"/>
      <c r="P550" s="254"/>
      <c r="Q550" s="254"/>
      <c r="R550" s="254"/>
      <c r="S550" s="254"/>
      <c r="T550" s="255"/>
      <c r="AT550" s="256" t="s">
        <v>162</v>
      </c>
      <c r="AU550" s="256" t="s">
        <v>82</v>
      </c>
      <c r="AV550" s="12" t="s">
        <v>82</v>
      </c>
      <c r="AW550" s="12" t="s">
        <v>35</v>
      </c>
      <c r="AX550" s="12" t="s">
        <v>72</v>
      </c>
      <c r="AY550" s="256" t="s">
        <v>150</v>
      </c>
    </row>
    <row r="551" s="13" customFormat="1">
      <c r="B551" s="268"/>
      <c r="C551" s="269"/>
      <c r="D551" s="233" t="s">
        <v>162</v>
      </c>
      <c r="E551" s="270" t="s">
        <v>21</v>
      </c>
      <c r="F551" s="271" t="s">
        <v>211</v>
      </c>
      <c r="G551" s="269"/>
      <c r="H551" s="272">
        <v>50.630000000000003</v>
      </c>
      <c r="I551" s="273"/>
      <c r="J551" s="269"/>
      <c r="K551" s="269"/>
      <c r="L551" s="274"/>
      <c r="M551" s="275"/>
      <c r="N551" s="276"/>
      <c r="O551" s="276"/>
      <c r="P551" s="276"/>
      <c r="Q551" s="276"/>
      <c r="R551" s="276"/>
      <c r="S551" s="276"/>
      <c r="T551" s="277"/>
      <c r="AT551" s="278" t="s">
        <v>162</v>
      </c>
      <c r="AU551" s="278" t="s">
        <v>82</v>
      </c>
      <c r="AV551" s="13" t="s">
        <v>158</v>
      </c>
      <c r="AW551" s="13" t="s">
        <v>35</v>
      </c>
      <c r="AX551" s="13" t="s">
        <v>80</v>
      </c>
      <c r="AY551" s="278" t="s">
        <v>150</v>
      </c>
    </row>
    <row r="552" s="1" customFormat="1" ht="16.5" customHeight="1">
      <c r="B552" s="46"/>
      <c r="C552" s="257" t="s">
        <v>814</v>
      </c>
      <c r="D552" s="257" t="s">
        <v>165</v>
      </c>
      <c r="E552" s="258" t="s">
        <v>815</v>
      </c>
      <c r="F552" s="259" t="s">
        <v>816</v>
      </c>
      <c r="G552" s="260" t="s">
        <v>175</v>
      </c>
      <c r="H552" s="261">
        <v>51.643000000000001</v>
      </c>
      <c r="I552" s="262"/>
      <c r="J552" s="263">
        <f>ROUND(I552*H552,2)</f>
        <v>0</v>
      </c>
      <c r="K552" s="259" t="s">
        <v>21</v>
      </c>
      <c r="L552" s="264"/>
      <c r="M552" s="265" t="s">
        <v>21</v>
      </c>
      <c r="N552" s="266" t="s">
        <v>43</v>
      </c>
      <c r="O552" s="47"/>
      <c r="P552" s="230">
        <f>O552*H552</f>
        <v>0</v>
      </c>
      <c r="Q552" s="230">
        <v>0.0032000000000000002</v>
      </c>
      <c r="R552" s="230">
        <f>Q552*H552</f>
        <v>0.1652576</v>
      </c>
      <c r="S552" s="230">
        <v>0</v>
      </c>
      <c r="T552" s="231">
        <f>S552*H552</f>
        <v>0</v>
      </c>
      <c r="AR552" s="24" t="s">
        <v>394</v>
      </c>
      <c r="AT552" s="24" t="s">
        <v>165</v>
      </c>
      <c r="AU552" s="24" t="s">
        <v>82</v>
      </c>
      <c r="AY552" s="24" t="s">
        <v>150</v>
      </c>
      <c r="BE552" s="232">
        <f>IF(N552="základní",J552,0)</f>
        <v>0</v>
      </c>
      <c r="BF552" s="232">
        <f>IF(N552="snížená",J552,0)</f>
        <v>0</v>
      </c>
      <c r="BG552" s="232">
        <f>IF(N552="zákl. přenesená",J552,0)</f>
        <v>0</v>
      </c>
      <c r="BH552" s="232">
        <f>IF(N552="sníž. přenesená",J552,0)</f>
        <v>0</v>
      </c>
      <c r="BI552" s="232">
        <f>IF(N552="nulová",J552,0)</f>
        <v>0</v>
      </c>
      <c r="BJ552" s="24" t="s">
        <v>80</v>
      </c>
      <c r="BK552" s="232">
        <f>ROUND(I552*H552,2)</f>
        <v>0</v>
      </c>
      <c r="BL552" s="24" t="s">
        <v>257</v>
      </c>
      <c r="BM552" s="24" t="s">
        <v>817</v>
      </c>
    </row>
    <row r="553" s="1" customFormat="1">
      <c r="B553" s="46"/>
      <c r="C553" s="74"/>
      <c r="D553" s="233" t="s">
        <v>160</v>
      </c>
      <c r="E553" s="74"/>
      <c r="F553" s="234" t="s">
        <v>816</v>
      </c>
      <c r="G553" s="74"/>
      <c r="H553" s="74"/>
      <c r="I553" s="191"/>
      <c r="J553" s="74"/>
      <c r="K553" s="74"/>
      <c r="L553" s="72"/>
      <c r="M553" s="235"/>
      <c r="N553" s="47"/>
      <c r="O553" s="47"/>
      <c r="P553" s="47"/>
      <c r="Q553" s="47"/>
      <c r="R553" s="47"/>
      <c r="S553" s="47"/>
      <c r="T553" s="95"/>
      <c r="AT553" s="24" t="s">
        <v>160</v>
      </c>
      <c r="AU553" s="24" t="s">
        <v>82</v>
      </c>
    </row>
    <row r="554" s="12" customFormat="1">
      <c r="B554" s="246"/>
      <c r="C554" s="247"/>
      <c r="D554" s="233" t="s">
        <v>162</v>
      </c>
      <c r="E554" s="248" t="s">
        <v>21</v>
      </c>
      <c r="F554" s="249" t="s">
        <v>818</v>
      </c>
      <c r="G554" s="247"/>
      <c r="H554" s="250">
        <v>51.643000000000001</v>
      </c>
      <c r="I554" s="251"/>
      <c r="J554" s="247"/>
      <c r="K554" s="247"/>
      <c r="L554" s="252"/>
      <c r="M554" s="253"/>
      <c r="N554" s="254"/>
      <c r="O554" s="254"/>
      <c r="P554" s="254"/>
      <c r="Q554" s="254"/>
      <c r="R554" s="254"/>
      <c r="S554" s="254"/>
      <c r="T554" s="255"/>
      <c r="AT554" s="256" t="s">
        <v>162</v>
      </c>
      <c r="AU554" s="256" t="s">
        <v>82</v>
      </c>
      <c r="AV554" s="12" t="s">
        <v>82</v>
      </c>
      <c r="AW554" s="12" t="s">
        <v>35</v>
      </c>
      <c r="AX554" s="12" t="s">
        <v>80</v>
      </c>
      <c r="AY554" s="256" t="s">
        <v>150</v>
      </c>
    </row>
    <row r="555" s="1" customFormat="1" ht="25.5" customHeight="1">
      <c r="B555" s="46"/>
      <c r="C555" s="221" t="s">
        <v>819</v>
      </c>
      <c r="D555" s="221" t="s">
        <v>153</v>
      </c>
      <c r="E555" s="222" t="s">
        <v>805</v>
      </c>
      <c r="F555" s="223" t="s">
        <v>806</v>
      </c>
      <c r="G555" s="224" t="s">
        <v>175</v>
      </c>
      <c r="H555" s="225">
        <v>50.630000000000003</v>
      </c>
      <c r="I555" s="226"/>
      <c r="J555" s="227">
        <f>ROUND(I555*H555,2)</f>
        <v>0</v>
      </c>
      <c r="K555" s="223" t="s">
        <v>157</v>
      </c>
      <c r="L555" s="72"/>
      <c r="M555" s="228" t="s">
        <v>21</v>
      </c>
      <c r="N555" s="229" t="s">
        <v>43</v>
      </c>
      <c r="O555" s="47"/>
      <c r="P555" s="230">
        <f>O555*H555</f>
        <v>0</v>
      </c>
      <c r="Q555" s="230">
        <v>0</v>
      </c>
      <c r="R555" s="230">
        <f>Q555*H555</f>
        <v>0</v>
      </c>
      <c r="S555" s="230">
        <v>0</v>
      </c>
      <c r="T555" s="231">
        <f>S555*H555</f>
        <v>0</v>
      </c>
      <c r="AR555" s="24" t="s">
        <v>257</v>
      </c>
      <c r="AT555" s="24" t="s">
        <v>153</v>
      </c>
      <c r="AU555" s="24" t="s">
        <v>82</v>
      </c>
      <c r="AY555" s="24" t="s">
        <v>150</v>
      </c>
      <c r="BE555" s="232">
        <f>IF(N555="základní",J555,0)</f>
        <v>0</v>
      </c>
      <c r="BF555" s="232">
        <f>IF(N555="snížená",J555,0)</f>
        <v>0</v>
      </c>
      <c r="BG555" s="232">
        <f>IF(N555="zákl. přenesená",J555,0)</f>
        <v>0</v>
      </c>
      <c r="BH555" s="232">
        <f>IF(N555="sníž. přenesená",J555,0)</f>
        <v>0</v>
      </c>
      <c r="BI555" s="232">
        <f>IF(N555="nulová",J555,0)</f>
        <v>0</v>
      </c>
      <c r="BJ555" s="24" t="s">
        <v>80</v>
      </c>
      <c r="BK555" s="232">
        <f>ROUND(I555*H555,2)</f>
        <v>0</v>
      </c>
      <c r="BL555" s="24" t="s">
        <v>257</v>
      </c>
      <c r="BM555" s="24" t="s">
        <v>820</v>
      </c>
    </row>
    <row r="556" s="1" customFormat="1">
      <c r="B556" s="46"/>
      <c r="C556" s="74"/>
      <c r="D556" s="233" t="s">
        <v>160</v>
      </c>
      <c r="E556" s="74"/>
      <c r="F556" s="234" t="s">
        <v>808</v>
      </c>
      <c r="G556" s="74"/>
      <c r="H556" s="74"/>
      <c r="I556" s="191"/>
      <c r="J556" s="74"/>
      <c r="K556" s="74"/>
      <c r="L556" s="72"/>
      <c r="M556" s="235"/>
      <c r="N556" s="47"/>
      <c r="O556" s="47"/>
      <c r="P556" s="47"/>
      <c r="Q556" s="47"/>
      <c r="R556" s="47"/>
      <c r="S556" s="47"/>
      <c r="T556" s="95"/>
      <c r="AT556" s="24" t="s">
        <v>160</v>
      </c>
      <c r="AU556" s="24" t="s">
        <v>82</v>
      </c>
    </row>
    <row r="557" s="11" customFormat="1">
      <c r="B557" s="236"/>
      <c r="C557" s="237"/>
      <c r="D557" s="233" t="s">
        <v>162</v>
      </c>
      <c r="E557" s="238" t="s">
        <v>21</v>
      </c>
      <c r="F557" s="239" t="s">
        <v>809</v>
      </c>
      <c r="G557" s="237"/>
      <c r="H557" s="238" t="s">
        <v>21</v>
      </c>
      <c r="I557" s="240"/>
      <c r="J557" s="237"/>
      <c r="K557" s="237"/>
      <c r="L557" s="241"/>
      <c r="M557" s="242"/>
      <c r="N557" s="243"/>
      <c r="O557" s="243"/>
      <c r="P557" s="243"/>
      <c r="Q557" s="243"/>
      <c r="R557" s="243"/>
      <c r="S557" s="243"/>
      <c r="T557" s="244"/>
      <c r="AT557" s="245" t="s">
        <v>162</v>
      </c>
      <c r="AU557" s="245" t="s">
        <v>82</v>
      </c>
      <c r="AV557" s="11" t="s">
        <v>80</v>
      </c>
      <c r="AW557" s="11" t="s">
        <v>35</v>
      </c>
      <c r="AX557" s="11" t="s">
        <v>72</v>
      </c>
      <c r="AY557" s="245" t="s">
        <v>150</v>
      </c>
    </row>
    <row r="558" s="11" customFormat="1">
      <c r="B558" s="236"/>
      <c r="C558" s="237"/>
      <c r="D558" s="233" t="s">
        <v>162</v>
      </c>
      <c r="E558" s="238" t="s">
        <v>21</v>
      </c>
      <c r="F558" s="239" t="s">
        <v>371</v>
      </c>
      <c r="G558" s="237"/>
      <c r="H558" s="238" t="s">
        <v>21</v>
      </c>
      <c r="I558" s="240"/>
      <c r="J558" s="237"/>
      <c r="K558" s="237"/>
      <c r="L558" s="241"/>
      <c r="M558" s="242"/>
      <c r="N558" s="243"/>
      <c r="O558" s="243"/>
      <c r="P558" s="243"/>
      <c r="Q558" s="243"/>
      <c r="R558" s="243"/>
      <c r="S558" s="243"/>
      <c r="T558" s="244"/>
      <c r="AT558" s="245" t="s">
        <v>162</v>
      </c>
      <c r="AU558" s="245" t="s">
        <v>82</v>
      </c>
      <c r="AV558" s="11" t="s">
        <v>80</v>
      </c>
      <c r="AW558" s="11" t="s">
        <v>35</v>
      </c>
      <c r="AX558" s="11" t="s">
        <v>72</v>
      </c>
      <c r="AY558" s="245" t="s">
        <v>150</v>
      </c>
    </row>
    <row r="559" s="12" customFormat="1">
      <c r="B559" s="246"/>
      <c r="C559" s="247"/>
      <c r="D559" s="233" t="s">
        <v>162</v>
      </c>
      <c r="E559" s="248" t="s">
        <v>21</v>
      </c>
      <c r="F559" s="249" t="s">
        <v>810</v>
      </c>
      <c r="G559" s="247"/>
      <c r="H559" s="250">
        <v>27.199999999999999</v>
      </c>
      <c r="I559" s="251"/>
      <c r="J559" s="247"/>
      <c r="K559" s="247"/>
      <c r="L559" s="252"/>
      <c r="M559" s="253"/>
      <c r="N559" s="254"/>
      <c r="O559" s="254"/>
      <c r="P559" s="254"/>
      <c r="Q559" s="254"/>
      <c r="R559" s="254"/>
      <c r="S559" s="254"/>
      <c r="T559" s="255"/>
      <c r="AT559" s="256" t="s">
        <v>162</v>
      </c>
      <c r="AU559" s="256" t="s">
        <v>82</v>
      </c>
      <c r="AV559" s="12" t="s">
        <v>82</v>
      </c>
      <c r="AW559" s="12" t="s">
        <v>35</v>
      </c>
      <c r="AX559" s="12" t="s">
        <v>72</v>
      </c>
      <c r="AY559" s="256" t="s">
        <v>150</v>
      </c>
    </row>
    <row r="560" s="11" customFormat="1">
      <c r="B560" s="236"/>
      <c r="C560" s="237"/>
      <c r="D560" s="233" t="s">
        <v>162</v>
      </c>
      <c r="E560" s="238" t="s">
        <v>21</v>
      </c>
      <c r="F560" s="239" t="s">
        <v>357</v>
      </c>
      <c r="G560" s="237"/>
      <c r="H560" s="238" t="s">
        <v>21</v>
      </c>
      <c r="I560" s="240"/>
      <c r="J560" s="237"/>
      <c r="K560" s="237"/>
      <c r="L560" s="241"/>
      <c r="M560" s="242"/>
      <c r="N560" s="243"/>
      <c r="O560" s="243"/>
      <c r="P560" s="243"/>
      <c r="Q560" s="243"/>
      <c r="R560" s="243"/>
      <c r="S560" s="243"/>
      <c r="T560" s="244"/>
      <c r="AT560" s="245" t="s">
        <v>162</v>
      </c>
      <c r="AU560" s="245" t="s">
        <v>82</v>
      </c>
      <c r="AV560" s="11" t="s">
        <v>80</v>
      </c>
      <c r="AW560" s="11" t="s">
        <v>35</v>
      </c>
      <c r="AX560" s="11" t="s">
        <v>72</v>
      </c>
      <c r="AY560" s="245" t="s">
        <v>150</v>
      </c>
    </row>
    <row r="561" s="12" customFormat="1">
      <c r="B561" s="246"/>
      <c r="C561" s="247"/>
      <c r="D561" s="233" t="s">
        <v>162</v>
      </c>
      <c r="E561" s="248" t="s">
        <v>21</v>
      </c>
      <c r="F561" s="249" t="s">
        <v>811</v>
      </c>
      <c r="G561" s="247"/>
      <c r="H561" s="250">
        <v>5.04</v>
      </c>
      <c r="I561" s="251"/>
      <c r="J561" s="247"/>
      <c r="K561" s="247"/>
      <c r="L561" s="252"/>
      <c r="M561" s="253"/>
      <c r="N561" s="254"/>
      <c r="O561" s="254"/>
      <c r="P561" s="254"/>
      <c r="Q561" s="254"/>
      <c r="R561" s="254"/>
      <c r="S561" s="254"/>
      <c r="T561" s="255"/>
      <c r="AT561" s="256" t="s">
        <v>162</v>
      </c>
      <c r="AU561" s="256" t="s">
        <v>82</v>
      </c>
      <c r="AV561" s="12" t="s">
        <v>82</v>
      </c>
      <c r="AW561" s="12" t="s">
        <v>35</v>
      </c>
      <c r="AX561" s="12" t="s">
        <v>72</v>
      </c>
      <c r="AY561" s="256" t="s">
        <v>150</v>
      </c>
    </row>
    <row r="562" s="12" customFormat="1">
      <c r="B562" s="246"/>
      <c r="C562" s="247"/>
      <c r="D562" s="233" t="s">
        <v>162</v>
      </c>
      <c r="E562" s="248" t="s">
        <v>21</v>
      </c>
      <c r="F562" s="249" t="s">
        <v>812</v>
      </c>
      <c r="G562" s="247"/>
      <c r="H562" s="250">
        <v>16.32</v>
      </c>
      <c r="I562" s="251"/>
      <c r="J562" s="247"/>
      <c r="K562" s="247"/>
      <c r="L562" s="252"/>
      <c r="M562" s="253"/>
      <c r="N562" s="254"/>
      <c r="O562" s="254"/>
      <c r="P562" s="254"/>
      <c r="Q562" s="254"/>
      <c r="R562" s="254"/>
      <c r="S562" s="254"/>
      <c r="T562" s="255"/>
      <c r="AT562" s="256" t="s">
        <v>162</v>
      </c>
      <c r="AU562" s="256" t="s">
        <v>82</v>
      </c>
      <c r="AV562" s="12" t="s">
        <v>82</v>
      </c>
      <c r="AW562" s="12" t="s">
        <v>35</v>
      </c>
      <c r="AX562" s="12" t="s">
        <v>72</v>
      </c>
      <c r="AY562" s="256" t="s">
        <v>150</v>
      </c>
    </row>
    <row r="563" s="12" customFormat="1">
      <c r="B563" s="246"/>
      <c r="C563" s="247"/>
      <c r="D563" s="233" t="s">
        <v>162</v>
      </c>
      <c r="E563" s="248" t="s">
        <v>21</v>
      </c>
      <c r="F563" s="249" t="s">
        <v>813</v>
      </c>
      <c r="G563" s="247"/>
      <c r="H563" s="250">
        <v>2.0699999999999998</v>
      </c>
      <c r="I563" s="251"/>
      <c r="J563" s="247"/>
      <c r="K563" s="247"/>
      <c r="L563" s="252"/>
      <c r="M563" s="253"/>
      <c r="N563" s="254"/>
      <c r="O563" s="254"/>
      <c r="P563" s="254"/>
      <c r="Q563" s="254"/>
      <c r="R563" s="254"/>
      <c r="S563" s="254"/>
      <c r="T563" s="255"/>
      <c r="AT563" s="256" t="s">
        <v>162</v>
      </c>
      <c r="AU563" s="256" t="s">
        <v>82</v>
      </c>
      <c r="AV563" s="12" t="s">
        <v>82</v>
      </c>
      <c r="AW563" s="12" t="s">
        <v>35</v>
      </c>
      <c r="AX563" s="12" t="s">
        <v>72</v>
      </c>
      <c r="AY563" s="256" t="s">
        <v>150</v>
      </c>
    </row>
    <row r="564" s="13" customFormat="1">
      <c r="B564" s="268"/>
      <c r="C564" s="269"/>
      <c r="D564" s="233" t="s">
        <v>162</v>
      </c>
      <c r="E564" s="270" t="s">
        <v>21</v>
      </c>
      <c r="F564" s="271" t="s">
        <v>211</v>
      </c>
      <c r="G564" s="269"/>
      <c r="H564" s="272">
        <v>50.630000000000003</v>
      </c>
      <c r="I564" s="273"/>
      <c r="J564" s="269"/>
      <c r="K564" s="269"/>
      <c r="L564" s="274"/>
      <c r="M564" s="275"/>
      <c r="N564" s="276"/>
      <c r="O564" s="276"/>
      <c r="P564" s="276"/>
      <c r="Q564" s="276"/>
      <c r="R564" s="276"/>
      <c r="S564" s="276"/>
      <c r="T564" s="277"/>
      <c r="AT564" s="278" t="s">
        <v>162</v>
      </c>
      <c r="AU564" s="278" t="s">
        <v>82</v>
      </c>
      <c r="AV564" s="13" t="s">
        <v>158</v>
      </c>
      <c r="AW564" s="13" t="s">
        <v>35</v>
      </c>
      <c r="AX564" s="13" t="s">
        <v>80</v>
      </c>
      <c r="AY564" s="278" t="s">
        <v>150</v>
      </c>
    </row>
    <row r="565" s="1" customFormat="1" ht="16.5" customHeight="1">
      <c r="B565" s="46"/>
      <c r="C565" s="257" t="s">
        <v>821</v>
      </c>
      <c r="D565" s="257" t="s">
        <v>165</v>
      </c>
      <c r="E565" s="258" t="s">
        <v>822</v>
      </c>
      <c r="F565" s="259" t="s">
        <v>823</v>
      </c>
      <c r="G565" s="260" t="s">
        <v>175</v>
      </c>
      <c r="H565" s="261">
        <v>51.643000000000001</v>
      </c>
      <c r="I565" s="262"/>
      <c r="J565" s="263">
        <f>ROUND(I565*H565,2)</f>
        <v>0</v>
      </c>
      <c r="K565" s="259" t="s">
        <v>21</v>
      </c>
      <c r="L565" s="264"/>
      <c r="M565" s="265" t="s">
        <v>21</v>
      </c>
      <c r="N565" s="266" t="s">
        <v>43</v>
      </c>
      <c r="O565" s="47"/>
      <c r="P565" s="230">
        <f>O565*H565</f>
        <v>0</v>
      </c>
      <c r="Q565" s="230">
        <v>0.00013999999999999999</v>
      </c>
      <c r="R565" s="230">
        <f>Q565*H565</f>
        <v>0.0072300199999999993</v>
      </c>
      <c r="S565" s="230">
        <v>0</v>
      </c>
      <c r="T565" s="231">
        <f>S565*H565</f>
        <v>0</v>
      </c>
      <c r="AR565" s="24" t="s">
        <v>394</v>
      </c>
      <c r="AT565" s="24" t="s">
        <v>165</v>
      </c>
      <c r="AU565" s="24" t="s">
        <v>82</v>
      </c>
      <c r="AY565" s="24" t="s">
        <v>150</v>
      </c>
      <c r="BE565" s="232">
        <f>IF(N565="základní",J565,0)</f>
        <v>0</v>
      </c>
      <c r="BF565" s="232">
        <f>IF(N565="snížená",J565,0)</f>
        <v>0</v>
      </c>
      <c r="BG565" s="232">
        <f>IF(N565="zákl. přenesená",J565,0)</f>
        <v>0</v>
      </c>
      <c r="BH565" s="232">
        <f>IF(N565="sníž. přenesená",J565,0)</f>
        <v>0</v>
      </c>
      <c r="BI565" s="232">
        <f>IF(N565="nulová",J565,0)</f>
        <v>0</v>
      </c>
      <c r="BJ565" s="24" t="s">
        <v>80</v>
      </c>
      <c r="BK565" s="232">
        <f>ROUND(I565*H565,2)</f>
        <v>0</v>
      </c>
      <c r="BL565" s="24" t="s">
        <v>257</v>
      </c>
      <c r="BM565" s="24" t="s">
        <v>824</v>
      </c>
    </row>
    <row r="566" s="1" customFormat="1">
      <c r="B566" s="46"/>
      <c r="C566" s="74"/>
      <c r="D566" s="233" t="s">
        <v>160</v>
      </c>
      <c r="E566" s="74"/>
      <c r="F566" s="234" t="s">
        <v>823</v>
      </c>
      <c r="G566" s="74"/>
      <c r="H566" s="74"/>
      <c r="I566" s="191"/>
      <c r="J566" s="74"/>
      <c r="K566" s="74"/>
      <c r="L566" s="72"/>
      <c r="M566" s="235"/>
      <c r="N566" s="47"/>
      <c r="O566" s="47"/>
      <c r="P566" s="47"/>
      <c r="Q566" s="47"/>
      <c r="R566" s="47"/>
      <c r="S566" s="47"/>
      <c r="T566" s="95"/>
      <c r="AT566" s="24" t="s">
        <v>160</v>
      </c>
      <c r="AU566" s="24" t="s">
        <v>82</v>
      </c>
    </row>
    <row r="567" s="12" customFormat="1">
      <c r="B567" s="246"/>
      <c r="C567" s="247"/>
      <c r="D567" s="233" t="s">
        <v>162</v>
      </c>
      <c r="E567" s="248" t="s">
        <v>21</v>
      </c>
      <c r="F567" s="249" t="s">
        <v>818</v>
      </c>
      <c r="G567" s="247"/>
      <c r="H567" s="250">
        <v>51.643000000000001</v>
      </c>
      <c r="I567" s="251"/>
      <c r="J567" s="247"/>
      <c r="K567" s="247"/>
      <c r="L567" s="252"/>
      <c r="M567" s="253"/>
      <c r="N567" s="254"/>
      <c r="O567" s="254"/>
      <c r="P567" s="254"/>
      <c r="Q567" s="254"/>
      <c r="R567" s="254"/>
      <c r="S567" s="254"/>
      <c r="T567" s="255"/>
      <c r="AT567" s="256" t="s">
        <v>162</v>
      </c>
      <c r="AU567" s="256" t="s">
        <v>82</v>
      </c>
      <c r="AV567" s="12" t="s">
        <v>82</v>
      </c>
      <c r="AW567" s="12" t="s">
        <v>35</v>
      </c>
      <c r="AX567" s="12" t="s">
        <v>80</v>
      </c>
      <c r="AY567" s="256" t="s">
        <v>150</v>
      </c>
    </row>
    <row r="568" s="1" customFormat="1" ht="16.5" customHeight="1">
      <c r="B568" s="46"/>
      <c r="C568" s="221" t="s">
        <v>825</v>
      </c>
      <c r="D568" s="221" t="s">
        <v>153</v>
      </c>
      <c r="E568" s="222" t="s">
        <v>826</v>
      </c>
      <c r="F568" s="223" t="s">
        <v>827</v>
      </c>
      <c r="G568" s="224" t="s">
        <v>241</v>
      </c>
      <c r="H568" s="225">
        <v>31</v>
      </c>
      <c r="I568" s="226"/>
      <c r="J568" s="227">
        <f>ROUND(I568*H568,2)</f>
        <v>0</v>
      </c>
      <c r="K568" s="223" t="s">
        <v>157</v>
      </c>
      <c r="L568" s="72"/>
      <c r="M568" s="228" t="s">
        <v>21</v>
      </c>
      <c r="N568" s="229" t="s">
        <v>43</v>
      </c>
      <c r="O568" s="47"/>
      <c r="P568" s="230">
        <f>O568*H568</f>
        <v>0</v>
      </c>
      <c r="Q568" s="230">
        <v>0</v>
      </c>
      <c r="R568" s="230">
        <f>Q568*H568</f>
        <v>0</v>
      </c>
      <c r="S568" s="230">
        <v>0</v>
      </c>
      <c r="T568" s="231">
        <f>S568*H568</f>
        <v>0</v>
      </c>
      <c r="AR568" s="24" t="s">
        <v>257</v>
      </c>
      <c r="AT568" s="24" t="s">
        <v>153</v>
      </c>
      <c r="AU568" s="24" t="s">
        <v>82</v>
      </c>
      <c r="AY568" s="24" t="s">
        <v>150</v>
      </c>
      <c r="BE568" s="232">
        <f>IF(N568="základní",J568,0)</f>
        <v>0</v>
      </c>
      <c r="BF568" s="232">
        <f>IF(N568="snížená",J568,0)</f>
        <v>0</v>
      </c>
      <c r="BG568" s="232">
        <f>IF(N568="zákl. přenesená",J568,0)</f>
        <v>0</v>
      </c>
      <c r="BH568" s="232">
        <f>IF(N568="sníž. přenesená",J568,0)</f>
        <v>0</v>
      </c>
      <c r="BI568" s="232">
        <f>IF(N568="nulová",J568,0)</f>
        <v>0</v>
      </c>
      <c r="BJ568" s="24" t="s">
        <v>80</v>
      </c>
      <c r="BK568" s="232">
        <f>ROUND(I568*H568,2)</f>
        <v>0</v>
      </c>
      <c r="BL568" s="24" t="s">
        <v>257</v>
      </c>
      <c r="BM568" s="24" t="s">
        <v>828</v>
      </c>
    </row>
    <row r="569" s="1" customFormat="1">
      <c r="B569" s="46"/>
      <c r="C569" s="74"/>
      <c r="D569" s="233" t="s">
        <v>160</v>
      </c>
      <c r="E569" s="74"/>
      <c r="F569" s="234" t="s">
        <v>829</v>
      </c>
      <c r="G569" s="74"/>
      <c r="H569" s="74"/>
      <c r="I569" s="191"/>
      <c r="J569" s="74"/>
      <c r="K569" s="74"/>
      <c r="L569" s="72"/>
      <c r="M569" s="235"/>
      <c r="N569" s="47"/>
      <c r="O569" s="47"/>
      <c r="P569" s="47"/>
      <c r="Q569" s="47"/>
      <c r="R569" s="47"/>
      <c r="S569" s="47"/>
      <c r="T569" s="95"/>
      <c r="AT569" s="24" t="s">
        <v>160</v>
      </c>
      <c r="AU569" s="24" t="s">
        <v>82</v>
      </c>
    </row>
    <row r="570" s="11" customFormat="1">
      <c r="B570" s="236"/>
      <c r="C570" s="237"/>
      <c r="D570" s="233" t="s">
        <v>162</v>
      </c>
      <c r="E570" s="238" t="s">
        <v>21</v>
      </c>
      <c r="F570" s="239" t="s">
        <v>350</v>
      </c>
      <c r="G570" s="237"/>
      <c r="H570" s="238" t="s">
        <v>21</v>
      </c>
      <c r="I570" s="240"/>
      <c r="J570" s="237"/>
      <c r="K570" s="237"/>
      <c r="L570" s="241"/>
      <c r="M570" s="242"/>
      <c r="N570" s="243"/>
      <c r="O570" s="243"/>
      <c r="P570" s="243"/>
      <c r="Q570" s="243"/>
      <c r="R570" s="243"/>
      <c r="S570" s="243"/>
      <c r="T570" s="244"/>
      <c r="AT570" s="245" t="s">
        <v>162</v>
      </c>
      <c r="AU570" s="245" t="s">
        <v>82</v>
      </c>
      <c r="AV570" s="11" t="s">
        <v>80</v>
      </c>
      <c r="AW570" s="11" t="s">
        <v>35</v>
      </c>
      <c r="AX570" s="11" t="s">
        <v>72</v>
      </c>
      <c r="AY570" s="245" t="s">
        <v>150</v>
      </c>
    </row>
    <row r="571" s="12" customFormat="1">
      <c r="B571" s="246"/>
      <c r="C571" s="247"/>
      <c r="D571" s="233" t="s">
        <v>162</v>
      </c>
      <c r="E571" s="248" t="s">
        <v>21</v>
      </c>
      <c r="F571" s="249" t="s">
        <v>830</v>
      </c>
      <c r="G571" s="247"/>
      <c r="H571" s="250">
        <v>31</v>
      </c>
      <c r="I571" s="251"/>
      <c r="J571" s="247"/>
      <c r="K571" s="247"/>
      <c r="L571" s="252"/>
      <c r="M571" s="253"/>
      <c r="N571" s="254"/>
      <c r="O571" s="254"/>
      <c r="P571" s="254"/>
      <c r="Q571" s="254"/>
      <c r="R571" s="254"/>
      <c r="S571" s="254"/>
      <c r="T571" s="255"/>
      <c r="AT571" s="256" t="s">
        <v>162</v>
      </c>
      <c r="AU571" s="256" t="s">
        <v>82</v>
      </c>
      <c r="AV571" s="12" t="s">
        <v>82</v>
      </c>
      <c r="AW571" s="12" t="s">
        <v>35</v>
      </c>
      <c r="AX571" s="12" t="s">
        <v>80</v>
      </c>
      <c r="AY571" s="256" t="s">
        <v>150</v>
      </c>
    </row>
    <row r="572" s="1" customFormat="1" ht="16.5" customHeight="1">
      <c r="B572" s="46"/>
      <c r="C572" s="257" t="s">
        <v>831</v>
      </c>
      <c r="D572" s="257" t="s">
        <v>165</v>
      </c>
      <c r="E572" s="258" t="s">
        <v>832</v>
      </c>
      <c r="F572" s="259" t="s">
        <v>833</v>
      </c>
      <c r="G572" s="260" t="s">
        <v>241</v>
      </c>
      <c r="H572" s="261">
        <v>31.620000000000001</v>
      </c>
      <c r="I572" s="262"/>
      <c r="J572" s="263">
        <f>ROUND(I572*H572,2)</f>
        <v>0</v>
      </c>
      <c r="K572" s="259" t="s">
        <v>157</v>
      </c>
      <c r="L572" s="264"/>
      <c r="M572" s="265" t="s">
        <v>21</v>
      </c>
      <c r="N572" s="266" t="s">
        <v>43</v>
      </c>
      <c r="O572" s="47"/>
      <c r="P572" s="230">
        <f>O572*H572</f>
        <v>0</v>
      </c>
      <c r="Q572" s="230">
        <v>2.0000000000000002E-05</v>
      </c>
      <c r="R572" s="230">
        <f>Q572*H572</f>
        <v>0.00063240000000000008</v>
      </c>
      <c r="S572" s="230">
        <v>0</v>
      </c>
      <c r="T572" s="231">
        <f>S572*H572</f>
        <v>0</v>
      </c>
      <c r="AR572" s="24" t="s">
        <v>394</v>
      </c>
      <c r="AT572" s="24" t="s">
        <v>165</v>
      </c>
      <c r="AU572" s="24" t="s">
        <v>82</v>
      </c>
      <c r="AY572" s="24" t="s">
        <v>150</v>
      </c>
      <c r="BE572" s="232">
        <f>IF(N572="základní",J572,0)</f>
        <v>0</v>
      </c>
      <c r="BF572" s="232">
        <f>IF(N572="snížená",J572,0)</f>
        <v>0</v>
      </c>
      <c r="BG572" s="232">
        <f>IF(N572="zákl. přenesená",J572,0)</f>
        <v>0</v>
      </c>
      <c r="BH572" s="232">
        <f>IF(N572="sníž. přenesená",J572,0)</f>
        <v>0</v>
      </c>
      <c r="BI572" s="232">
        <f>IF(N572="nulová",J572,0)</f>
        <v>0</v>
      </c>
      <c r="BJ572" s="24" t="s">
        <v>80</v>
      </c>
      <c r="BK572" s="232">
        <f>ROUND(I572*H572,2)</f>
        <v>0</v>
      </c>
      <c r="BL572" s="24" t="s">
        <v>257</v>
      </c>
      <c r="BM572" s="24" t="s">
        <v>834</v>
      </c>
    </row>
    <row r="573" s="1" customFormat="1">
      <c r="B573" s="46"/>
      <c r="C573" s="74"/>
      <c r="D573" s="233" t="s">
        <v>160</v>
      </c>
      <c r="E573" s="74"/>
      <c r="F573" s="234" t="s">
        <v>833</v>
      </c>
      <c r="G573" s="74"/>
      <c r="H573" s="74"/>
      <c r="I573" s="191"/>
      <c r="J573" s="74"/>
      <c r="K573" s="74"/>
      <c r="L573" s="72"/>
      <c r="M573" s="235"/>
      <c r="N573" s="47"/>
      <c r="O573" s="47"/>
      <c r="P573" s="47"/>
      <c r="Q573" s="47"/>
      <c r="R573" s="47"/>
      <c r="S573" s="47"/>
      <c r="T573" s="95"/>
      <c r="AT573" s="24" t="s">
        <v>160</v>
      </c>
      <c r="AU573" s="24" t="s">
        <v>82</v>
      </c>
    </row>
    <row r="574" s="12" customFormat="1">
      <c r="B574" s="246"/>
      <c r="C574" s="247"/>
      <c r="D574" s="233" t="s">
        <v>162</v>
      </c>
      <c r="E574" s="248" t="s">
        <v>21</v>
      </c>
      <c r="F574" s="249" t="s">
        <v>835</v>
      </c>
      <c r="G574" s="247"/>
      <c r="H574" s="250">
        <v>31.620000000000001</v>
      </c>
      <c r="I574" s="251"/>
      <c r="J574" s="247"/>
      <c r="K574" s="247"/>
      <c r="L574" s="252"/>
      <c r="M574" s="253"/>
      <c r="N574" s="254"/>
      <c r="O574" s="254"/>
      <c r="P574" s="254"/>
      <c r="Q574" s="254"/>
      <c r="R574" s="254"/>
      <c r="S574" s="254"/>
      <c r="T574" s="255"/>
      <c r="AT574" s="256" t="s">
        <v>162</v>
      </c>
      <c r="AU574" s="256" t="s">
        <v>82</v>
      </c>
      <c r="AV574" s="12" t="s">
        <v>82</v>
      </c>
      <c r="AW574" s="12" t="s">
        <v>35</v>
      </c>
      <c r="AX574" s="12" t="s">
        <v>80</v>
      </c>
      <c r="AY574" s="256" t="s">
        <v>150</v>
      </c>
    </row>
    <row r="575" s="1" customFormat="1" ht="16.5" customHeight="1">
      <c r="B575" s="46"/>
      <c r="C575" s="221" t="s">
        <v>836</v>
      </c>
      <c r="D575" s="221" t="s">
        <v>153</v>
      </c>
      <c r="E575" s="222" t="s">
        <v>837</v>
      </c>
      <c r="F575" s="223" t="s">
        <v>838</v>
      </c>
      <c r="G575" s="224" t="s">
        <v>156</v>
      </c>
      <c r="H575" s="225">
        <v>0.17299999999999999</v>
      </c>
      <c r="I575" s="226"/>
      <c r="J575" s="227">
        <f>ROUND(I575*H575,2)</f>
        <v>0</v>
      </c>
      <c r="K575" s="223" t="s">
        <v>157</v>
      </c>
      <c r="L575" s="72"/>
      <c r="M575" s="228" t="s">
        <v>21</v>
      </c>
      <c r="N575" s="229" t="s">
        <v>43</v>
      </c>
      <c r="O575" s="47"/>
      <c r="P575" s="230">
        <f>O575*H575</f>
        <v>0</v>
      </c>
      <c r="Q575" s="230">
        <v>0</v>
      </c>
      <c r="R575" s="230">
        <f>Q575*H575</f>
        <v>0</v>
      </c>
      <c r="S575" s="230">
        <v>0</v>
      </c>
      <c r="T575" s="231">
        <f>S575*H575</f>
        <v>0</v>
      </c>
      <c r="AR575" s="24" t="s">
        <v>257</v>
      </c>
      <c r="AT575" s="24" t="s">
        <v>153</v>
      </c>
      <c r="AU575" s="24" t="s">
        <v>82</v>
      </c>
      <c r="AY575" s="24" t="s">
        <v>150</v>
      </c>
      <c r="BE575" s="232">
        <f>IF(N575="základní",J575,0)</f>
        <v>0</v>
      </c>
      <c r="BF575" s="232">
        <f>IF(N575="snížená",J575,0)</f>
        <v>0</v>
      </c>
      <c r="BG575" s="232">
        <f>IF(N575="zákl. přenesená",J575,0)</f>
        <v>0</v>
      </c>
      <c r="BH575" s="232">
        <f>IF(N575="sníž. přenesená",J575,0)</f>
        <v>0</v>
      </c>
      <c r="BI575" s="232">
        <f>IF(N575="nulová",J575,0)</f>
        <v>0</v>
      </c>
      <c r="BJ575" s="24" t="s">
        <v>80</v>
      </c>
      <c r="BK575" s="232">
        <f>ROUND(I575*H575,2)</f>
        <v>0</v>
      </c>
      <c r="BL575" s="24" t="s">
        <v>257</v>
      </c>
      <c r="BM575" s="24" t="s">
        <v>839</v>
      </c>
    </row>
    <row r="576" s="1" customFormat="1">
      <c r="B576" s="46"/>
      <c r="C576" s="74"/>
      <c r="D576" s="233" t="s">
        <v>160</v>
      </c>
      <c r="E576" s="74"/>
      <c r="F576" s="234" t="s">
        <v>840</v>
      </c>
      <c r="G576" s="74"/>
      <c r="H576" s="74"/>
      <c r="I576" s="191"/>
      <c r="J576" s="74"/>
      <c r="K576" s="74"/>
      <c r="L576" s="72"/>
      <c r="M576" s="235"/>
      <c r="N576" s="47"/>
      <c r="O576" s="47"/>
      <c r="P576" s="47"/>
      <c r="Q576" s="47"/>
      <c r="R576" s="47"/>
      <c r="S576" s="47"/>
      <c r="T576" s="95"/>
      <c r="AT576" s="24" t="s">
        <v>160</v>
      </c>
      <c r="AU576" s="24" t="s">
        <v>82</v>
      </c>
    </row>
    <row r="577" s="1" customFormat="1" ht="16.5" customHeight="1">
      <c r="B577" s="46"/>
      <c r="C577" s="221" t="s">
        <v>841</v>
      </c>
      <c r="D577" s="221" t="s">
        <v>153</v>
      </c>
      <c r="E577" s="222" t="s">
        <v>842</v>
      </c>
      <c r="F577" s="223" t="s">
        <v>843</v>
      </c>
      <c r="G577" s="224" t="s">
        <v>156</v>
      </c>
      <c r="H577" s="225">
        <v>0.17299999999999999</v>
      </c>
      <c r="I577" s="226"/>
      <c r="J577" s="227">
        <f>ROUND(I577*H577,2)</f>
        <v>0</v>
      </c>
      <c r="K577" s="223" t="s">
        <v>157</v>
      </c>
      <c r="L577" s="72"/>
      <c r="M577" s="228" t="s">
        <v>21</v>
      </c>
      <c r="N577" s="229" t="s">
        <v>43</v>
      </c>
      <c r="O577" s="47"/>
      <c r="P577" s="230">
        <f>O577*H577</f>
        <v>0</v>
      </c>
      <c r="Q577" s="230">
        <v>0</v>
      </c>
      <c r="R577" s="230">
        <f>Q577*H577</f>
        <v>0</v>
      </c>
      <c r="S577" s="230">
        <v>0</v>
      </c>
      <c r="T577" s="231">
        <f>S577*H577</f>
        <v>0</v>
      </c>
      <c r="AR577" s="24" t="s">
        <v>257</v>
      </c>
      <c r="AT577" s="24" t="s">
        <v>153</v>
      </c>
      <c r="AU577" s="24" t="s">
        <v>82</v>
      </c>
      <c r="AY577" s="24" t="s">
        <v>150</v>
      </c>
      <c r="BE577" s="232">
        <f>IF(N577="základní",J577,0)</f>
        <v>0</v>
      </c>
      <c r="BF577" s="232">
        <f>IF(N577="snížená",J577,0)</f>
        <v>0</v>
      </c>
      <c r="BG577" s="232">
        <f>IF(N577="zákl. přenesená",J577,0)</f>
        <v>0</v>
      </c>
      <c r="BH577" s="232">
        <f>IF(N577="sníž. přenesená",J577,0)</f>
        <v>0</v>
      </c>
      <c r="BI577" s="232">
        <f>IF(N577="nulová",J577,0)</f>
        <v>0</v>
      </c>
      <c r="BJ577" s="24" t="s">
        <v>80</v>
      </c>
      <c r="BK577" s="232">
        <f>ROUND(I577*H577,2)</f>
        <v>0</v>
      </c>
      <c r="BL577" s="24" t="s">
        <v>257</v>
      </c>
      <c r="BM577" s="24" t="s">
        <v>844</v>
      </c>
    </row>
    <row r="578" s="1" customFormat="1">
      <c r="B578" s="46"/>
      <c r="C578" s="74"/>
      <c r="D578" s="233" t="s">
        <v>160</v>
      </c>
      <c r="E578" s="74"/>
      <c r="F578" s="234" t="s">
        <v>845</v>
      </c>
      <c r="G578" s="74"/>
      <c r="H578" s="74"/>
      <c r="I578" s="191"/>
      <c r="J578" s="74"/>
      <c r="K578" s="74"/>
      <c r="L578" s="72"/>
      <c r="M578" s="235"/>
      <c r="N578" s="47"/>
      <c r="O578" s="47"/>
      <c r="P578" s="47"/>
      <c r="Q578" s="47"/>
      <c r="R578" s="47"/>
      <c r="S578" s="47"/>
      <c r="T578" s="95"/>
      <c r="AT578" s="24" t="s">
        <v>160</v>
      </c>
      <c r="AU578" s="24" t="s">
        <v>82</v>
      </c>
    </row>
    <row r="579" s="10" customFormat="1" ht="29.88" customHeight="1">
      <c r="B579" s="205"/>
      <c r="C579" s="206"/>
      <c r="D579" s="207" t="s">
        <v>71</v>
      </c>
      <c r="E579" s="219" t="s">
        <v>846</v>
      </c>
      <c r="F579" s="219" t="s">
        <v>847</v>
      </c>
      <c r="G579" s="206"/>
      <c r="H579" s="206"/>
      <c r="I579" s="209"/>
      <c r="J579" s="220">
        <f>BK579</f>
        <v>0</v>
      </c>
      <c r="K579" s="206"/>
      <c r="L579" s="211"/>
      <c r="M579" s="212"/>
      <c r="N579" s="213"/>
      <c r="O579" s="213"/>
      <c r="P579" s="214">
        <f>SUM(P580:P606)</f>
        <v>0</v>
      </c>
      <c r="Q579" s="213"/>
      <c r="R579" s="214">
        <f>SUM(R580:R606)</f>
        <v>1.7189966800000001</v>
      </c>
      <c r="S579" s="213"/>
      <c r="T579" s="215">
        <f>SUM(T580:T606)</f>
        <v>1.7440000000000002</v>
      </c>
      <c r="AR579" s="216" t="s">
        <v>82</v>
      </c>
      <c r="AT579" s="217" t="s">
        <v>71</v>
      </c>
      <c r="AU579" s="217" t="s">
        <v>80</v>
      </c>
      <c r="AY579" s="216" t="s">
        <v>150</v>
      </c>
      <c r="BK579" s="218">
        <f>SUM(BK580:BK606)</f>
        <v>0</v>
      </c>
    </row>
    <row r="580" s="1" customFormat="1" ht="25.5" customHeight="1">
      <c r="B580" s="46"/>
      <c r="C580" s="221" t="s">
        <v>848</v>
      </c>
      <c r="D580" s="221" t="s">
        <v>153</v>
      </c>
      <c r="E580" s="222" t="s">
        <v>849</v>
      </c>
      <c r="F580" s="223" t="s">
        <v>850</v>
      </c>
      <c r="G580" s="224" t="s">
        <v>241</v>
      </c>
      <c r="H580" s="225">
        <v>14</v>
      </c>
      <c r="I580" s="226"/>
      <c r="J580" s="227">
        <f>ROUND(I580*H580,2)</f>
        <v>0</v>
      </c>
      <c r="K580" s="223" t="s">
        <v>157</v>
      </c>
      <c r="L580" s="72"/>
      <c r="M580" s="228" t="s">
        <v>21</v>
      </c>
      <c r="N580" s="229" t="s">
        <v>43</v>
      </c>
      <c r="O580" s="47"/>
      <c r="P580" s="230">
        <f>O580*H580</f>
        <v>0</v>
      </c>
      <c r="Q580" s="230">
        <v>0</v>
      </c>
      <c r="R580" s="230">
        <f>Q580*H580</f>
        <v>0</v>
      </c>
      <c r="S580" s="230">
        <v>0</v>
      </c>
      <c r="T580" s="231">
        <f>S580*H580</f>
        <v>0</v>
      </c>
      <c r="AR580" s="24" t="s">
        <v>257</v>
      </c>
      <c r="AT580" s="24" t="s">
        <v>153</v>
      </c>
      <c r="AU580" s="24" t="s">
        <v>82</v>
      </c>
      <c r="AY580" s="24" t="s">
        <v>150</v>
      </c>
      <c r="BE580" s="232">
        <f>IF(N580="základní",J580,0)</f>
        <v>0</v>
      </c>
      <c r="BF580" s="232">
        <f>IF(N580="snížená",J580,0)</f>
        <v>0</v>
      </c>
      <c r="BG580" s="232">
        <f>IF(N580="zákl. přenesená",J580,0)</f>
        <v>0</v>
      </c>
      <c r="BH580" s="232">
        <f>IF(N580="sníž. přenesená",J580,0)</f>
        <v>0</v>
      </c>
      <c r="BI580" s="232">
        <f>IF(N580="nulová",J580,0)</f>
        <v>0</v>
      </c>
      <c r="BJ580" s="24" t="s">
        <v>80</v>
      </c>
      <c r="BK580" s="232">
        <f>ROUND(I580*H580,2)</f>
        <v>0</v>
      </c>
      <c r="BL580" s="24" t="s">
        <v>257</v>
      </c>
      <c r="BM580" s="24" t="s">
        <v>851</v>
      </c>
    </row>
    <row r="581" s="1" customFormat="1">
      <c r="B581" s="46"/>
      <c r="C581" s="74"/>
      <c r="D581" s="233" t="s">
        <v>160</v>
      </c>
      <c r="E581" s="74"/>
      <c r="F581" s="234" t="s">
        <v>852</v>
      </c>
      <c r="G581" s="74"/>
      <c r="H581" s="74"/>
      <c r="I581" s="191"/>
      <c r="J581" s="74"/>
      <c r="K581" s="74"/>
      <c r="L581" s="72"/>
      <c r="M581" s="235"/>
      <c r="N581" s="47"/>
      <c r="O581" s="47"/>
      <c r="P581" s="47"/>
      <c r="Q581" s="47"/>
      <c r="R581" s="47"/>
      <c r="S581" s="47"/>
      <c r="T581" s="95"/>
      <c r="AT581" s="24" t="s">
        <v>160</v>
      </c>
      <c r="AU581" s="24" t="s">
        <v>82</v>
      </c>
    </row>
    <row r="582" s="11" customFormat="1">
      <c r="B582" s="236"/>
      <c r="C582" s="237"/>
      <c r="D582" s="233" t="s">
        <v>162</v>
      </c>
      <c r="E582" s="238" t="s">
        <v>21</v>
      </c>
      <c r="F582" s="239" t="s">
        <v>459</v>
      </c>
      <c r="G582" s="237"/>
      <c r="H582" s="238" t="s">
        <v>21</v>
      </c>
      <c r="I582" s="240"/>
      <c r="J582" s="237"/>
      <c r="K582" s="237"/>
      <c r="L582" s="241"/>
      <c r="M582" s="242"/>
      <c r="N582" s="243"/>
      <c r="O582" s="243"/>
      <c r="P582" s="243"/>
      <c r="Q582" s="243"/>
      <c r="R582" s="243"/>
      <c r="S582" s="243"/>
      <c r="T582" s="244"/>
      <c r="AT582" s="245" t="s">
        <v>162</v>
      </c>
      <c r="AU582" s="245" t="s">
        <v>82</v>
      </c>
      <c r="AV582" s="11" t="s">
        <v>80</v>
      </c>
      <c r="AW582" s="11" t="s">
        <v>35</v>
      </c>
      <c r="AX582" s="11" t="s">
        <v>72</v>
      </c>
      <c r="AY582" s="245" t="s">
        <v>150</v>
      </c>
    </row>
    <row r="583" s="11" customFormat="1">
      <c r="B583" s="236"/>
      <c r="C583" s="237"/>
      <c r="D583" s="233" t="s">
        <v>162</v>
      </c>
      <c r="E583" s="238" t="s">
        <v>21</v>
      </c>
      <c r="F583" s="239" t="s">
        <v>460</v>
      </c>
      <c r="G583" s="237"/>
      <c r="H583" s="238" t="s">
        <v>21</v>
      </c>
      <c r="I583" s="240"/>
      <c r="J583" s="237"/>
      <c r="K583" s="237"/>
      <c r="L583" s="241"/>
      <c r="M583" s="242"/>
      <c r="N583" s="243"/>
      <c r="O583" s="243"/>
      <c r="P583" s="243"/>
      <c r="Q583" s="243"/>
      <c r="R583" s="243"/>
      <c r="S583" s="243"/>
      <c r="T583" s="244"/>
      <c r="AT583" s="245" t="s">
        <v>162</v>
      </c>
      <c r="AU583" s="245" t="s">
        <v>82</v>
      </c>
      <c r="AV583" s="11" t="s">
        <v>80</v>
      </c>
      <c r="AW583" s="11" t="s">
        <v>35</v>
      </c>
      <c r="AX583" s="11" t="s">
        <v>72</v>
      </c>
      <c r="AY583" s="245" t="s">
        <v>150</v>
      </c>
    </row>
    <row r="584" s="12" customFormat="1">
      <c r="B584" s="246"/>
      <c r="C584" s="247"/>
      <c r="D584" s="233" t="s">
        <v>162</v>
      </c>
      <c r="E584" s="248" t="s">
        <v>21</v>
      </c>
      <c r="F584" s="249" t="s">
        <v>853</v>
      </c>
      <c r="G584" s="247"/>
      <c r="H584" s="250">
        <v>14</v>
      </c>
      <c r="I584" s="251"/>
      <c r="J584" s="247"/>
      <c r="K584" s="247"/>
      <c r="L584" s="252"/>
      <c r="M584" s="253"/>
      <c r="N584" s="254"/>
      <c r="O584" s="254"/>
      <c r="P584" s="254"/>
      <c r="Q584" s="254"/>
      <c r="R584" s="254"/>
      <c r="S584" s="254"/>
      <c r="T584" s="255"/>
      <c r="AT584" s="256" t="s">
        <v>162</v>
      </c>
      <c r="AU584" s="256" t="s">
        <v>82</v>
      </c>
      <c r="AV584" s="12" t="s">
        <v>82</v>
      </c>
      <c r="AW584" s="12" t="s">
        <v>35</v>
      </c>
      <c r="AX584" s="12" t="s">
        <v>80</v>
      </c>
      <c r="AY584" s="256" t="s">
        <v>150</v>
      </c>
    </row>
    <row r="585" s="1" customFormat="1" ht="16.5" customHeight="1">
      <c r="B585" s="46"/>
      <c r="C585" s="257" t="s">
        <v>854</v>
      </c>
      <c r="D585" s="257" t="s">
        <v>165</v>
      </c>
      <c r="E585" s="258" t="s">
        <v>855</v>
      </c>
      <c r="F585" s="259" t="s">
        <v>856</v>
      </c>
      <c r="G585" s="260" t="s">
        <v>194</v>
      </c>
      <c r="H585" s="261">
        <v>0.154</v>
      </c>
      <c r="I585" s="262"/>
      <c r="J585" s="263">
        <f>ROUND(I585*H585,2)</f>
        <v>0</v>
      </c>
      <c r="K585" s="259" t="s">
        <v>157</v>
      </c>
      <c r="L585" s="264"/>
      <c r="M585" s="265" t="s">
        <v>21</v>
      </c>
      <c r="N585" s="266" t="s">
        <v>43</v>
      </c>
      <c r="O585" s="47"/>
      <c r="P585" s="230">
        <f>O585*H585</f>
        <v>0</v>
      </c>
      <c r="Q585" s="230">
        <v>0.55000000000000004</v>
      </c>
      <c r="R585" s="230">
        <f>Q585*H585</f>
        <v>0.084700000000000011</v>
      </c>
      <c r="S585" s="230">
        <v>0</v>
      </c>
      <c r="T585" s="231">
        <f>S585*H585</f>
        <v>0</v>
      </c>
      <c r="AR585" s="24" t="s">
        <v>394</v>
      </c>
      <c r="AT585" s="24" t="s">
        <v>165</v>
      </c>
      <c r="AU585" s="24" t="s">
        <v>82</v>
      </c>
      <c r="AY585" s="24" t="s">
        <v>150</v>
      </c>
      <c r="BE585" s="232">
        <f>IF(N585="základní",J585,0)</f>
        <v>0</v>
      </c>
      <c r="BF585" s="232">
        <f>IF(N585="snížená",J585,0)</f>
        <v>0</v>
      </c>
      <c r="BG585" s="232">
        <f>IF(N585="zákl. přenesená",J585,0)</f>
        <v>0</v>
      </c>
      <c r="BH585" s="232">
        <f>IF(N585="sníž. přenesená",J585,0)</f>
        <v>0</v>
      </c>
      <c r="BI585" s="232">
        <f>IF(N585="nulová",J585,0)</f>
        <v>0</v>
      </c>
      <c r="BJ585" s="24" t="s">
        <v>80</v>
      </c>
      <c r="BK585" s="232">
        <f>ROUND(I585*H585,2)</f>
        <v>0</v>
      </c>
      <c r="BL585" s="24" t="s">
        <v>257</v>
      </c>
      <c r="BM585" s="24" t="s">
        <v>857</v>
      </c>
    </row>
    <row r="586" s="1" customFormat="1">
      <c r="B586" s="46"/>
      <c r="C586" s="74"/>
      <c r="D586" s="233" t="s">
        <v>160</v>
      </c>
      <c r="E586" s="74"/>
      <c r="F586" s="234" t="s">
        <v>856</v>
      </c>
      <c r="G586" s="74"/>
      <c r="H586" s="74"/>
      <c r="I586" s="191"/>
      <c r="J586" s="74"/>
      <c r="K586" s="74"/>
      <c r="L586" s="72"/>
      <c r="M586" s="235"/>
      <c r="N586" s="47"/>
      <c r="O586" s="47"/>
      <c r="P586" s="47"/>
      <c r="Q586" s="47"/>
      <c r="R586" s="47"/>
      <c r="S586" s="47"/>
      <c r="T586" s="95"/>
      <c r="AT586" s="24" t="s">
        <v>160</v>
      </c>
      <c r="AU586" s="24" t="s">
        <v>82</v>
      </c>
    </row>
    <row r="587" s="12" customFormat="1">
      <c r="B587" s="246"/>
      <c r="C587" s="247"/>
      <c r="D587" s="233" t="s">
        <v>162</v>
      </c>
      <c r="E587" s="248" t="s">
        <v>21</v>
      </c>
      <c r="F587" s="249" t="s">
        <v>858</v>
      </c>
      <c r="G587" s="247"/>
      <c r="H587" s="250">
        <v>0.154</v>
      </c>
      <c r="I587" s="251"/>
      <c r="J587" s="247"/>
      <c r="K587" s="247"/>
      <c r="L587" s="252"/>
      <c r="M587" s="253"/>
      <c r="N587" s="254"/>
      <c r="O587" s="254"/>
      <c r="P587" s="254"/>
      <c r="Q587" s="254"/>
      <c r="R587" s="254"/>
      <c r="S587" s="254"/>
      <c r="T587" s="255"/>
      <c r="AT587" s="256" t="s">
        <v>162</v>
      </c>
      <c r="AU587" s="256" t="s">
        <v>82</v>
      </c>
      <c r="AV587" s="12" t="s">
        <v>82</v>
      </c>
      <c r="AW587" s="12" t="s">
        <v>35</v>
      </c>
      <c r="AX587" s="12" t="s">
        <v>80</v>
      </c>
      <c r="AY587" s="256" t="s">
        <v>150</v>
      </c>
    </row>
    <row r="588" s="1" customFormat="1" ht="25.5" customHeight="1">
      <c r="B588" s="46"/>
      <c r="C588" s="221" t="s">
        <v>859</v>
      </c>
      <c r="D588" s="221" t="s">
        <v>153</v>
      </c>
      <c r="E588" s="222" t="s">
        <v>860</v>
      </c>
      <c r="F588" s="223" t="s">
        <v>861</v>
      </c>
      <c r="G588" s="224" t="s">
        <v>241</v>
      </c>
      <c r="H588" s="225">
        <v>96</v>
      </c>
      <c r="I588" s="226"/>
      <c r="J588" s="227">
        <f>ROUND(I588*H588,2)</f>
        <v>0</v>
      </c>
      <c r="K588" s="223" t="s">
        <v>157</v>
      </c>
      <c r="L588" s="72"/>
      <c r="M588" s="228" t="s">
        <v>21</v>
      </c>
      <c r="N588" s="229" t="s">
        <v>43</v>
      </c>
      <c r="O588" s="47"/>
      <c r="P588" s="230">
        <f>O588*H588</f>
        <v>0</v>
      </c>
      <c r="Q588" s="230">
        <v>0</v>
      </c>
      <c r="R588" s="230">
        <f>Q588*H588</f>
        <v>0</v>
      </c>
      <c r="S588" s="230">
        <v>0</v>
      </c>
      <c r="T588" s="231">
        <f>S588*H588</f>
        <v>0</v>
      </c>
      <c r="AR588" s="24" t="s">
        <v>257</v>
      </c>
      <c r="AT588" s="24" t="s">
        <v>153</v>
      </c>
      <c r="AU588" s="24" t="s">
        <v>82</v>
      </c>
      <c r="AY588" s="24" t="s">
        <v>150</v>
      </c>
      <c r="BE588" s="232">
        <f>IF(N588="základní",J588,0)</f>
        <v>0</v>
      </c>
      <c r="BF588" s="232">
        <f>IF(N588="snížená",J588,0)</f>
        <v>0</v>
      </c>
      <c r="BG588" s="232">
        <f>IF(N588="zákl. přenesená",J588,0)</f>
        <v>0</v>
      </c>
      <c r="BH588" s="232">
        <f>IF(N588="sníž. přenesená",J588,0)</f>
        <v>0</v>
      </c>
      <c r="BI588" s="232">
        <f>IF(N588="nulová",J588,0)</f>
        <v>0</v>
      </c>
      <c r="BJ588" s="24" t="s">
        <v>80</v>
      </c>
      <c r="BK588" s="232">
        <f>ROUND(I588*H588,2)</f>
        <v>0</v>
      </c>
      <c r="BL588" s="24" t="s">
        <v>257</v>
      </c>
      <c r="BM588" s="24" t="s">
        <v>862</v>
      </c>
    </row>
    <row r="589" s="1" customFormat="1">
      <c r="B589" s="46"/>
      <c r="C589" s="74"/>
      <c r="D589" s="233" t="s">
        <v>160</v>
      </c>
      <c r="E589" s="74"/>
      <c r="F589" s="234" t="s">
        <v>863</v>
      </c>
      <c r="G589" s="74"/>
      <c r="H589" s="74"/>
      <c r="I589" s="191"/>
      <c r="J589" s="74"/>
      <c r="K589" s="74"/>
      <c r="L589" s="72"/>
      <c r="M589" s="235"/>
      <c r="N589" s="47"/>
      <c r="O589" s="47"/>
      <c r="P589" s="47"/>
      <c r="Q589" s="47"/>
      <c r="R589" s="47"/>
      <c r="S589" s="47"/>
      <c r="T589" s="95"/>
      <c r="AT589" s="24" t="s">
        <v>160</v>
      </c>
      <c r="AU589" s="24" t="s">
        <v>82</v>
      </c>
    </row>
    <row r="590" s="11" customFormat="1">
      <c r="B590" s="236"/>
      <c r="C590" s="237"/>
      <c r="D590" s="233" t="s">
        <v>162</v>
      </c>
      <c r="E590" s="238" t="s">
        <v>21</v>
      </c>
      <c r="F590" s="239" t="s">
        <v>459</v>
      </c>
      <c r="G590" s="237"/>
      <c r="H590" s="238" t="s">
        <v>21</v>
      </c>
      <c r="I590" s="240"/>
      <c r="J590" s="237"/>
      <c r="K590" s="237"/>
      <c r="L590" s="241"/>
      <c r="M590" s="242"/>
      <c r="N590" s="243"/>
      <c r="O590" s="243"/>
      <c r="P590" s="243"/>
      <c r="Q590" s="243"/>
      <c r="R590" s="243"/>
      <c r="S590" s="243"/>
      <c r="T590" s="244"/>
      <c r="AT590" s="245" t="s">
        <v>162</v>
      </c>
      <c r="AU590" s="245" t="s">
        <v>82</v>
      </c>
      <c r="AV590" s="11" t="s">
        <v>80</v>
      </c>
      <c r="AW590" s="11" t="s">
        <v>35</v>
      </c>
      <c r="AX590" s="11" t="s">
        <v>72</v>
      </c>
      <c r="AY590" s="245" t="s">
        <v>150</v>
      </c>
    </row>
    <row r="591" s="11" customFormat="1">
      <c r="B591" s="236"/>
      <c r="C591" s="237"/>
      <c r="D591" s="233" t="s">
        <v>162</v>
      </c>
      <c r="E591" s="238" t="s">
        <v>21</v>
      </c>
      <c r="F591" s="239" t="s">
        <v>460</v>
      </c>
      <c r="G591" s="237"/>
      <c r="H591" s="238" t="s">
        <v>21</v>
      </c>
      <c r="I591" s="240"/>
      <c r="J591" s="237"/>
      <c r="K591" s="237"/>
      <c r="L591" s="241"/>
      <c r="M591" s="242"/>
      <c r="N591" s="243"/>
      <c r="O591" s="243"/>
      <c r="P591" s="243"/>
      <c r="Q591" s="243"/>
      <c r="R591" s="243"/>
      <c r="S591" s="243"/>
      <c r="T591" s="244"/>
      <c r="AT591" s="245" t="s">
        <v>162</v>
      </c>
      <c r="AU591" s="245" t="s">
        <v>82</v>
      </c>
      <c r="AV591" s="11" t="s">
        <v>80</v>
      </c>
      <c r="AW591" s="11" t="s">
        <v>35</v>
      </c>
      <c r="AX591" s="11" t="s">
        <v>72</v>
      </c>
      <c r="AY591" s="245" t="s">
        <v>150</v>
      </c>
    </row>
    <row r="592" s="12" customFormat="1">
      <c r="B592" s="246"/>
      <c r="C592" s="247"/>
      <c r="D592" s="233" t="s">
        <v>162</v>
      </c>
      <c r="E592" s="248" t="s">
        <v>21</v>
      </c>
      <c r="F592" s="249" t="s">
        <v>864</v>
      </c>
      <c r="G592" s="247"/>
      <c r="H592" s="250">
        <v>96</v>
      </c>
      <c r="I592" s="251"/>
      <c r="J592" s="247"/>
      <c r="K592" s="247"/>
      <c r="L592" s="252"/>
      <c r="M592" s="253"/>
      <c r="N592" s="254"/>
      <c r="O592" s="254"/>
      <c r="P592" s="254"/>
      <c r="Q592" s="254"/>
      <c r="R592" s="254"/>
      <c r="S592" s="254"/>
      <c r="T592" s="255"/>
      <c r="AT592" s="256" t="s">
        <v>162</v>
      </c>
      <c r="AU592" s="256" t="s">
        <v>82</v>
      </c>
      <c r="AV592" s="12" t="s">
        <v>82</v>
      </c>
      <c r="AW592" s="12" t="s">
        <v>35</v>
      </c>
      <c r="AX592" s="12" t="s">
        <v>80</v>
      </c>
      <c r="AY592" s="256" t="s">
        <v>150</v>
      </c>
    </row>
    <row r="593" s="1" customFormat="1" ht="16.5" customHeight="1">
      <c r="B593" s="46"/>
      <c r="C593" s="257" t="s">
        <v>865</v>
      </c>
      <c r="D593" s="257" t="s">
        <v>165</v>
      </c>
      <c r="E593" s="258" t="s">
        <v>866</v>
      </c>
      <c r="F593" s="259" t="s">
        <v>867</v>
      </c>
      <c r="G593" s="260" t="s">
        <v>194</v>
      </c>
      <c r="H593" s="261">
        <v>2.9569999999999999</v>
      </c>
      <c r="I593" s="262"/>
      <c r="J593" s="263">
        <f>ROUND(I593*H593,2)</f>
        <v>0</v>
      </c>
      <c r="K593" s="259" t="s">
        <v>157</v>
      </c>
      <c r="L593" s="264"/>
      <c r="M593" s="265" t="s">
        <v>21</v>
      </c>
      <c r="N593" s="266" t="s">
        <v>43</v>
      </c>
      <c r="O593" s="47"/>
      <c r="P593" s="230">
        <f>O593*H593</f>
        <v>0</v>
      </c>
      <c r="Q593" s="230">
        <v>0.55000000000000004</v>
      </c>
      <c r="R593" s="230">
        <f>Q593*H593</f>
        <v>1.62635</v>
      </c>
      <c r="S593" s="230">
        <v>0</v>
      </c>
      <c r="T593" s="231">
        <f>S593*H593</f>
        <v>0</v>
      </c>
      <c r="AR593" s="24" t="s">
        <v>394</v>
      </c>
      <c r="AT593" s="24" t="s">
        <v>165</v>
      </c>
      <c r="AU593" s="24" t="s">
        <v>82</v>
      </c>
      <c r="AY593" s="24" t="s">
        <v>150</v>
      </c>
      <c r="BE593" s="232">
        <f>IF(N593="základní",J593,0)</f>
        <v>0</v>
      </c>
      <c r="BF593" s="232">
        <f>IF(N593="snížená",J593,0)</f>
        <v>0</v>
      </c>
      <c r="BG593" s="232">
        <f>IF(N593="zákl. přenesená",J593,0)</f>
        <v>0</v>
      </c>
      <c r="BH593" s="232">
        <f>IF(N593="sníž. přenesená",J593,0)</f>
        <v>0</v>
      </c>
      <c r="BI593" s="232">
        <f>IF(N593="nulová",J593,0)</f>
        <v>0</v>
      </c>
      <c r="BJ593" s="24" t="s">
        <v>80</v>
      </c>
      <c r="BK593" s="232">
        <f>ROUND(I593*H593,2)</f>
        <v>0</v>
      </c>
      <c r="BL593" s="24" t="s">
        <v>257</v>
      </c>
      <c r="BM593" s="24" t="s">
        <v>868</v>
      </c>
    </row>
    <row r="594" s="1" customFormat="1">
      <c r="B594" s="46"/>
      <c r="C594" s="74"/>
      <c r="D594" s="233" t="s">
        <v>160</v>
      </c>
      <c r="E594" s="74"/>
      <c r="F594" s="234" t="s">
        <v>867</v>
      </c>
      <c r="G594" s="74"/>
      <c r="H594" s="74"/>
      <c r="I594" s="191"/>
      <c r="J594" s="74"/>
      <c r="K594" s="74"/>
      <c r="L594" s="72"/>
      <c r="M594" s="235"/>
      <c r="N594" s="47"/>
      <c r="O594" s="47"/>
      <c r="P594" s="47"/>
      <c r="Q594" s="47"/>
      <c r="R594" s="47"/>
      <c r="S594" s="47"/>
      <c r="T594" s="95"/>
      <c r="AT594" s="24" t="s">
        <v>160</v>
      </c>
      <c r="AU594" s="24" t="s">
        <v>82</v>
      </c>
    </row>
    <row r="595" s="12" customFormat="1">
      <c r="B595" s="246"/>
      <c r="C595" s="247"/>
      <c r="D595" s="233" t="s">
        <v>162</v>
      </c>
      <c r="E595" s="248" t="s">
        <v>21</v>
      </c>
      <c r="F595" s="249" t="s">
        <v>869</v>
      </c>
      <c r="G595" s="247"/>
      <c r="H595" s="250">
        <v>2.9569999999999999</v>
      </c>
      <c r="I595" s="251"/>
      <c r="J595" s="247"/>
      <c r="K595" s="247"/>
      <c r="L595" s="252"/>
      <c r="M595" s="253"/>
      <c r="N595" s="254"/>
      <c r="O595" s="254"/>
      <c r="P595" s="254"/>
      <c r="Q595" s="254"/>
      <c r="R595" s="254"/>
      <c r="S595" s="254"/>
      <c r="T595" s="255"/>
      <c r="AT595" s="256" t="s">
        <v>162</v>
      </c>
      <c r="AU595" s="256" t="s">
        <v>82</v>
      </c>
      <c r="AV595" s="12" t="s">
        <v>82</v>
      </c>
      <c r="AW595" s="12" t="s">
        <v>35</v>
      </c>
      <c r="AX595" s="12" t="s">
        <v>80</v>
      </c>
      <c r="AY595" s="256" t="s">
        <v>150</v>
      </c>
    </row>
    <row r="596" s="1" customFormat="1" ht="16.5" customHeight="1">
      <c r="B596" s="46"/>
      <c r="C596" s="221" t="s">
        <v>870</v>
      </c>
      <c r="D596" s="221" t="s">
        <v>153</v>
      </c>
      <c r="E596" s="222" t="s">
        <v>871</v>
      </c>
      <c r="F596" s="223" t="s">
        <v>872</v>
      </c>
      <c r="G596" s="224" t="s">
        <v>194</v>
      </c>
      <c r="H596" s="225">
        <v>2.8279999999999998</v>
      </c>
      <c r="I596" s="226"/>
      <c r="J596" s="227">
        <f>ROUND(I596*H596,2)</f>
        <v>0</v>
      </c>
      <c r="K596" s="223" t="s">
        <v>157</v>
      </c>
      <c r="L596" s="72"/>
      <c r="M596" s="228" t="s">
        <v>21</v>
      </c>
      <c r="N596" s="229" t="s">
        <v>43</v>
      </c>
      <c r="O596" s="47"/>
      <c r="P596" s="230">
        <f>O596*H596</f>
        <v>0</v>
      </c>
      <c r="Q596" s="230">
        <v>0.00281</v>
      </c>
      <c r="R596" s="230">
        <f>Q596*H596</f>
        <v>0.0079466799999999994</v>
      </c>
      <c r="S596" s="230">
        <v>0</v>
      </c>
      <c r="T596" s="231">
        <f>S596*H596</f>
        <v>0</v>
      </c>
      <c r="AR596" s="24" t="s">
        <v>257</v>
      </c>
      <c r="AT596" s="24" t="s">
        <v>153</v>
      </c>
      <c r="AU596" s="24" t="s">
        <v>82</v>
      </c>
      <c r="AY596" s="24" t="s">
        <v>150</v>
      </c>
      <c r="BE596" s="232">
        <f>IF(N596="základní",J596,0)</f>
        <v>0</v>
      </c>
      <c r="BF596" s="232">
        <f>IF(N596="snížená",J596,0)</f>
        <v>0</v>
      </c>
      <c r="BG596" s="232">
        <f>IF(N596="zákl. přenesená",J596,0)</f>
        <v>0</v>
      </c>
      <c r="BH596" s="232">
        <f>IF(N596="sníž. přenesená",J596,0)</f>
        <v>0</v>
      </c>
      <c r="BI596" s="232">
        <f>IF(N596="nulová",J596,0)</f>
        <v>0</v>
      </c>
      <c r="BJ596" s="24" t="s">
        <v>80</v>
      </c>
      <c r="BK596" s="232">
        <f>ROUND(I596*H596,2)</f>
        <v>0</v>
      </c>
      <c r="BL596" s="24" t="s">
        <v>257</v>
      </c>
      <c r="BM596" s="24" t="s">
        <v>873</v>
      </c>
    </row>
    <row r="597" s="1" customFormat="1">
      <c r="B597" s="46"/>
      <c r="C597" s="74"/>
      <c r="D597" s="233" t="s">
        <v>160</v>
      </c>
      <c r="E597" s="74"/>
      <c r="F597" s="234" t="s">
        <v>874</v>
      </c>
      <c r="G597" s="74"/>
      <c r="H597" s="74"/>
      <c r="I597" s="191"/>
      <c r="J597" s="74"/>
      <c r="K597" s="74"/>
      <c r="L597" s="72"/>
      <c r="M597" s="235"/>
      <c r="N597" s="47"/>
      <c r="O597" s="47"/>
      <c r="P597" s="47"/>
      <c r="Q597" s="47"/>
      <c r="R597" s="47"/>
      <c r="S597" s="47"/>
      <c r="T597" s="95"/>
      <c r="AT597" s="24" t="s">
        <v>160</v>
      </c>
      <c r="AU597" s="24" t="s">
        <v>82</v>
      </c>
    </row>
    <row r="598" s="12" customFormat="1">
      <c r="B598" s="246"/>
      <c r="C598" s="247"/>
      <c r="D598" s="233" t="s">
        <v>162</v>
      </c>
      <c r="E598" s="248" t="s">
        <v>21</v>
      </c>
      <c r="F598" s="249" t="s">
        <v>875</v>
      </c>
      <c r="G598" s="247"/>
      <c r="H598" s="250">
        <v>2.8279999999999998</v>
      </c>
      <c r="I598" s="251"/>
      <c r="J598" s="247"/>
      <c r="K598" s="247"/>
      <c r="L598" s="252"/>
      <c r="M598" s="253"/>
      <c r="N598" s="254"/>
      <c r="O598" s="254"/>
      <c r="P598" s="254"/>
      <c r="Q598" s="254"/>
      <c r="R598" s="254"/>
      <c r="S598" s="254"/>
      <c r="T598" s="255"/>
      <c r="AT598" s="256" t="s">
        <v>162</v>
      </c>
      <c r="AU598" s="256" t="s">
        <v>82</v>
      </c>
      <c r="AV598" s="12" t="s">
        <v>82</v>
      </c>
      <c r="AW598" s="12" t="s">
        <v>35</v>
      </c>
      <c r="AX598" s="12" t="s">
        <v>80</v>
      </c>
      <c r="AY598" s="256" t="s">
        <v>150</v>
      </c>
    </row>
    <row r="599" s="1" customFormat="1" ht="16.5" customHeight="1">
      <c r="B599" s="46"/>
      <c r="C599" s="221" t="s">
        <v>876</v>
      </c>
      <c r="D599" s="221" t="s">
        <v>153</v>
      </c>
      <c r="E599" s="222" t="s">
        <v>877</v>
      </c>
      <c r="F599" s="223" t="s">
        <v>878</v>
      </c>
      <c r="G599" s="224" t="s">
        <v>241</v>
      </c>
      <c r="H599" s="225">
        <v>14</v>
      </c>
      <c r="I599" s="226"/>
      <c r="J599" s="227">
        <f>ROUND(I599*H599,2)</f>
        <v>0</v>
      </c>
      <c r="K599" s="223" t="s">
        <v>157</v>
      </c>
      <c r="L599" s="72"/>
      <c r="M599" s="228" t="s">
        <v>21</v>
      </c>
      <c r="N599" s="229" t="s">
        <v>43</v>
      </c>
      <c r="O599" s="47"/>
      <c r="P599" s="230">
        <f>O599*H599</f>
        <v>0</v>
      </c>
      <c r="Q599" s="230">
        <v>0</v>
      </c>
      <c r="R599" s="230">
        <f>Q599*H599</f>
        <v>0</v>
      </c>
      <c r="S599" s="230">
        <v>0.0080000000000000002</v>
      </c>
      <c r="T599" s="231">
        <f>S599*H599</f>
        <v>0.112</v>
      </c>
      <c r="AR599" s="24" t="s">
        <v>257</v>
      </c>
      <c r="AT599" s="24" t="s">
        <v>153</v>
      </c>
      <c r="AU599" s="24" t="s">
        <v>82</v>
      </c>
      <c r="AY599" s="24" t="s">
        <v>150</v>
      </c>
      <c r="BE599" s="232">
        <f>IF(N599="základní",J599,0)</f>
        <v>0</v>
      </c>
      <c r="BF599" s="232">
        <f>IF(N599="snížená",J599,0)</f>
        <v>0</v>
      </c>
      <c r="BG599" s="232">
        <f>IF(N599="zákl. přenesená",J599,0)</f>
        <v>0</v>
      </c>
      <c r="BH599" s="232">
        <f>IF(N599="sníž. přenesená",J599,0)</f>
        <v>0</v>
      </c>
      <c r="BI599" s="232">
        <f>IF(N599="nulová",J599,0)</f>
        <v>0</v>
      </c>
      <c r="BJ599" s="24" t="s">
        <v>80</v>
      </c>
      <c r="BK599" s="232">
        <f>ROUND(I599*H599,2)</f>
        <v>0</v>
      </c>
      <c r="BL599" s="24" t="s">
        <v>257</v>
      </c>
      <c r="BM599" s="24" t="s">
        <v>879</v>
      </c>
    </row>
    <row r="600" s="1" customFormat="1">
      <c r="B600" s="46"/>
      <c r="C600" s="74"/>
      <c r="D600" s="233" t="s">
        <v>160</v>
      </c>
      <c r="E600" s="74"/>
      <c r="F600" s="234" t="s">
        <v>880</v>
      </c>
      <c r="G600" s="74"/>
      <c r="H600" s="74"/>
      <c r="I600" s="191"/>
      <c r="J600" s="74"/>
      <c r="K600" s="74"/>
      <c r="L600" s="72"/>
      <c r="M600" s="235"/>
      <c r="N600" s="47"/>
      <c r="O600" s="47"/>
      <c r="P600" s="47"/>
      <c r="Q600" s="47"/>
      <c r="R600" s="47"/>
      <c r="S600" s="47"/>
      <c r="T600" s="95"/>
      <c r="AT600" s="24" t="s">
        <v>160</v>
      </c>
      <c r="AU600" s="24" t="s">
        <v>82</v>
      </c>
    </row>
    <row r="601" s="1" customFormat="1" ht="16.5" customHeight="1">
      <c r="B601" s="46"/>
      <c r="C601" s="221" t="s">
        <v>881</v>
      </c>
      <c r="D601" s="221" t="s">
        <v>153</v>
      </c>
      <c r="E601" s="222" t="s">
        <v>882</v>
      </c>
      <c r="F601" s="223" t="s">
        <v>883</v>
      </c>
      <c r="G601" s="224" t="s">
        <v>241</v>
      </c>
      <c r="H601" s="225">
        <v>96</v>
      </c>
      <c r="I601" s="226"/>
      <c r="J601" s="227">
        <f>ROUND(I601*H601,2)</f>
        <v>0</v>
      </c>
      <c r="K601" s="223" t="s">
        <v>157</v>
      </c>
      <c r="L601" s="72"/>
      <c r="M601" s="228" t="s">
        <v>21</v>
      </c>
      <c r="N601" s="229" t="s">
        <v>43</v>
      </c>
      <c r="O601" s="47"/>
      <c r="P601" s="230">
        <f>O601*H601</f>
        <v>0</v>
      </c>
      <c r="Q601" s="230">
        <v>0</v>
      </c>
      <c r="R601" s="230">
        <f>Q601*H601</f>
        <v>0</v>
      </c>
      <c r="S601" s="230">
        <v>0.017000000000000001</v>
      </c>
      <c r="T601" s="231">
        <f>S601*H601</f>
        <v>1.6320000000000001</v>
      </c>
      <c r="AR601" s="24" t="s">
        <v>257</v>
      </c>
      <c r="AT601" s="24" t="s">
        <v>153</v>
      </c>
      <c r="AU601" s="24" t="s">
        <v>82</v>
      </c>
      <c r="AY601" s="24" t="s">
        <v>150</v>
      </c>
      <c r="BE601" s="232">
        <f>IF(N601="základní",J601,0)</f>
        <v>0</v>
      </c>
      <c r="BF601" s="232">
        <f>IF(N601="snížená",J601,0)</f>
        <v>0</v>
      </c>
      <c r="BG601" s="232">
        <f>IF(N601="zákl. přenesená",J601,0)</f>
        <v>0</v>
      </c>
      <c r="BH601" s="232">
        <f>IF(N601="sníž. přenesená",J601,0)</f>
        <v>0</v>
      </c>
      <c r="BI601" s="232">
        <f>IF(N601="nulová",J601,0)</f>
        <v>0</v>
      </c>
      <c r="BJ601" s="24" t="s">
        <v>80</v>
      </c>
      <c r="BK601" s="232">
        <f>ROUND(I601*H601,2)</f>
        <v>0</v>
      </c>
      <c r="BL601" s="24" t="s">
        <v>257</v>
      </c>
      <c r="BM601" s="24" t="s">
        <v>884</v>
      </c>
    </row>
    <row r="602" s="1" customFormat="1">
      <c r="B602" s="46"/>
      <c r="C602" s="74"/>
      <c r="D602" s="233" t="s">
        <v>160</v>
      </c>
      <c r="E602" s="74"/>
      <c r="F602" s="234" t="s">
        <v>885</v>
      </c>
      <c r="G602" s="74"/>
      <c r="H602" s="74"/>
      <c r="I602" s="191"/>
      <c r="J602" s="74"/>
      <c r="K602" s="74"/>
      <c r="L602" s="72"/>
      <c r="M602" s="235"/>
      <c r="N602" s="47"/>
      <c r="O602" s="47"/>
      <c r="P602" s="47"/>
      <c r="Q602" s="47"/>
      <c r="R602" s="47"/>
      <c r="S602" s="47"/>
      <c r="T602" s="95"/>
      <c r="AT602" s="24" t="s">
        <v>160</v>
      </c>
      <c r="AU602" s="24" t="s">
        <v>82</v>
      </c>
    </row>
    <row r="603" s="1" customFormat="1" ht="16.5" customHeight="1">
      <c r="B603" s="46"/>
      <c r="C603" s="221" t="s">
        <v>886</v>
      </c>
      <c r="D603" s="221" t="s">
        <v>153</v>
      </c>
      <c r="E603" s="222" t="s">
        <v>887</v>
      </c>
      <c r="F603" s="223" t="s">
        <v>888</v>
      </c>
      <c r="G603" s="224" t="s">
        <v>156</v>
      </c>
      <c r="H603" s="225">
        <v>1.7190000000000001</v>
      </c>
      <c r="I603" s="226"/>
      <c r="J603" s="227">
        <f>ROUND(I603*H603,2)</f>
        <v>0</v>
      </c>
      <c r="K603" s="223" t="s">
        <v>157</v>
      </c>
      <c r="L603" s="72"/>
      <c r="M603" s="228" t="s">
        <v>21</v>
      </c>
      <c r="N603" s="229" t="s">
        <v>43</v>
      </c>
      <c r="O603" s="47"/>
      <c r="P603" s="230">
        <f>O603*H603</f>
        <v>0</v>
      </c>
      <c r="Q603" s="230">
        <v>0</v>
      </c>
      <c r="R603" s="230">
        <f>Q603*H603</f>
        <v>0</v>
      </c>
      <c r="S603" s="230">
        <v>0</v>
      </c>
      <c r="T603" s="231">
        <f>S603*H603</f>
        <v>0</v>
      </c>
      <c r="AR603" s="24" t="s">
        <v>257</v>
      </c>
      <c r="AT603" s="24" t="s">
        <v>153</v>
      </c>
      <c r="AU603" s="24" t="s">
        <v>82</v>
      </c>
      <c r="AY603" s="24" t="s">
        <v>150</v>
      </c>
      <c r="BE603" s="232">
        <f>IF(N603="základní",J603,0)</f>
        <v>0</v>
      </c>
      <c r="BF603" s="232">
        <f>IF(N603="snížená",J603,0)</f>
        <v>0</v>
      </c>
      <c r="BG603" s="232">
        <f>IF(N603="zákl. přenesená",J603,0)</f>
        <v>0</v>
      </c>
      <c r="BH603" s="232">
        <f>IF(N603="sníž. přenesená",J603,0)</f>
        <v>0</v>
      </c>
      <c r="BI603" s="232">
        <f>IF(N603="nulová",J603,0)</f>
        <v>0</v>
      </c>
      <c r="BJ603" s="24" t="s">
        <v>80</v>
      </c>
      <c r="BK603" s="232">
        <f>ROUND(I603*H603,2)</f>
        <v>0</v>
      </c>
      <c r="BL603" s="24" t="s">
        <v>257</v>
      </c>
      <c r="BM603" s="24" t="s">
        <v>889</v>
      </c>
    </row>
    <row r="604" s="1" customFormat="1">
      <c r="B604" s="46"/>
      <c r="C604" s="74"/>
      <c r="D604" s="233" t="s">
        <v>160</v>
      </c>
      <c r="E604" s="74"/>
      <c r="F604" s="234" t="s">
        <v>890</v>
      </c>
      <c r="G604" s="74"/>
      <c r="H604" s="74"/>
      <c r="I604" s="191"/>
      <c r="J604" s="74"/>
      <c r="K604" s="74"/>
      <c r="L604" s="72"/>
      <c r="M604" s="235"/>
      <c r="N604" s="47"/>
      <c r="O604" s="47"/>
      <c r="P604" s="47"/>
      <c r="Q604" s="47"/>
      <c r="R604" s="47"/>
      <c r="S604" s="47"/>
      <c r="T604" s="95"/>
      <c r="AT604" s="24" t="s">
        <v>160</v>
      </c>
      <c r="AU604" s="24" t="s">
        <v>82</v>
      </c>
    </row>
    <row r="605" s="1" customFormat="1" ht="16.5" customHeight="1">
      <c r="B605" s="46"/>
      <c r="C605" s="221" t="s">
        <v>891</v>
      </c>
      <c r="D605" s="221" t="s">
        <v>153</v>
      </c>
      <c r="E605" s="222" t="s">
        <v>892</v>
      </c>
      <c r="F605" s="223" t="s">
        <v>893</v>
      </c>
      <c r="G605" s="224" t="s">
        <v>156</v>
      </c>
      <c r="H605" s="225">
        <v>1.7190000000000001</v>
      </c>
      <c r="I605" s="226"/>
      <c r="J605" s="227">
        <f>ROUND(I605*H605,2)</f>
        <v>0</v>
      </c>
      <c r="K605" s="223" t="s">
        <v>157</v>
      </c>
      <c r="L605" s="72"/>
      <c r="M605" s="228" t="s">
        <v>21</v>
      </c>
      <c r="N605" s="229" t="s">
        <v>43</v>
      </c>
      <c r="O605" s="47"/>
      <c r="P605" s="230">
        <f>O605*H605</f>
        <v>0</v>
      </c>
      <c r="Q605" s="230">
        <v>0</v>
      </c>
      <c r="R605" s="230">
        <f>Q605*H605</f>
        <v>0</v>
      </c>
      <c r="S605" s="230">
        <v>0</v>
      </c>
      <c r="T605" s="231">
        <f>S605*H605</f>
        <v>0</v>
      </c>
      <c r="AR605" s="24" t="s">
        <v>257</v>
      </c>
      <c r="AT605" s="24" t="s">
        <v>153</v>
      </c>
      <c r="AU605" s="24" t="s">
        <v>82</v>
      </c>
      <c r="AY605" s="24" t="s">
        <v>150</v>
      </c>
      <c r="BE605" s="232">
        <f>IF(N605="základní",J605,0)</f>
        <v>0</v>
      </c>
      <c r="BF605" s="232">
        <f>IF(N605="snížená",J605,0)</f>
        <v>0</v>
      </c>
      <c r="BG605" s="232">
        <f>IF(N605="zákl. přenesená",J605,0)</f>
        <v>0</v>
      </c>
      <c r="BH605" s="232">
        <f>IF(N605="sníž. přenesená",J605,0)</f>
        <v>0</v>
      </c>
      <c r="BI605" s="232">
        <f>IF(N605="nulová",J605,0)</f>
        <v>0</v>
      </c>
      <c r="BJ605" s="24" t="s">
        <v>80</v>
      </c>
      <c r="BK605" s="232">
        <f>ROUND(I605*H605,2)</f>
        <v>0</v>
      </c>
      <c r="BL605" s="24" t="s">
        <v>257</v>
      </c>
      <c r="BM605" s="24" t="s">
        <v>894</v>
      </c>
    </row>
    <row r="606" s="1" customFormat="1">
      <c r="B606" s="46"/>
      <c r="C606" s="74"/>
      <c r="D606" s="233" t="s">
        <v>160</v>
      </c>
      <c r="E606" s="74"/>
      <c r="F606" s="234" t="s">
        <v>895</v>
      </c>
      <c r="G606" s="74"/>
      <c r="H606" s="74"/>
      <c r="I606" s="191"/>
      <c r="J606" s="74"/>
      <c r="K606" s="74"/>
      <c r="L606" s="72"/>
      <c r="M606" s="235"/>
      <c r="N606" s="47"/>
      <c r="O606" s="47"/>
      <c r="P606" s="47"/>
      <c r="Q606" s="47"/>
      <c r="R606" s="47"/>
      <c r="S606" s="47"/>
      <c r="T606" s="95"/>
      <c r="AT606" s="24" t="s">
        <v>160</v>
      </c>
      <c r="AU606" s="24" t="s">
        <v>82</v>
      </c>
    </row>
    <row r="607" s="10" customFormat="1" ht="29.88" customHeight="1">
      <c r="B607" s="205"/>
      <c r="C607" s="206"/>
      <c r="D607" s="207" t="s">
        <v>71</v>
      </c>
      <c r="E607" s="219" t="s">
        <v>896</v>
      </c>
      <c r="F607" s="219" t="s">
        <v>897</v>
      </c>
      <c r="G607" s="206"/>
      <c r="H607" s="206"/>
      <c r="I607" s="209"/>
      <c r="J607" s="220">
        <f>BK607</f>
        <v>0</v>
      </c>
      <c r="K607" s="206"/>
      <c r="L607" s="211"/>
      <c r="M607" s="212"/>
      <c r="N607" s="213"/>
      <c r="O607" s="213"/>
      <c r="P607" s="214">
        <f>SUM(P608:P673)</f>
        <v>0</v>
      </c>
      <c r="Q607" s="213"/>
      <c r="R607" s="214">
        <f>SUM(R608:R673)</f>
        <v>3.3566987499999996</v>
      </c>
      <c r="S607" s="213"/>
      <c r="T607" s="215">
        <f>SUM(T608:T673)</f>
        <v>0</v>
      </c>
      <c r="AR607" s="216" t="s">
        <v>82</v>
      </c>
      <c r="AT607" s="217" t="s">
        <v>71</v>
      </c>
      <c r="AU607" s="217" t="s">
        <v>80</v>
      </c>
      <c r="AY607" s="216" t="s">
        <v>150</v>
      </c>
      <c r="BK607" s="218">
        <f>SUM(BK608:BK673)</f>
        <v>0</v>
      </c>
    </row>
    <row r="608" s="1" customFormat="1" ht="16.5" customHeight="1">
      <c r="B608" s="46"/>
      <c r="C608" s="221" t="s">
        <v>898</v>
      </c>
      <c r="D608" s="221" t="s">
        <v>153</v>
      </c>
      <c r="E608" s="222" t="s">
        <v>899</v>
      </c>
      <c r="F608" s="223" t="s">
        <v>900</v>
      </c>
      <c r="G608" s="224" t="s">
        <v>175</v>
      </c>
      <c r="H608" s="225">
        <v>81.165000000000006</v>
      </c>
      <c r="I608" s="226"/>
      <c r="J608" s="227">
        <f>ROUND(I608*H608,2)</f>
        <v>0</v>
      </c>
      <c r="K608" s="223" t="s">
        <v>157</v>
      </c>
      <c r="L608" s="72"/>
      <c r="M608" s="228" t="s">
        <v>21</v>
      </c>
      <c r="N608" s="229" t="s">
        <v>43</v>
      </c>
      <c r="O608" s="47"/>
      <c r="P608" s="230">
        <f>O608*H608</f>
        <v>0</v>
      </c>
      <c r="Q608" s="230">
        <v>0.01261</v>
      </c>
      <c r="R608" s="230">
        <f>Q608*H608</f>
        <v>1.0234906500000001</v>
      </c>
      <c r="S608" s="230">
        <v>0</v>
      </c>
      <c r="T608" s="231">
        <f>S608*H608</f>
        <v>0</v>
      </c>
      <c r="AR608" s="24" t="s">
        <v>257</v>
      </c>
      <c r="AT608" s="24" t="s">
        <v>153</v>
      </c>
      <c r="AU608" s="24" t="s">
        <v>82</v>
      </c>
      <c r="AY608" s="24" t="s">
        <v>150</v>
      </c>
      <c r="BE608" s="232">
        <f>IF(N608="základní",J608,0)</f>
        <v>0</v>
      </c>
      <c r="BF608" s="232">
        <f>IF(N608="snížená",J608,0)</f>
        <v>0</v>
      </c>
      <c r="BG608" s="232">
        <f>IF(N608="zákl. přenesená",J608,0)</f>
        <v>0</v>
      </c>
      <c r="BH608" s="232">
        <f>IF(N608="sníž. přenesená",J608,0)</f>
        <v>0</v>
      </c>
      <c r="BI608" s="232">
        <f>IF(N608="nulová",J608,0)</f>
        <v>0</v>
      </c>
      <c r="BJ608" s="24" t="s">
        <v>80</v>
      </c>
      <c r="BK608" s="232">
        <f>ROUND(I608*H608,2)</f>
        <v>0</v>
      </c>
      <c r="BL608" s="24" t="s">
        <v>257</v>
      </c>
      <c r="BM608" s="24" t="s">
        <v>901</v>
      </c>
    </row>
    <row r="609" s="1" customFormat="1">
      <c r="B609" s="46"/>
      <c r="C609" s="74"/>
      <c r="D609" s="233" t="s">
        <v>160</v>
      </c>
      <c r="E609" s="74"/>
      <c r="F609" s="234" t="s">
        <v>902</v>
      </c>
      <c r="G609" s="74"/>
      <c r="H609" s="74"/>
      <c r="I609" s="191"/>
      <c r="J609" s="74"/>
      <c r="K609" s="74"/>
      <c r="L609" s="72"/>
      <c r="M609" s="235"/>
      <c r="N609" s="47"/>
      <c r="O609" s="47"/>
      <c r="P609" s="47"/>
      <c r="Q609" s="47"/>
      <c r="R609" s="47"/>
      <c r="S609" s="47"/>
      <c r="T609" s="95"/>
      <c r="AT609" s="24" t="s">
        <v>160</v>
      </c>
      <c r="AU609" s="24" t="s">
        <v>82</v>
      </c>
    </row>
    <row r="610" s="11" customFormat="1">
      <c r="B610" s="236"/>
      <c r="C610" s="237"/>
      <c r="D610" s="233" t="s">
        <v>162</v>
      </c>
      <c r="E610" s="238" t="s">
        <v>21</v>
      </c>
      <c r="F610" s="239" t="s">
        <v>903</v>
      </c>
      <c r="G610" s="237"/>
      <c r="H610" s="238" t="s">
        <v>21</v>
      </c>
      <c r="I610" s="240"/>
      <c r="J610" s="237"/>
      <c r="K610" s="237"/>
      <c r="L610" s="241"/>
      <c r="M610" s="242"/>
      <c r="N610" s="243"/>
      <c r="O610" s="243"/>
      <c r="P610" s="243"/>
      <c r="Q610" s="243"/>
      <c r="R610" s="243"/>
      <c r="S610" s="243"/>
      <c r="T610" s="244"/>
      <c r="AT610" s="245" t="s">
        <v>162</v>
      </c>
      <c r="AU610" s="245" t="s">
        <v>82</v>
      </c>
      <c r="AV610" s="11" t="s">
        <v>80</v>
      </c>
      <c r="AW610" s="11" t="s">
        <v>35</v>
      </c>
      <c r="AX610" s="11" t="s">
        <v>72</v>
      </c>
      <c r="AY610" s="245" t="s">
        <v>150</v>
      </c>
    </row>
    <row r="611" s="11" customFormat="1">
      <c r="B611" s="236"/>
      <c r="C611" s="237"/>
      <c r="D611" s="233" t="s">
        <v>162</v>
      </c>
      <c r="E611" s="238" t="s">
        <v>21</v>
      </c>
      <c r="F611" s="239" t="s">
        <v>904</v>
      </c>
      <c r="G611" s="237"/>
      <c r="H611" s="238" t="s">
        <v>21</v>
      </c>
      <c r="I611" s="240"/>
      <c r="J611" s="237"/>
      <c r="K611" s="237"/>
      <c r="L611" s="241"/>
      <c r="M611" s="242"/>
      <c r="N611" s="243"/>
      <c r="O611" s="243"/>
      <c r="P611" s="243"/>
      <c r="Q611" s="243"/>
      <c r="R611" s="243"/>
      <c r="S611" s="243"/>
      <c r="T611" s="244"/>
      <c r="AT611" s="245" t="s">
        <v>162</v>
      </c>
      <c r="AU611" s="245" t="s">
        <v>82</v>
      </c>
      <c r="AV611" s="11" t="s">
        <v>80</v>
      </c>
      <c r="AW611" s="11" t="s">
        <v>35</v>
      </c>
      <c r="AX611" s="11" t="s">
        <v>72</v>
      </c>
      <c r="AY611" s="245" t="s">
        <v>150</v>
      </c>
    </row>
    <row r="612" s="12" customFormat="1">
      <c r="B612" s="246"/>
      <c r="C612" s="247"/>
      <c r="D612" s="233" t="s">
        <v>162</v>
      </c>
      <c r="E612" s="248" t="s">
        <v>21</v>
      </c>
      <c r="F612" s="249" t="s">
        <v>905</v>
      </c>
      <c r="G612" s="247"/>
      <c r="H612" s="250">
        <v>70</v>
      </c>
      <c r="I612" s="251"/>
      <c r="J612" s="247"/>
      <c r="K612" s="247"/>
      <c r="L612" s="252"/>
      <c r="M612" s="253"/>
      <c r="N612" s="254"/>
      <c r="O612" s="254"/>
      <c r="P612" s="254"/>
      <c r="Q612" s="254"/>
      <c r="R612" s="254"/>
      <c r="S612" s="254"/>
      <c r="T612" s="255"/>
      <c r="AT612" s="256" t="s">
        <v>162</v>
      </c>
      <c r="AU612" s="256" t="s">
        <v>82</v>
      </c>
      <c r="AV612" s="12" t="s">
        <v>82</v>
      </c>
      <c r="AW612" s="12" t="s">
        <v>35</v>
      </c>
      <c r="AX612" s="12" t="s">
        <v>72</v>
      </c>
      <c r="AY612" s="256" t="s">
        <v>150</v>
      </c>
    </row>
    <row r="613" s="11" customFormat="1">
      <c r="B613" s="236"/>
      <c r="C613" s="237"/>
      <c r="D613" s="233" t="s">
        <v>162</v>
      </c>
      <c r="E613" s="238" t="s">
        <v>21</v>
      </c>
      <c r="F613" s="239" t="s">
        <v>906</v>
      </c>
      <c r="G613" s="237"/>
      <c r="H613" s="238" t="s">
        <v>21</v>
      </c>
      <c r="I613" s="240"/>
      <c r="J613" s="237"/>
      <c r="K613" s="237"/>
      <c r="L613" s="241"/>
      <c r="M613" s="242"/>
      <c r="N613" s="243"/>
      <c r="O613" s="243"/>
      <c r="P613" s="243"/>
      <c r="Q613" s="243"/>
      <c r="R613" s="243"/>
      <c r="S613" s="243"/>
      <c r="T613" s="244"/>
      <c r="AT613" s="245" t="s">
        <v>162</v>
      </c>
      <c r="AU613" s="245" t="s">
        <v>82</v>
      </c>
      <c r="AV613" s="11" t="s">
        <v>80</v>
      </c>
      <c r="AW613" s="11" t="s">
        <v>35</v>
      </c>
      <c r="AX613" s="11" t="s">
        <v>72</v>
      </c>
      <c r="AY613" s="245" t="s">
        <v>150</v>
      </c>
    </row>
    <row r="614" s="12" customFormat="1">
      <c r="B614" s="246"/>
      <c r="C614" s="247"/>
      <c r="D614" s="233" t="s">
        <v>162</v>
      </c>
      <c r="E614" s="248" t="s">
        <v>21</v>
      </c>
      <c r="F614" s="249" t="s">
        <v>907</v>
      </c>
      <c r="G614" s="247"/>
      <c r="H614" s="250">
        <v>3.355</v>
      </c>
      <c r="I614" s="251"/>
      <c r="J614" s="247"/>
      <c r="K614" s="247"/>
      <c r="L614" s="252"/>
      <c r="M614" s="253"/>
      <c r="N614" s="254"/>
      <c r="O614" s="254"/>
      <c r="P614" s="254"/>
      <c r="Q614" s="254"/>
      <c r="R614" s="254"/>
      <c r="S614" s="254"/>
      <c r="T614" s="255"/>
      <c r="AT614" s="256" t="s">
        <v>162</v>
      </c>
      <c r="AU614" s="256" t="s">
        <v>82</v>
      </c>
      <c r="AV614" s="12" t="s">
        <v>82</v>
      </c>
      <c r="AW614" s="12" t="s">
        <v>35</v>
      </c>
      <c r="AX614" s="12" t="s">
        <v>72</v>
      </c>
      <c r="AY614" s="256" t="s">
        <v>150</v>
      </c>
    </row>
    <row r="615" s="11" customFormat="1">
      <c r="B615" s="236"/>
      <c r="C615" s="237"/>
      <c r="D615" s="233" t="s">
        <v>162</v>
      </c>
      <c r="E615" s="238" t="s">
        <v>21</v>
      </c>
      <c r="F615" s="239" t="s">
        <v>908</v>
      </c>
      <c r="G615" s="237"/>
      <c r="H615" s="238" t="s">
        <v>21</v>
      </c>
      <c r="I615" s="240"/>
      <c r="J615" s="237"/>
      <c r="K615" s="237"/>
      <c r="L615" s="241"/>
      <c r="M615" s="242"/>
      <c r="N615" s="243"/>
      <c r="O615" s="243"/>
      <c r="P615" s="243"/>
      <c r="Q615" s="243"/>
      <c r="R615" s="243"/>
      <c r="S615" s="243"/>
      <c r="T615" s="244"/>
      <c r="AT615" s="245" t="s">
        <v>162</v>
      </c>
      <c r="AU615" s="245" t="s">
        <v>82</v>
      </c>
      <c r="AV615" s="11" t="s">
        <v>80</v>
      </c>
      <c r="AW615" s="11" t="s">
        <v>35</v>
      </c>
      <c r="AX615" s="11" t="s">
        <v>72</v>
      </c>
      <c r="AY615" s="245" t="s">
        <v>150</v>
      </c>
    </row>
    <row r="616" s="12" customFormat="1">
      <c r="B616" s="246"/>
      <c r="C616" s="247"/>
      <c r="D616" s="233" t="s">
        <v>162</v>
      </c>
      <c r="E616" s="248" t="s">
        <v>21</v>
      </c>
      <c r="F616" s="249" t="s">
        <v>909</v>
      </c>
      <c r="G616" s="247"/>
      <c r="H616" s="250">
        <v>3.8100000000000001</v>
      </c>
      <c r="I616" s="251"/>
      <c r="J616" s="247"/>
      <c r="K616" s="247"/>
      <c r="L616" s="252"/>
      <c r="M616" s="253"/>
      <c r="N616" s="254"/>
      <c r="O616" s="254"/>
      <c r="P616" s="254"/>
      <c r="Q616" s="254"/>
      <c r="R616" s="254"/>
      <c r="S616" s="254"/>
      <c r="T616" s="255"/>
      <c r="AT616" s="256" t="s">
        <v>162</v>
      </c>
      <c r="AU616" s="256" t="s">
        <v>82</v>
      </c>
      <c r="AV616" s="12" t="s">
        <v>82</v>
      </c>
      <c r="AW616" s="12" t="s">
        <v>35</v>
      </c>
      <c r="AX616" s="12" t="s">
        <v>72</v>
      </c>
      <c r="AY616" s="256" t="s">
        <v>150</v>
      </c>
    </row>
    <row r="617" s="11" customFormat="1">
      <c r="B617" s="236"/>
      <c r="C617" s="237"/>
      <c r="D617" s="233" t="s">
        <v>162</v>
      </c>
      <c r="E617" s="238" t="s">
        <v>21</v>
      </c>
      <c r="F617" s="239" t="s">
        <v>371</v>
      </c>
      <c r="G617" s="237"/>
      <c r="H617" s="238" t="s">
        <v>21</v>
      </c>
      <c r="I617" s="240"/>
      <c r="J617" s="237"/>
      <c r="K617" s="237"/>
      <c r="L617" s="241"/>
      <c r="M617" s="242"/>
      <c r="N617" s="243"/>
      <c r="O617" s="243"/>
      <c r="P617" s="243"/>
      <c r="Q617" s="243"/>
      <c r="R617" s="243"/>
      <c r="S617" s="243"/>
      <c r="T617" s="244"/>
      <c r="AT617" s="245" t="s">
        <v>162</v>
      </c>
      <c r="AU617" s="245" t="s">
        <v>82</v>
      </c>
      <c r="AV617" s="11" t="s">
        <v>80</v>
      </c>
      <c r="AW617" s="11" t="s">
        <v>35</v>
      </c>
      <c r="AX617" s="11" t="s">
        <v>72</v>
      </c>
      <c r="AY617" s="245" t="s">
        <v>150</v>
      </c>
    </row>
    <row r="618" s="12" customFormat="1">
      <c r="B618" s="246"/>
      <c r="C618" s="247"/>
      <c r="D618" s="233" t="s">
        <v>162</v>
      </c>
      <c r="E618" s="248" t="s">
        <v>21</v>
      </c>
      <c r="F618" s="249" t="s">
        <v>910</v>
      </c>
      <c r="G618" s="247"/>
      <c r="H618" s="250">
        <v>4</v>
      </c>
      <c r="I618" s="251"/>
      <c r="J618" s="247"/>
      <c r="K618" s="247"/>
      <c r="L618" s="252"/>
      <c r="M618" s="253"/>
      <c r="N618" s="254"/>
      <c r="O618" s="254"/>
      <c r="P618" s="254"/>
      <c r="Q618" s="254"/>
      <c r="R618" s="254"/>
      <c r="S618" s="254"/>
      <c r="T618" s="255"/>
      <c r="AT618" s="256" t="s">
        <v>162</v>
      </c>
      <c r="AU618" s="256" t="s">
        <v>82</v>
      </c>
      <c r="AV618" s="12" t="s">
        <v>82</v>
      </c>
      <c r="AW618" s="12" t="s">
        <v>35</v>
      </c>
      <c r="AX618" s="12" t="s">
        <v>72</v>
      </c>
      <c r="AY618" s="256" t="s">
        <v>150</v>
      </c>
    </row>
    <row r="619" s="13" customFormat="1">
      <c r="B619" s="268"/>
      <c r="C619" s="269"/>
      <c r="D619" s="233" t="s">
        <v>162</v>
      </c>
      <c r="E619" s="270" t="s">
        <v>21</v>
      </c>
      <c r="F619" s="271" t="s">
        <v>211</v>
      </c>
      <c r="G619" s="269"/>
      <c r="H619" s="272">
        <v>81.165000000000006</v>
      </c>
      <c r="I619" s="273"/>
      <c r="J619" s="269"/>
      <c r="K619" s="269"/>
      <c r="L619" s="274"/>
      <c r="M619" s="275"/>
      <c r="N619" s="276"/>
      <c r="O619" s="276"/>
      <c r="P619" s="276"/>
      <c r="Q619" s="276"/>
      <c r="R619" s="276"/>
      <c r="S619" s="276"/>
      <c r="T619" s="277"/>
      <c r="AT619" s="278" t="s">
        <v>162</v>
      </c>
      <c r="AU619" s="278" t="s">
        <v>82</v>
      </c>
      <c r="AV619" s="13" t="s">
        <v>158</v>
      </c>
      <c r="AW619" s="13" t="s">
        <v>35</v>
      </c>
      <c r="AX619" s="13" t="s">
        <v>80</v>
      </c>
      <c r="AY619" s="278" t="s">
        <v>150</v>
      </c>
    </row>
    <row r="620" s="1" customFormat="1" ht="16.5" customHeight="1">
      <c r="B620" s="46"/>
      <c r="C620" s="221" t="s">
        <v>911</v>
      </c>
      <c r="D620" s="221" t="s">
        <v>153</v>
      </c>
      <c r="E620" s="222" t="s">
        <v>912</v>
      </c>
      <c r="F620" s="223" t="s">
        <v>913</v>
      </c>
      <c r="G620" s="224" t="s">
        <v>175</v>
      </c>
      <c r="H620" s="225">
        <v>35</v>
      </c>
      <c r="I620" s="226"/>
      <c r="J620" s="227">
        <f>ROUND(I620*H620,2)</f>
        <v>0</v>
      </c>
      <c r="K620" s="223" t="s">
        <v>157</v>
      </c>
      <c r="L620" s="72"/>
      <c r="M620" s="228" t="s">
        <v>21</v>
      </c>
      <c r="N620" s="229" t="s">
        <v>43</v>
      </c>
      <c r="O620" s="47"/>
      <c r="P620" s="230">
        <f>O620*H620</f>
        <v>0</v>
      </c>
      <c r="Q620" s="230">
        <v>0.012919999999999999</v>
      </c>
      <c r="R620" s="230">
        <f>Q620*H620</f>
        <v>0.45219999999999999</v>
      </c>
      <c r="S620" s="230">
        <v>0</v>
      </c>
      <c r="T620" s="231">
        <f>S620*H620</f>
        <v>0</v>
      </c>
      <c r="AR620" s="24" t="s">
        <v>257</v>
      </c>
      <c r="AT620" s="24" t="s">
        <v>153</v>
      </c>
      <c r="AU620" s="24" t="s">
        <v>82</v>
      </c>
      <c r="AY620" s="24" t="s">
        <v>150</v>
      </c>
      <c r="BE620" s="232">
        <f>IF(N620="základní",J620,0)</f>
        <v>0</v>
      </c>
      <c r="BF620" s="232">
        <f>IF(N620="snížená",J620,0)</f>
        <v>0</v>
      </c>
      <c r="BG620" s="232">
        <f>IF(N620="zákl. přenesená",J620,0)</f>
        <v>0</v>
      </c>
      <c r="BH620" s="232">
        <f>IF(N620="sníž. přenesená",J620,0)</f>
        <v>0</v>
      </c>
      <c r="BI620" s="232">
        <f>IF(N620="nulová",J620,0)</f>
        <v>0</v>
      </c>
      <c r="BJ620" s="24" t="s">
        <v>80</v>
      </c>
      <c r="BK620" s="232">
        <f>ROUND(I620*H620,2)</f>
        <v>0</v>
      </c>
      <c r="BL620" s="24" t="s">
        <v>257</v>
      </c>
      <c r="BM620" s="24" t="s">
        <v>914</v>
      </c>
    </row>
    <row r="621" s="1" customFormat="1">
      <c r="B621" s="46"/>
      <c r="C621" s="74"/>
      <c r="D621" s="233" t="s">
        <v>160</v>
      </c>
      <c r="E621" s="74"/>
      <c r="F621" s="234" t="s">
        <v>915</v>
      </c>
      <c r="G621" s="74"/>
      <c r="H621" s="74"/>
      <c r="I621" s="191"/>
      <c r="J621" s="74"/>
      <c r="K621" s="74"/>
      <c r="L621" s="72"/>
      <c r="M621" s="235"/>
      <c r="N621" s="47"/>
      <c r="O621" s="47"/>
      <c r="P621" s="47"/>
      <c r="Q621" s="47"/>
      <c r="R621" s="47"/>
      <c r="S621" s="47"/>
      <c r="T621" s="95"/>
      <c r="AT621" s="24" t="s">
        <v>160</v>
      </c>
      <c r="AU621" s="24" t="s">
        <v>82</v>
      </c>
    </row>
    <row r="622" s="11" customFormat="1">
      <c r="B622" s="236"/>
      <c r="C622" s="237"/>
      <c r="D622" s="233" t="s">
        <v>162</v>
      </c>
      <c r="E622" s="238" t="s">
        <v>21</v>
      </c>
      <c r="F622" s="239" t="s">
        <v>903</v>
      </c>
      <c r="G622" s="237"/>
      <c r="H622" s="238" t="s">
        <v>21</v>
      </c>
      <c r="I622" s="240"/>
      <c r="J622" s="237"/>
      <c r="K622" s="237"/>
      <c r="L622" s="241"/>
      <c r="M622" s="242"/>
      <c r="N622" s="243"/>
      <c r="O622" s="243"/>
      <c r="P622" s="243"/>
      <c r="Q622" s="243"/>
      <c r="R622" s="243"/>
      <c r="S622" s="243"/>
      <c r="T622" s="244"/>
      <c r="AT622" s="245" t="s">
        <v>162</v>
      </c>
      <c r="AU622" s="245" t="s">
        <v>82</v>
      </c>
      <c r="AV622" s="11" t="s">
        <v>80</v>
      </c>
      <c r="AW622" s="11" t="s">
        <v>35</v>
      </c>
      <c r="AX622" s="11" t="s">
        <v>72</v>
      </c>
      <c r="AY622" s="245" t="s">
        <v>150</v>
      </c>
    </row>
    <row r="623" s="11" customFormat="1">
      <c r="B623" s="236"/>
      <c r="C623" s="237"/>
      <c r="D623" s="233" t="s">
        <v>162</v>
      </c>
      <c r="E623" s="238" t="s">
        <v>21</v>
      </c>
      <c r="F623" s="239" t="s">
        <v>916</v>
      </c>
      <c r="G623" s="237"/>
      <c r="H623" s="238" t="s">
        <v>21</v>
      </c>
      <c r="I623" s="240"/>
      <c r="J623" s="237"/>
      <c r="K623" s="237"/>
      <c r="L623" s="241"/>
      <c r="M623" s="242"/>
      <c r="N623" s="243"/>
      <c r="O623" s="243"/>
      <c r="P623" s="243"/>
      <c r="Q623" s="243"/>
      <c r="R623" s="243"/>
      <c r="S623" s="243"/>
      <c r="T623" s="244"/>
      <c r="AT623" s="245" t="s">
        <v>162</v>
      </c>
      <c r="AU623" s="245" t="s">
        <v>82</v>
      </c>
      <c r="AV623" s="11" t="s">
        <v>80</v>
      </c>
      <c r="AW623" s="11" t="s">
        <v>35</v>
      </c>
      <c r="AX623" s="11" t="s">
        <v>72</v>
      </c>
      <c r="AY623" s="245" t="s">
        <v>150</v>
      </c>
    </row>
    <row r="624" s="12" customFormat="1">
      <c r="B624" s="246"/>
      <c r="C624" s="247"/>
      <c r="D624" s="233" t="s">
        <v>162</v>
      </c>
      <c r="E624" s="248" t="s">
        <v>21</v>
      </c>
      <c r="F624" s="249" t="s">
        <v>917</v>
      </c>
      <c r="G624" s="247"/>
      <c r="H624" s="250">
        <v>35</v>
      </c>
      <c r="I624" s="251"/>
      <c r="J624" s="247"/>
      <c r="K624" s="247"/>
      <c r="L624" s="252"/>
      <c r="M624" s="253"/>
      <c r="N624" s="254"/>
      <c r="O624" s="254"/>
      <c r="P624" s="254"/>
      <c r="Q624" s="254"/>
      <c r="R624" s="254"/>
      <c r="S624" s="254"/>
      <c r="T624" s="255"/>
      <c r="AT624" s="256" t="s">
        <v>162</v>
      </c>
      <c r="AU624" s="256" t="s">
        <v>82</v>
      </c>
      <c r="AV624" s="12" t="s">
        <v>82</v>
      </c>
      <c r="AW624" s="12" t="s">
        <v>35</v>
      </c>
      <c r="AX624" s="12" t="s">
        <v>80</v>
      </c>
      <c r="AY624" s="256" t="s">
        <v>150</v>
      </c>
    </row>
    <row r="625" s="1" customFormat="1" ht="16.5" customHeight="1">
      <c r="B625" s="46"/>
      <c r="C625" s="221" t="s">
        <v>918</v>
      </c>
      <c r="D625" s="221" t="s">
        <v>153</v>
      </c>
      <c r="E625" s="222" t="s">
        <v>919</v>
      </c>
      <c r="F625" s="223" t="s">
        <v>920</v>
      </c>
      <c r="G625" s="224" t="s">
        <v>175</v>
      </c>
      <c r="H625" s="225">
        <v>116.16500000000001</v>
      </c>
      <c r="I625" s="226"/>
      <c r="J625" s="227">
        <f>ROUND(I625*H625,2)</f>
        <v>0</v>
      </c>
      <c r="K625" s="223" t="s">
        <v>157</v>
      </c>
      <c r="L625" s="72"/>
      <c r="M625" s="228" t="s">
        <v>21</v>
      </c>
      <c r="N625" s="229" t="s">
        <v>43</v>
      </c>
      <c r="O625" s="47"/>
      <c r="P625" s="230">
        <f>O625*H625</f>
        <v>0</v>
      </c>
      <c r="Q625" s="230">
        <v>0.00010000000000000001</v>
      </c>
      <c r="R625" s="230">
        <f>Q625*H625</f>
        <v>0.011616500000000002</v>
      </c>
      <c r="S625" s="230">
        <v>0</v>
      </c>
      <c r="T625" s="231">
        <f>S625*H625</f>
        <v>0</v>
      </c>
      <c r="AR625" s="24" t="s">
        <v>257</v>
      </c>
      <c r="AT625" s="24" t="s">
        <v>153</v>
      </c>
      <c r="AU625" s="24" t="s">
        <v>82</v>
      </c>
      <c r="AY625" s="24" t="s">
        <v>150</v>
      </c>
      <c r="BE625" s="232">
        <f>IF(N625="základní",J625,0)</f>
        <v>0</v>
      </c>
      <c r="BF625" s="232">
        <f>IF(N625="snížená",J625,0)</f>
        <v>0</v>
      </c>
      <c r="BG625" s="232">
        <f>IF(N625="zákl. přenesená",J625,0)</f>
        <v>0</v>
      </c>
      <c r="BH625" s="232">
        <f>IF(N625="sníž. přenesená",J625,0)</f>
        <v>0</v>
      </c>
      <c r="BI625" s="232">
        <f>IF(N625="nulová",J625,0)</f>
        <v>0</v>
      </c>
      <c r="BJ625" s="24" t="s">
        <v>80</v>
      </c>
      <c r="BK625" s="232">
        <f>ROUND(I625*H625,2)</f>
        <v>0</v>
      </c>
      <c r="BL625" s="24" t="s">
        <v>257</v>
      </c>
      <c r="BM625" s="24" t="s">
        <v>921</v>
      </c>
    </row>
    <row r="626" s="1" customFormat="1">
      <c r="B626" s="46"/>
      <c r="C626" s="74"/>
      <c r="D626" s="233" t="s">
        <v>160</v>
      </c>
      <c r="E626" s="74"/>
      <c r="F626" s="234" t="s">
        <v>922</v>
      </c>
      <c r="G626" s="74"/>
      <c r="H626" s="74"/>
      <c r="I626" s="191"/>
      <c r="J626" s="74"/>
      <c r="K626" s="74"/>
      <c r="L626" s="72"/>
      <c r="M626" s="235"/>
      <c r="N626" s="47"/>
      <c r="O626" s="47"/>
      <c r="P626" s="47"/>
      <c r="Q626" s="47"/>
      <c r="R626" s="47"/>
      <c r="S626" s="47"/>
      <c r="T626" s="95"/>
      <c r="AT626" s="24" t="s">
        <v>160</v>
      </c>
      <c r="AU626" s="24" t="s">
        <v>82</v>
      </c>
    </row>
    <row r="627" s="12" customFormat="1">
      <c r="B627" s="246"/>
      <c r="C627" s="247"/>
      <c r="D627" s="233" t="s">
        <v>162</v>
      </c>
      <c r="E627" s="248" t="s">
        <v>21</v>
      </c>
      <c r="F627" s="249" t="s">
        <v>923</v>
      </c>
      <c r="G627" s="247"/>
      <c r="H627" s="250">
        <v>116.16500000000001</v>
      </c>
      <c r="I627" s="251"/>
      <c r="J627" s="247"/>
      <c r="K627" s="247"/>
      <c r="L627" s="252"/>
      <c r="M627" s="253"/>
      <c r="N627" s="254"/>
      <c r="O627" s="254"/>
      <c r="P627" s="254"/>
      <c r="Q627" s="254"/>
      <c r="R627" s="254"/>
      <c r="S627" s="254"/>
      <c r="T627" s="255"/>
      <c r="AT627" s="256" t="s">
        <v>162</v>
      </c>
      <c r="AU627" s="256" t="s">
        <v>82</v>
      </c>
      <c r="AV627" s="12" t="s">
        <v>82</v>
      </c>
      <c r="AW627" s="12" t="s">
        <v>35</v>
      </c>
      <c r="AX627" s="12" t="s">
        <v>80</v>
      </c>
      <c r="AY627" s="256" t="s">
        <v>150</v>
      </c>
    </row>
    <row r="628" s="1" customFormat="1" ht="25.5" customHeight="1">
      <c r="B628" s="46"/>
      <c r="C628" s="221" t="s">
        <v>924</v>
      </c>
      <c r="D628" s="221" t="s">
        <v>153</v>
      </c>
      <c r="E628" s="222" t="s">
        <v>925</v>
      </c>
      <c r="F628" s="223" t="s">
        <v>926</v>
      </c>
      <c r="G628" s="224" t="s">
        <v>175</v>
      </c>
      <c r="H628" s="225">
        <v>116.16500000000001</v>
      </c>
      <c r="I628" s="226"/>
      <c r="J628" s="227">
        <f>ROUND(I628*H628,2)</f>
        <v>0</v>
      </c>
      <c r="K628" s="223" t="s">
        <v>21</v>
      </c>
      <c r="L628" s="72"/>
      <c r="M628" s="228" t="s">
        <v>21</v>
      </c>
      <c r="N628" s="229" t="s">
        <v>43</v>
      </c>
      <c r="O628" s="47"/>
      <c r="P628" s="230">
        <f>O628*H628</f>
        <v>0</v>
      </c>
      <c r="Q628" s="230">
        <v>0.00010000000000000001</v>
      </c>
      <c r="R628" s="230">
        <f>Q628*H628</f>
        <v>0.011616500000000002</v>
      </c>
      <c r="S628" s="230">
        <v>0</v>
      </c>
      <c r="T628" s="231">
        <f>S628*H628</f>
        <v>0</v>
      </c>
      <c r="AR628" s="24" t="s">
        <v>257</v>
      </c>
      <c r="AT628" s="24" t="s">
        <v>153</v>
      </c>
      <c r="AU628" s="24" t="s">
        <v>82</v>
      </c>
      <c r="AY628" s="24" t="s">
        <v>150</v>
      </c>
      <c r="BE628" s="232">
        <f>IF(N628="základní",J628,0)</f>
        <v>0</v>
      </c>
      <c r="BF628" s="232">
        <f>IF(N628="snížená",J628,0)</f>
        <v>0</v>
      </c>
      <c r="BG628" s="232">
        <f>IF(N628="zákl. přenesená",J628,0)</f>
        <v>0</v>
      </c>
      <c r="BH628" s="232">
        <f>IF(N628="sníž. přenesená",J628,0)</f>
        <v>0</v>
      </c>
      <c r="BI628" s="232">
        <f>IF(N628="nulová",J628,0)</f>
        <v>0</v>
      </c>
      <c r="BJ628" s="24" t="s">
        <v>80</v>
      </c>
      <c r="BK628" s="232">
        <f>ROUND(I628*H628,2)</f>
        <v>0</v>
      </c>
      <c r="BL628" s="24" t="s">
        <v>257</v>
      </c>
      <c r="BM628" s="24" t="s">
        <v>927</v>
      </c>
    </row>
    <row r="629" s="1" customFormat="1">
      <c r="B629" s="46"/>
      <c r="C629" s="74"/>
      <c r="D629" s="233" t="s">
        <v>160</v>
      </c>
      <c r="E629" s="74"/>
      <c r="F629" s="234" t="s">
        <v>926</v>
      </c>
      <c r="G629" s="74"/>
      <c r="H629" s="74"/>
      <c r="I629" s="191"/>
      <c r="J629" s="74"/>
      <c r="K629" s="74"/>
      <c r="L629" s="72"/>
      <c r="M629" s="235"/>
      <c r="N629" s="47"/>
      <c r="O629" s="47"/>
      <c r="P629" s="47"/>
      <c r="Q629" s="47"/>
      <c r="R629" s="47"/>
      <c r="S629" s="47"/>
      <c r="T629" s="95"/>
      <c r="AT629" s="24" t="s">
        <v>160</v>
      </c>
      <c r="AU629" s="24" t="s">
        <v>82</v>
      </c>
    </row>
    <row r="630" s="1" customFormat="1" ht="25.5" customHeight="1">
      <c r="B630" s="46"/>
      <c r="C630" s="221" t="s">
        <v>928</v>
      </c>
      <c r="D630" s="221" t="s">
        <v>153</v>
      </c>
      <c r="E630" s="222" t="s">
        <v>929</v>
      </c>
      <c r="F630" s="223" t="s">
        <v>930</v>
      </c>
      <c r="G630" s="224" t="s">
        <v>175</v>
      </c>
      <c r="H630" s="225">
        <v>3.5</v>
      </c>
      <c r="I630" s="226"/>
      <c r="J630" s="227">
        <f>ROUND(I630*H630,2)</f>
        <v>0</v>
      </c>
      <c r="K630" s="223" t="s">
        <v>157</v>
      </c>
      <c r="L630" s="72"/>
      <c r="M630" s="228" t="s">
        <v>21</v>
      </c>
      <c r="N630" s="229" t="s">
        <v>43</v>
      </c>
      <c r="O630" s="47"/>
      <c r="P630" s="230">
        <f>O630*H630</f>
        <v>0</v>
      </c>
      <c r="Q630" s="230">
        <v>0.02503</v>
      </c>
      <c r="R630" s="230">
        <f>Q630*H630</f>
        <v>0.087605000000000002</v>
      </c>
      <c r="S630" s="230">
        <v>0</v>
      </c>
      <c r="T630" s="231">
        <f>S630*H630</f>
        <v>0</v>
      </c>
      <c r="AR630" s="24" t="s">
        <v>257</v>
      </c>
      <c r="AT630" s="24" t="s">
        <v>153</v>
      </c>
      <c r="AU630" s="24" t="s">
        <v>82</v>
      </c>
      <c r="AY630" s="24" t="s">
        <v>150</v>
      </c>
      <c r="BE630" s="232">
        <f>IF(N630="základní",J630,0)</f>
        <v>0</v>
      </c>
      <c r="BF630" s="232">
        <f>IF(N630="snížená",J630,0)</f>
        <v>0</v>
      </c>
      <c r="BG630" s="232">
        <f>IF(N630="zákl. přenesená",J630,0)</f>
        <v>0</v>
      </c>
      <c r="BH630" s="232">
        <f>IF(N630="sníž. přenesená",J630,0)</f>
        <v>0</v>
      </c>
      <c r="BI630" s="232">
        <f>IF(N630="nulová",J630,0)</f>
        <v>0</v>
      </c>
      <c r="BJ630" s="24" t="s">
        <v>80</v>
      </c>
      <c r="BK630" s="232">
        <f>ROUND(I630*H630,2)</f>
        <v>0</v>
      </c>
      <c r="BL630" s="24" t="s">
        <v>257</v>
      </c>
      <c r="BM630" s="24" t="s">
        <v>931</v>
      </c>
    </row>
    <row r="631" s="1" customFormat="1">
      <c r="B631" s="46"/>
      <c r="C631" s="74"/>
      <c r="D631" s="233" t="s">
        <v>160</v>
      </c>
      <c r="E631" s="74"/>
      <c r="F631" s="234" t="s">
        <v>932</v>
      </c>
      <c r="G631" s="74"/>
      <c r="H631" s="74"/>
      <c r="I631" s="191"/>
      <c r="J631" s="74"/>
      <c r="K631" s="74"/>
      <c r="L631" s="72"/>
      <c r="M631" s="235"/>
      <c r="N631" s="47"/>
      <c r="O631" s="47"/>
      <c r="P631" s="47"/>
      <c r="Q631" s="47"/>
      <c r="R631" s="47"/>
      <c r="S631" s="47"/>
      <c r="T631" s="95"/>
      <c r="AT631" s="24" t="s">
        <v>160</v>
      </c>
      <c r="AU631" s="24" t="s">
        <v>82</v>
      </c>
    </row>
    <row r="632" s="12" customFormat="1">
      <c r="B632" s="246"/>
      <c r="C632" s="247"/>
      <c r="D632" s="233" t="s">
        <v>162</v>
      </c>
      <c r="E632" s="248" t="s">
        <v>21</v>
      </c>
      <c r="F632" s="249" t="s">
        <v>933</v>
      </c>
      <c r="G632" s="247"/>
      <c r="H632" s="250">
        <v>3.5</v>
      </c>
      <c r="I632" s="251"/>
      <c r="J632" s="247"/>
      <c r="K632" s="247"/>
      <c r="L632" s="252"/>
      <c r="M632" s="253"/>
      <c r="N632" s="254"/>
      <c r="O632" s="254"/>
      <c r="P632" s="254"/>
      <c r="Q632" s="254"/>
      <c r="R632" s="254"/>
      <c r="S632" s="254"/>
      <c r="T632" s="255"/>
      <c r="AT632" s="256" t="s">
        <v>162</v>
      </c>
      <c r="AU632" s="256" t="s">
        <v>82</v>
      </c>
      <c r="AV632" s="12" t="s">
        <v>82</v>
      </c>
      <c r="AW632" s="12" t="s">
        <v>35</v>
      </c>
      <c r="AX632" s="12" t="s">
        <v>80</v>
      </c>
      <c r="AY632" s="256" t="s">
        <v>150</v>
      </c>
    </row>
    <row r="633" s="1" customFormat="1" ht="16.5" customHeight="1">
      <c r="B633" s="46"/>
      <c r="C633" s="221" t="s">
        <v>934</v>
      </c>
      <c r="D633" s="221" t="s">
        <v>153</v>
      </c>
      <c r="E633" s="222" t="s">
        <v>935</v>
      </c>
      <c r="F633" s="223" t="s">
        <v>936</v>
      </c>
      <c r="G633" s="224" t="s">
        <v>175</v>
      </c>
      <c r="H633" s="225">
        <v>3.5</v>
      </c>
      <c r="I633" s="226"/>
      <c r="J633" s="227">
        <f>ROUND(I633*H633,2)</f>
        <v>0</v>
      </c>
      <c r="K633" s="223" t="s">
        <v>157</v>
      </c>
      <c r="L633" s="72"/>
      <c r="M633" s="228" t="s">
        <v>21</v>
      </c>
      <c r="N633" s="229" t="s">
        <v>43</v>
      </c>
      <c r="O633" s="47"/>
      <c r="P633" s="230">
        <f>O633*H633</f>
        <v>0</v>
      </c>
      <c r="Q633" s="230">
        <v>0.00020000000000000001</v>
      </c>
      <c r="R633" s="230">
        <f>Q633*H633</f>
        <v>0.00069999999999999999</v>
      </c>
      <c r="S633" s="230">
        <v>0</v>
      </c>
      <c r="T633" s="231">
        <f>S633*H633</f>
        <v>0</v>
      </c>
      <c r="AR633" s="24" t="s">
        <v>257</v>
      </c>
      <c r="AT633" s="24" t="s">
        <v>153</v>
      </c>
      <c r="AU633" s="24" t="s">
        <v>82</v>
      </c>
      <c r="AY633" s="24" t="s">
        <v>150</v>
      </c>
      <c r="BE633" s="232">
        <f>IF(N633="základní",J633,0)</f>
        <v>0</v>
      </c>
      <c r="BF633" s="232">
        <f>IF(N633="snížená",J633,0)</f>
        <v>0</v>
      </c>
      <c r="BG633" s="232">
        <f>IF(N633="zákl. přenesená",J633,0)</f>
        <v>0</v>
      </c>
      <c r="BH633" s="232">
        <f>IF(N633="sníž. přenesená",J633,0)</f>
        <v>0</v>
      </c>
      <c r="BI633" s="232">
        <f>IF(N633="nulová",J633,0)</f>
        <v>0</v>
      </c>
      <c r="BJ633" s="24" t="s">
        <v>80</v>
      </c>
      <c r="BK633" s="232">
        <f>ROUND(I633*H633,2)</f>
        <v>0</v>
      </c>
      <c r="BL633" s="24" t="s">
        <v>257</v>
      </c>
      <c r="BM633" s="24" t="s">
        <v>937</v>
      </c>
    </row>
    <row r="634" s="1" customFormat="1">
      <c r="B634" s="46"/>
      <c r="C634" s="74"/>
      <c r="D634" s="233" t="s">
        <v>160</v>
      </c>
      <c r="E634" s="74"/>
      <c r="F634" s="234" t="s">
        <v>938</v>
      </c>
      <c r="G634" s="74"/>
      <c r="H634" s="74"/>
      <c r="I634" s="191"/>
      <c r="J634" s="74"/>
      <c r="K634" s="74"/>
      <c r="L634" s="72"/>
      <c r="M634" s="235"/>
      <c r="N634" s="47"/>
      <c r="O634" s="47"/>
      <c r="P634" s="47"/>
      <c r="Q634" s="47"/>
      <c r="R634" s="47"/>
      <c r="S634" s="47"/>
      <c r="T634" s="95"/>
      <c r="AT634" s="24" t="s">
        <v>160</v>
      </c>
      <c r="AU634" s="24" t="s">
        <v>82</v>
      </c>
    </row>
    <row r="635" s="1" customFormat="1" ht="25.5" customHeight="1">
      <c r="B635" s="46"/>
      <c r="C635" s="221" t="s">
        <v>939</v>
      </c>
      <c r="D635" s="221" t="s">
        <v>153</v>
      </c>
      <c r="E635" s="222" t="s">
        <v>940</v>
      </c>
      <c r="F635" s="223" t="s">
        <v>941</v>
      </c>
      <c r="G635" s="224" t="s">
        <v>175</v>
      </c>
      <c r="H635" s="225">
        <v>20.84</v>
      </c>
      <c r="I635" s="226"/>
      <c r="J635" s="227">
        <f>ROUND(I635*H635,2)</f>
        <v>0</v>
      </c>
      <c r="K635" s="223" t="s">
        <v>21</v>
      </c>
      <c r="L635" s="72"/>
      <c r="M635" s="228" t="s">
        <v>21</v>
      </c>
      <c r="N635" s="229" t="s">
        <v>43</v>
      </c>
      <c r="O635" s="47"/>
      <c r="P635" s="230">
        <f>O635*H635</f>
        <v>0</v>
      </c>
      <c r="Q635" s="230">
        <v>0.01087</v>
      </c>
      <c r="R635" s="230">
        <f>Q635*H635</f>
        <v>0.22653079999999998</v>
      </c>
      <c r="S635" s="230">
        <v>0</v>
      </c>
      <c r="T635" s="231">
        <f>S635*H635</f>
        <v>0</v>
      </c>
      <c r="AR635" s="24" t="s">
        <v>257</v>
      </c>
      <c r="AT635" s="24" t="s">
        <v>153</v>
      </c>
      <c r="AU635" s="24" t="s">
        <v>82</v>
      </c>
      <c r="AY635" s="24" t="s">
        <v>150</v>
      </c>
      <c r="BE635" s="232">
        <f>IF(N635="základní",J635,0)</f>
        <v>0</v>
      </c>
      <c r="BF635" s="232">
        <f>IF(N635="snížená",J635,0)</f>
        <v>0</v>
      </c>
      <c r="BG635" s="232">
        <f>IF(N635="zákl. přenesená",J635,0)</f>
        <v>0</v>
      </c>
      <c r="BH635" s="232">
        <f>IF(N635="sníž. přenesená",J635,0)</f>
        <v>0</v>
      </c>
      <c r="BI635" s="232">
        <f>IF(N635="nulová",J635,0)</f>
        <v>0</v>
      </c>
      <c r="BJ635" s="24" t="s">
        <v>80</v>
      </c>
      <c r="BK635" s="232">
        <f>ROUND(I635*H635,2)</f>
        <v>0</v>
      </c>
      <c r="BL635" s="24" t="s">
        <v>257</v>
      </c>
      <c r="BM635" s="24" t="s">
        <v>942</v>
      </c>
    </row>
    <row r="636" s="1" customFormat="1">
      <c r="B636" s="46"/>
      <c r="C636" s="74"/>
      <c r="D636" s="233" t="s">
        <v>160</v>
      </c>
      <c r="E636" s="74"/>
      <c r="F636" s="234" t="s">
        <v>941</v>
      </c>
      <c r="G636" s="74"/>
      <c r="H636" s="74"/>
      <c r="I636" s="191"/>
      <c r="J636" s="74"/>
      <c r="K636" s="74"/>
      <c r="L636" s="72"/>
      <c r="M636" s="235"/>
      <c r="N636" s="47"/>
      <c r="O636" s="47"/>
      <c r="P636" s="47"/>
      <c r="Q636" s="47"/>
      <c r="R636" s="47"/>
      <c r="S636" s="47"/>
      <c r="T636" s="95"/>
      <c r="AT636" s="24" t="s">
        <v>160</v>
      </c>
      <c r="AU636" s="24" t="s">
        <v>82</v>
      </c>
    </row>
    <row r="637" s="11" customFormat="1">
      <c r="B637" s="236"/>
      <c r="C637" s="237"/>
      <c r="D637" s="233" t="s">
        <v>162</v>
      </c>
      <c r="E637" s="238" t="s">
        <v>21</v>
      </c>
      <c r="F637" s="239" t="s">
        <v>943</v>
      </c>
      <c r="G637" s="237"/>
      <c r="H637" s="238" t="s">
        <v>21</v>
      </c>
      <c r="I637" s="240"/>
      <c r="J637" s="237"/>
      <c r="K637" s="237"/>
      <c r="L637" s="241"/>
      <c r="M637" s="242"/>
      <c r="N637" s="243"/>
      <c r="O637" s="243"/>
      <c r="P637" s="243"/>
      <c r="Q637" s="243"/>
      <c r="R637" s="243"/>
      <c r="S637" s="243"/>
      <c r="T637" s="244"/>
      <c r="AT637" s="245" t="s">
        <v>162</v>
      </c>
      <c r="AU637" s="245" t="s">
        <v>82</v>
      </c>
      <c r="AV637" s="11" t="s">
        <v>80</v>
      </c>
      <c r="AW637" s="11" t="s">
        <v>35</v>
      </c>
      <c r="AX637" s="11" t="s">
        <v>72</v>
      </c>
      <c r="AY637" s="245" t="s">
        <v>150</v>
      </c>
    </row>
    <row r="638" s="12" customFormat="1">
      <c r="B638" s="246"/>
      <c r="C638" s="247"/>
      <c r="D638" s="233" t="s">
        <v>162</v>
      </c>
      <c r="E638" s="248" t="s">
        <v>21</v>
      </c>
      <c r="F638" s="249" t="s">
        <v>944</v>
      </c>
      <c r="G638" s="247"/>
      <c r="H638" s="250">
        <v>6.7199999999999998</v>
      </c>
      <c r="I638" s="251"/>
      <c r="J638" s="247"/>
      <c r="K638" s="247"/>
      <c r="L638" s="252"/>
      <c r="M638" s="253"/>
      <c r="N638" s="254"/>
      <c r="O638" s="254"/>
      <c r="P638" s="254"/>
      <c r="Q638" s="254"/>
      <c r="R638" s="254"/>
      <c r="S638" s="254"/>
      <c r="T638" s="255"/>
      <c r="AT638" s="256" t="s">
        <v>162</v>
      </c>
      <c r="AU638" s="256" t="s">
        <v>82</v>
      </c>
      <c r="AV638" s="12" t="s">
        <v>82</v>
      </c>
      <c r="AW638" s="12" t="s">
        <v>35</v>
      </c>
      <c r="AX638" s="12" t="s">
        <v>72</v>
      </c>
      <c r="AY638" s="256" t="s">
        <v>150</v>
      </c>
    </row>
    <row r="639" s="11" customFormat="1">
      <c r="B639" s="236"/>
      <c r="C639" s="237"/>
      <c r="D639" s="233" t="s">
        <v>162</v>
      </c>
      <c r="E639" s="238" t="s">
        <v>21</v>
      </c>
      <c r="F639" s="239" t="s">
        <v>945</v>
      </c>
      <c r="G639" s="237"/>
      <c r="H639" s="238" t="s">
        <v>21</v>
      </c>
      <c r="I639" s="240"/>
      <c r="J639" s="237"/>
      <c r="K639" s="237"/>
      <c r="L639" s="241"/>
      <c r="M639" s="242"/>
      <c r="N639" s="243"/>
      <c r="O639" s="243"/>
      <c r="P639" s="243"/>
      <c r="Q639" s="243"/>
      <c r="R639" s="243"/>
      <c r="S639" s="243"/>
      <c r="T639" s="244"/>
      <c r="AT639" s="245" t="s">
        <v>162</v>
      </c>
      <c r="AU639" s="245" t="s">
        <v>82</v>
      </c>
      <c r="AV639" s="11" t="s">
        <v>80</v>
      </c>
      <c r="AW639" s="11" t="s">
        <v>35</v>
      </c>
      <c r="AX639" s="11" t="s">
        <v>72</v>
      </c>
      <c r="AY639" s="245" t="s">
        <v>150</v>
      </c>
    </row>
    <row r="640" s="12" customFormat="1">
      <c r="B640" s="246"/>
      <c r="C640" s="247"/>
      <c r="D640" s="233" t="s">
        <v>162</v>
      </c>
      <c r="E640" s="248" t="s">
        <v>21</v>
      </c>
      <c r="F640" s="249" t="s">
        <v>946</v>
      </c>
      <c r="G640" s="247"/>
      <c r="H640" s="250">
        <v>14.119999999999999</v>
      </c>
      <c r="I640" s="251"/>
      <c r="J640" s="247"/>
      <c r="K640" s="247"/>
      <c r="L640" s="252"/>
      <c r="M640" s="253"/>
      <c r="N640" s="254"/>
      <c r="O640" s="254"/>
      <c r="P640" s="254"/>
      <c r="Q640" s="254"/>
      <c r="R640" s="254"/>
      <c r="S640" s="254"/>
      <c r="T640" s="255"/>
      <c r="AT640" s="256" t="s">
        <v>162</v>
      </c>
      <c r="AU640" s="256" t="s">
        <v>82</v>
      </c>
      <c r="AV640" s="12" t="s">
        <v>82</v>
      </c>
      <c r="AW640" s="12" t="s">
        <v>35</v>
      </c>
      <c r="AX640" s="12" t="s">
        <v>72</v>
      </c>
      <c r="AY640" s="256" t="s">
        <v>150</v>
      </c>
    </row>
    <row r="641" s="13" customFormat="1">
      <c r="B641" s="268"/>
      <c r="C641" s="269"/>
      <c r="D641" s="233" t="s">
        <v>162</v>
      </c>
      <c r="E641" s="270" t="s">
        <v>21</v>
      </c>
      <c r="F641" s="271" t="s">
        <v>211</v>
      </c>
      <c r="G641" s="269"/>
      <c r="H641" s="272">
        <v>20.84</v>
      </c>
      <c r="I641" s="273"/>
      <c r="J641" s="269"/>
      <c r="K641" s="269"/>
      <c r="L641" s="274"/>
      <c r="M641" s="275"/>
      <c r="N641" s="276"/>
      <c r="O641" s="276"/>
      <c r="P641" s="276"/>
      <c r="Q641" s="276"/>
      <c r="R641" s="276"/>
      <c r="S641" s="276"/>
      <c r="T641" s="277"/>
      <c r="AT641" s="278" t="s">
        <v>162</v>
      </c>
      <c r="AU641" s="278" t="s">
        <v>82</v>
      </c>
      <c r="AV641" s="13" t="s">
        <v>158</v>
      </c>
      <c r="AW641" s="13" t="s">
        <v>35</v>
      </c>
      <c r="AX641" s="13" t="s">
        <v>80</v>
      </c>
      <c r="AY641" s="278" t="s">
        <v>150</v>
      </c>
    </row>
    <row r="642" s="1" customFormat="1" ht="25.5" customHeight="1">
      <c r="B642" s="46"/>
      <c r="C642" s="221" t="s">
        <v>947</v>
      </c>
      <c r="D642" s="221" t="s">
        <v>153</v>
      </c>
      <c r="E642" s="222" t="s">
        <v>948</v>
      </c>
      <c r="F642" s="223" t="s">
        <v>949</v>
      </c>
      <c r="G642" s="224" t="s">
        <v>175</v>
      </c>
      <c r="H642" s="225">
        <v>3.3599999999999999</v>
      </c>
      <c r="I642" s="226"/>
      <c r="J642" s="227">
        <f>ROUND(I642*H642,2)</f>
        <v>0</v>
      </c>
      <c r="K642" s="223" t="s">
        <v>157</v>
      </c>
      <c r="L642" s="72"/>
      <c r="M642" s="228" t="s">
        <v>21</v>
      </c>
      <c r="N642" s="229" t="s">
        <v>43</v>
      </c>
      <c r="O642" s="47"/>
      <c r="P642" s="230">
        <f>O642*H642</f>
        <v>0</v>
      </c>
      <c r="Q642" s="230">
        <v>0.01119</v>
      </c>
      <c r="R642" s="230">
        <f>Q642*H642</f>
        <v>0.037598399999999997</v>
      </c>
      <c r="S642" s="230">
        <v>0</v>
      </c>
      <c r="T642" s="231">
        <f>S642*H642</f>
        <v>0</v>
      </c>
      <c r="AR642" s="24" t="s">
        <v>257</v>
      </c>
      <c r="AT642" s="24" t="s">
        <v>153</v>
      </c>
      <c r="AU642" s="24" t="s">
        <v>82</v>
      </c>
      <c r="AY642" s="24" t="s">
        <v>150</v>
      </c>
      <c r="BE642" s="232">
        <f>IF(N642="základní",J642,0)</f>
        <v>0</v>
      </c>
      <c r="BF642" s="232">
        <f>IF(N642="snížená",J642,0)</f>
        <v>0</v>
      </c>
      <c r="BG642" s="232">
        <f>IF(N642="zákl. přenesená",J642,0)</f>
        <v>0</v>
      </c>
      <c r="BH642" s="232">
        <f>IF(N642="sníž. přenesená",J642,0)</f>
        <v>0</v>
      </c>
      <c r="BI642" s="232">
        <f>IF(N642="nulová",J642,0)</f>
        <v>0</v>
      </c>
      <c r="BJ642" s="24" t="s">
        <v>80</v>
      </c>
      <c r="BK642" s="232">
        <f>ROUND(I642*H642,2)</f>
        <v>0</v>
      </c>
      <c r="BL642" s="24" t="s">
        <v>257</v>
      </c>
      <c r="BM642" s="24" t="s">
        <v>950</v>
      </c>
    </row>
    <row r="643" s="1" customFormat="1">
      <c r="B643" s="46"/>
      <c r="C643" s="74"/>
      <c r="D643" s="233" t="s">
        <v>160</v>
      </c>
      <c r="E643" s="74"/>
      <c r="F643" s="234" t="s">
        <v>951</v>
      </c>
      <c r="G643" s="74"/>
      <c r="H643" s="74"/>
      <c r="I643" s="191"/>
      <c r="J643" s="74"/>
      <c r="K643" s="74"/>
      <c r="L643" s="72"/>
      <c r="M643" s="235"/>
      <c r="N643" s="47"/>
      <c r="O643" s="47"/>
      <c r="P643" s="47"/>
      <c r="Q643" s="47"/>
      <c r="R643" s="47"/>
      <c r="S643" s="47"/>
      <c r="T643" s="95"/>
      <c r="AT643" s="24" t="s">
        <v>160</v>
      </c>
      <c r="AU643" s="24" t="s">
        <v>82</v>
      </c>
    </row>
    <row r="644" s="11" customFormat="1">
      <c r="B644" s="236"/>
      <c r="C644" s="237"/>
      <c r="D644" s="233" t="s">
        <v>162</v>
      </c>
      <c r="E644" s="238" t="s">
        <v>21</v>
      </c>
      <c r="F644" s="239" t="s">
        <v>943</v>
      </c>
      <c r="G644" s="237"/>
      <c r="H644" s="238" t="s">
        <v>21</v>
      </c>
      <c r="I644" s="240"/>
      <c r="J644" s="237"/>
      <c r="K644" s="237"/>
      <c r="L644" s="241"/>
      <c r="M644" s="242"/>
      <c r="N644" s="243"/>
      <c r="O644" s="243"/>
      <c r="P644" s="243"/>
      <c r="Q644" s="243"/>
      <c r="R644" s="243"/>
      <c r="S644" s="243"/>
      <c r="T644" s="244"/>
      <c r="AT644" s="245" t="s">
        <v>162</v>
      </c>
      <c r="AU644" s="245" t="s">
        <v>82</v>
      </c>
      <c r="AV644" s="11" t="s">
        <v>80</v>
      </c>
      <c r="AW644" s="11" t="s">
        <v>35</v>
      </c>
      <c r="AX644" s="11" t="s">
        <v>72</v>
      </c>
      <c r="AY644" s="245" t="s">
        <v>150</v>
      </c>
    </row>
    <row r="645" s="12" customFormat="1">
      <c r="B645" s="246"/>
      <c r="C645" s="247"/>
      <c r="D645" s="233" t="s">
        <v>162</v>
      </c>
      <c r="E645" s="248" t="s">
        <v>21</v>
      </c>
      <c r="F645" s="249" t="s">
        <v>952</v>
      </c>
      <c r="G645" s="247"/>
      <c r="H645" s="250">
        <v>3.3599999999999999</v>
      </c>
      <c r="I645" s="251"/>
      <c r="J645" s="247"/>
      <c r="K645" s="247"/>
      <c r="L645" s="252"/>
      <c r="M645" s="253"/>
      <c r="N645" s="254"/>
      <c r="O645" s="254"/>
      <c r="P645" s="254"/>
      <c r="Q645" s="254"/>
      <c r="R645" s="254"/>
      <c r="S645" s="254"/>
      <c r="T645" s="255"/>
      <c r="AT645" s="256" t="s">
        <v>162</v>
      </c>
      <c r="AU645" s="256" t="s">
        <v>82</v>
      </c>
      <c r="AV645" s="12" t="s">
        <v>82</v>
      </c>
      <c r="AW645" s="12" t="s">
        <v>35</v>
      </c>
      <c r="AX645" s="12" t="s">
        <v>80</v>
      </c>
      <c r="AY645" s="256" t="s">
        <v>150</v>
      </c>
    </row>
    <row r="646" s="1" customFormat="1" ht="25.5" customHeight="1">
      <c r="B646" s="46"/>
      <c r="C646" s="221" t="s">
        <v>953</v>
      </c>
      <c r="D646" s="221" t="s">
        <v>153</v>
      </c>
      <c r="E646" s="222" t="s">
        <v>954</v>
      </c>
      <c r="F646" s="223" t="s">
        <v>955</v>
      </c>
      <c r="G646" s="224" t="s">
        <v>175</v>
      </c>
      <c r="H646" s="225">
        <v>6.4050000000000002</v>
      </c>
      <c r="I646" s="226"/>
      <c r="J646" s="227">
        <f>ROUND(I646*H646,2)</f>
        <v>0</v>
      </c>
      <c r="K646" s="223" t="s">
        <v>157</v>
      </c>
      <c r="L646" s="72"/>
      <c r="M646" s="228" t="s">
        <v>21</v>
      </c>
      <c r="N646" s="229" t="s">
        <v>43</v>
      </c>
      <c r="O646" s="47"/>
      <c r="P646" s="230">
        <f>O646*H646</f>
        <v>0</v>
      </c>
      <c r="Q646" s="230">
        <v>0.015740000000000001</v>
      </c>
      <c r="R646" s="230">
        <f>Q646*H646</f>
        <v>0.10081470000000001</v>
      </c>
      <c r="S646" s="230">
        <v>0</v>
      </c>
      <c r="T646" s="231">
        <f>S646*H646</f>
        <v>0</v>
      </c>
      <c r="AR646" s="24" t="s">
        <v>257</v>
      </c>
      <c r="AT646" s="24" t="s">
        <v>153</v>
      </c>
      <c r="AU646" s="24" t="s">
        <v>82</v>
      </c>
      <c r="AY646" s="24" t="s">
        <v>150</v>
      </c>
      <c r="BE646" s="232">
        <f>IF(N646="základní",J646,0)</f>
        <v>0</v>
      </c>
      <c r="BF646" s="232">
        <f>IF(N646="snížená",J646,0)</f>
        <v>0</v>
      </c>
      <c r="BG646" s="232">
        <f>IF(N646="zákl. přenesená",J646,0)</f>
        <v>0</v>
      </c>
      <c r="BH646" s="232">
        <f>IF(N646="sníž. přenesená",J646,0)</f>
        <v>0</v>
      </c>
      <c r="BI646" s="232">
        <f>IF(N646="nulová",J646,0)</f>
        <v>0</v>
      </c>
      <c r="BJ646" s="24" t="s">
        <v>80</v>
      </c>
      <c r="BK646" s="232">
        <f>ROUND(I646*H646,2)</f>
        <v>0</v>
      </c>
      <c r="BL646" s="24" t="s">
        <v>257</v>
      </c>
      <c r="BM646" s="24" t="s">
        <v>956</v>
      </c>
    </row>
    <row r="647" s="1" customFormat="1">
      <c r="B647" s="46"/>
      <c r="C647" s="74"/>
      <c r="D647" s="233" t="s">
        <v>160</v>
      </c>
      <c r="E647" s="74"/>
      <c r="F647" s="234" t="s">
        <v>957</v>
      </c>
      <c r="G647" s="74"/>
      <c r="H647" s="74"/>
      <c r="I647" s="191"/>
      <c r="J647" s="74"/>
      <c r="K647" s="74"/>
      <c r="L647" s="72"/>
      <c r="M647" s="235"/>
      <c r="N647" s="47"/>
      <c r="O647" s="47"/>
      <c r="P647" s="47"/>
      <c r="Q647" s="47"/>
      <c r="R647" s="47"/>
      <c r="S647" s="47"/>
      <c r="T647" s="95"/>
      <c r="AT647" s="24" t="s">
        <v>160</v>
      </c>
      <c r="AU647" s="24" t="s">
        <v>82</v>
      </c>
    </row>
    <row r="648" s="12" customFormat="1">
      <c r="B648" s="246"/>
      <c r="C648" s="247"/>
      <c r="D648" s="233" t="s">
        <v>162</v>
      </c>
      <c r="E648" s="248" t="s">
        <v>21</v>
      </c>
      <c r="F648" s="249" t="s">
        <v>958</v>
      </c>
      <c r="G648" s="247"/>
      <c r="H648" s="250">
        <v>6.4050000000000002</v>
      </c>
      <c r="I648" s="251"/>
      <c r="J648" s="247"/>
      <c r="K648" s="247"/>
      <c r="L648" s="252"/>
      <c r="M648" s="253"/>
      <c r="N648" s="254"/>
      <c r="O648" s="254"/>
      <c r="P648" s="254"/>
      <c r="Q648" s="254"/>
      <c r="R648" s="254"/>
      <c r="S648" s="254"/>
      <c r="T648" s="255"/>
      <c r="AT648" s="256" t="s">
        <v>162</v>
      </c>
      <c r="AU648" s="256" t="s">
        <v>82</v>
      </c>
      <c r="AV648" s="12" t="s">
        <v>82</v>
      </c>
      <c r="AW648" s="12" t="s">
        <v>35</v>
      </c>
      <c r="AX648" s="12" t="s">
        <v>80</v>
      </c>
      <c r="AY648" s="256" t="s">
        <v>150</v>
      </c>
    </row>
    <row r="649" s="1" customFormat="1" ht="16.5" customHeight="1">
      <c r="B649" s="46"/>
      <c r="C649" s="221" t="s">
        <v>959</v>
      </c>
      <c r="D649" s="221" t="s">
        <v>153</v>
      </c>
      <c r="E649" s="222" t="s">
        <v>960</v>
      </c>
      <c r="F649" s="223" t="s">
        <v>961</v>
      </c>
      <c r="G649" s="224" t="s">
        <v>241</v>
      </c>
      <c r="H649" s="225">
        <v>5.1500000000000004</v>
      </c>
      <c r="I649" s="226"/>
      <c r="J649" s="227">
        <f>ROUND(I649*H649,2)</f>
        <v>0</v>
      </c>
      <c r="K649" s="223" t="s">
        <v>157</v>
      </c>
      <c r="L649" s="72"/>
      <c r="M649" s="228" t="s">
        <v>21</v>
      </c>
      <c r="N649" s="229" t="s">
        <v>43</v>
      </c>
      <c r="O649" s="47"/>
      <c r="P649" s="230">
        <f>O649*H649</f>
        <v>0</v>
      </c>
      <c r="Q649" s="230">
        <v>0.00051999999999999995</v>
      </c>
      <c r="R649" s="230">
        <f>Q649*H649</f>
        <v>0.0026779999999999998</v>
      </c>
      <c r="S649" s="230">
        <v>0</v>
      </c>
      <c r="T649" s="231">
        <f>S649*H649</f>
        <v>0</v>
      </c>
      <c r="AR649" s="24" t="s">
        <v>257</v>
      </c>
      <c r="AT649" s="24" t="s">
        <v>153</v>
      </c>
      <c r="AU649" s="24" t="s">
        <v>82</v>
      </c>
      <c r="AY649" s="24" t="s">
        <v>150</v>
      </c>
      <c r="BE649" s="232">
        <f>IF(N649="základní",J649,0)</f>
        <v>0</v>
      </c>
      <c r="BF649" s="232">
        <f>IF(N649="snížená",J649,0)</f>
        <v>0</v>
      </c>
      <c r="BG649" s="232">
        <f>IF(N649="zákl. přenesená",J649,0)</f>
        <v>0</v>
      </c>
      <c r="BH649" s="232">
        <f>IF(N649="sníž. přenesená",J649,0)</f>
        <v>0</v>
      </c>
      <c r="BI649" s="232">
        <f>IF(N649="nulová",J649,0)</f>
        <v>0</v>
      </c>
      <c r="BJ649" s="24" t="s">
        <v>80</v>
      </c>
      <c r="BK649" s="232">
        <f>ROUND(I649*H649,2)</f>
        <v>0</v>
      </c>
      <c r="BL649" s="24" t="s">
        <v>257</v>
      </c>
      <c r="BM649" s="24" t="s">
        <v>962</v>
      </c>
    </row>
    <row r="650" s="1" customFormat="1">
      <c r="B650" s="46"/>
      <c r="C650" s="74"/>
      <c r="D650" s="233" t="s">
        <v>160</v>
      </c>
      <c r="E650" s="74"/>
      <c r="F650" s="234" t="s">
        <v>963</v>
      </c>
      <c r="G650" s="74"/>
      <c r="H650" s="74"/>
      <c r="I650" s="191"/>
      <c r="J650" s="74"/>
      <c r="K650" s="74"/>
      <c r="L650" s="72"/>
      <c r="M650" s="235"/>
      <c r="N650" s="47"/>
      <c r="O650" s="47"/>
      <c r="P650" s="47"/>
      <c r="Q650" s="47"/>
      <c r="R650" s="47"/>
      <c r="S650" s="47"/>
      <c r="T650" s="95"/>
      <c r="AT650" s="24" t="s">
        <v>160</v>
      </c>
      <c r="AU650" s="24" t="s">
        <v>82</v>
      </c>
    </row>
    <row r="651" s="12" customFormat="1">
      <c r="B651" s="246"/>
      <c r="C651" s="247"/>
      <c r="D651" s="233" t="s">
        <v>162</v>
      </c>
      <c r="E651" s="248" t="s">
        <v>21</v>
      </c>
      <c r="F651" s="249" t="s">
        <v>964</v>
      </c>
      <c r="G651" s="247"/>
      <c r="H651" s="250">
        <v>5.1500000000000004</v>
      </c>
      <c r="I651" s="251"/>
      <c r="J651" s="247"/>
      <c r="K651" s="247"/>
      <c r="L651" s="252"/>
      <c r="M651" s="253"/>
      <c r="N651" s="254"/>
      <c r="O651" s="254"/>
      <c r="P651" s="254"/>
      <c r="Q651" s="254"/>
      <c r="R651" s="254"/>
      <c r="S651" s="254"/>
      <c r="T651" s="255"/>
      <c r="AT651" s="256" t="s">
        <v>162</v>
      </c>
      <c r="AU651" s="256" t="s">
        <v>82</v>
      </c>
      <c r="AV651" s="12" t="s">
        <v>82</v>
      </c>
      <c r="AW651" s="12" t="s">
        <v>35</v>
      </c>
      <c r="AX651" s="12" t="s">
        <v>80</v>
      </c>
      <c r="AY651" s="256" t="s">
        <v>150</v>
      </c>
    </row>
    <row r="652" s="1" customFormat="1" ht="16.5" customHeight="1">
      <c r="B652" s="46"/>
      <c r="C652" s="221" t="s">
        <v>965</v>
      </c>
      <c r="D652" s="221" t="s">
        <v>153</v>
      </c>
      <c r="E652" s="222" t="s">
        <v>966</v>
      </c>
      <c r="F652" s="223" t="s">
        <v>967</v>
      </c>
      <c r="G652" s="224" t="s">
        <v>175</v>
      </c>
      <c r="H652" s="225">
        <v>16.484999999999999</v>
      </c>
      <c r="I652" s="226"/>
      <c r="J652" s="227">
        <f>ROUND(I652*H652,2)</f>
        <v>0</v>
      </c>
      <c r="K652" s="223" t="s">
        <v>157</v>
      </c>
      <c r="L652" s="72"/>
      <c r="M652" s="228" t="s">
        <v>21</v>
      </c>
      <c r="N652" s="229" t="s">
        <v>43</v>
      </c>
      <c r="O652" s="47"/>
      <c r="P652" s="230">
        <f>O652*H652</f>
        <v>0</v>
      </c>
      <c r="Q652" s="230">
        <v>0.00010000000000000001</v>
      </c>
      <c r="R652" s="230">
        <f>Q652*H652</f>
        <v>0.0016485</v>
      </c>
      <c r="S652" s="230">
        <v>0</v>
      </c>
      <c r="T652" s="231">
        <f>S652*H652</f>
        <v>0</v>
      </c>
      <c r="AR652" s="24" t="s">
        <v>257</v>
      </c>
      <c r="AT652" s="24" t="s">
        <v>153</v>
      </c>
      <c r="AU652" s="24" t="s">
        <v>82</v>
      </c>
      <c r="AY652" s="24" t="s">
        <v>150</v>
      </c>
      <c r="BE652" s="232">
        <f>IF(N652="základní",J652,0)</f>
        <v>0</v>
      </c>
      <c r="BF652" s="232">
        <f>IF(N652="snížená",J652,0)</f>
        <v>0</v>
      </c>
      <c r="BG652" s="232">
        <f>IF(N652="zákl. přenesená",J652,0)</f>
        <v>0</v>
      </c>
      <c r="BH652" s="232">
        <f>IF(N652="sníž. přenesená",J652,0)</f>
        <v>0</v>
      </c>
      <c r="BI652" s="232">
        <f>IF(N652="nulová",J652,0)</f>
        <v>0</v>
      </c>
      <c r="BJ652" s="24" t="s">
        <v>80</v>
      </c>
      <c r="BK652" s="232">
        <f>ROUND(I652*H652,2)</f>
        <v>0</v>
      </c>
      <c r="BL652" s="24" t="s">
        <v>257</v>
      </c>
      <c r="BM652" s="24" t="s">
        <v>968</v>
      </c>
    </row>
    <row r="653" s="1" customFormat="1">
      <c r="B653" s="46"/>
      <c r="C653" s="74"/>
      <c r="D653" s="233" t="s">
        <v>160</v>
      </c>
      <c r="E653" s="74"/>
      <c r="F653" s="234" t="s">
        <v>969</v>
      </c>
      <c r="G653" s="74"/>
      <c r="H653" s="74"/>
      <c r="I653" s="191"/>
      <c r="J653" s="74"/>
      <c r="K653" s="74"/>
      <c r="L653" s="72"/>
      <c r="M653" s="235"/>
      <c r="N653" s="47"/>
      <c r="O653" s="47"/>
      <c r="P653" s="47"/>
      <c r="Q653" s="47"/>
      <c r="R653" s="47"/>
      <c r="S653" s="47"/>
      <c r="T653" s="95"/>
      <c r="AT653" s="24" t="s">
        <v>160</v>
      </c>
      <c r="AU653" s="24" t="s">
        <v>82</v>
      </c>
    </row>
    <row r="654" s="12" customFormat="1">
      <c r="B654" s="246"/>
      <c r="C654" s="247"/>
      <c r="D654" s="233" t="s">
        <v>162</v>
      </c>
      <c r="E654" s="248" t="s">
        <v>21</v>
      </c>
      <c r="F654" s="249" t="s">
        <v>970</v>
      </c>
      <c r="G654" s="247"/>
      <c r="H654" s="250">
        <v>16.484999999999999</v>
      </c>
      <c r="I654" s="251"/>
      <c r="J654" s="247"/>
      <c r="K654" s="247"/>
      <c r="L654" s="252"/>
      <c r="M654" s="253"/>
      <c r="N654" s="254"/>
      <c r="O654" s="254"/>
      <c r="P654" s="254"/>
      <c r="Q654" s="254"/>
      <c r="R654" s="254"/>
      <c r="S654" s="254"/>
      <c r="T654" s="255"/>
      <c r="AT654" s="256" t="s">
        <v>162</v>
      </c>
      <c r="AU654" s="256" t="s">
        <v>82</v>
      </c>
      <c r="AV654" s="12" t="s">
        <v>82</v>
      </c>
      <c r="AW654" s="12" t="s">
        <v>35</v>
      </c>
      <c r="AX654" s="12" t="s">
        <v>80</v>
      </c>
      <c r="AY654" s="256" t="s">
        <v>150</v>
      </c>
    </row>
    <row r="655" s="1" customFormat="1" ht="25.5" customHeight="1">
      <c r="B655" s="46"/>
      <c r="C655" s="221" t="s">
        <v>971</v>
      </c>
      <c r="D655" s="221" t="s">
        <v>153</v>
      </c>
      <c r="E655" s="222" t="s">
        <v>972</v>
      </c>
      <c r="F655" s="223" t="s">
        <v>973</v>
      </c>
      <c r="G655" s="224" t="s">
        <v>175</v>
      </c>
      <c r="H655" s="225">
        <v>29.896999999999998</v>
      </c>
      <c r="I655" s="226"/>
      <c r="J655" s="227">
        <f>ROUND(I655*H655,2)</f>
        <v>0</v>
      </c>
      <c r="K655" s="223" t="s">
        <v>21</v>
      </c>
      <c r="L655" s="72"/>
      <c r="M655" s="228" t="s">
        <v>21</v>
      </c>
      <c r="N655" s="229" t="s">
        <v>43</v>
      </c>
      <c r="O655" s="47"/>
      <c r="P655" s="230">
        <f>O655*H655</f>
        <v>0</v>
      </c>
      <c r="Q655" s="230">
        <v>0.040000000000000001</v>
      </c>
      <c r="R655" s="230">
        <f>Q655*H655</f>
        <v>1.1958800000000001</v>
      </c>
      <c r="S655" s="230">
        <v>0</v>
      </c>
      <c r="T655" s="231">
        <f>S655*H655</f>
        <v>0</v>
      </c>
      <c r="AR655" s="24" t="s">
        <v>257</v>
      </c>
      <c r="AT655" s="24" t="s">
        <v>153</v>
      </c>
      <c r="AU655" s="24" t="s">
        <v>82</v>
      </c>
      <c r="AY655" s="24" t="s">
        <v>150</v>
      </c>
      <c r="BE655" s="232">
        <f>IF(N655="základní",J655,0)</f>
        <v>0</v>
      </c>
      <c r="BF655" s="232">
        <f>IF(N655="snížená",J655,0)</f>
        <v>0</v>
      </c>
      <c r="BG655" s="232">
        <f>IF(N655="zákl. přenesená",J655,0)</f>
        <v>0</v>
      </c>
      <c r="BH655" s="232">
        <f>IF(N655="sníž. přenesená",J655,0)</f>
        <v>0</v>
      </c>
      <c r="BI655" s="232">
        <f>IF(N655="nulová",J655,0)</f>
        <v>0</v>
      </c>
      <c r="BJ655" s="24" t="s">
        <v>80</v>
      </c>
      <c r="BK655" s="232">
        <f>ROUND(I655*H655,2)</f>
        <v>0</v>
      </c>
      <c r="BL655" s="24" t="s">
        <v>257</v>
      </c>
      <c r="BM655" s="24" t="s">
        <v>974</v>
      </c>
    </row>
    <row r="656" s="11" customFormat="1">
      <c r="B656" s="236"/>
      <c r="C656" s="237"/>
      <c r="D656" s="233" t="s">
        <v>162</v>
      </c>
      <c r="E656" s="238" t="s">
        <v>21</v>
      </c>
      <c r="F656" s="239" t="s">
        <v>975</v>
      </c>
      <c r="G656" s="237"/>
      <c r="H656" s="238" t="s">
        <v>21</v>
      </c>
      <c r="I656" s="240"/>
      <c r="J656" s="237"/>
      <c r="K656" s="237"/>
      <c r="L656" s="241"/>
      <c r="M656" s="242"/>
      <c r="N656" s="243"/>
      <c r="O656" s="243"/>
      <c r="P656" s="243"/>
      <c r="Q656" s="243"/>
      <c r="R656" s="243"/>
      <c r="S656" s="243"/>
      <c r="T656" s="244"/>
      <c r="AT656" s="245" t="s">
        <v>162</v>
      </c>
      <c r="AU656" s="245" t="s">
        <v>82</v>
      </c>
      <c r="AV656" s="11" t="s">
        <v>80</v>
      </c>
      <c r="AW656" s="11" t="s">
        <v>35</v>
      </c>
      <c r="AX656" s="11" t="s">
        <v>72</v>
      </c>
      <c r="AY656" s="245" t="s">
        <v>150</v>
      </c>
    </row>
    <row r="657" s="12" customFormat="1">
      <c r="B657" s="246"/>
      <c r="C657" s="247"/>
      <c r="D657" s="233" t="s">
        <v>162</v>
      </c>
      <c r="E657" s="248" t="s">
        <v>21</v>
      </c>
      <c r="F657" s="249" t="s">
        <v>976</v>
      </c>
      <c r="G657" s="247"/>
      <c r="H657" s="250">
        <v>24.122</v>
      </c>
      <c r="I657" s="251"/>
      <c r="J657" s="247"/>
      <c r="K657" s="247"/>
      <c r="L657" s="252"/>
      <c r="M657" s="253"/>
      <c r="N657" s="254"/>
      <c r="O657" s="254"/>
      <c r="P657" s="254"/>
      <c r="Q657" s="254"/>
      <c r="R657" s="254"/>
      <c r="S657" s="254"/>
      <c r="T657" s="255"/>
      <c r="AT657" s="256" t="s">
        <v>162</v>
      </c>
      <c r="AU657" s="256" t="s">
        <v>82</v>
      </c>
      <c r="AV657" s="12" t="s">
        <v>82</v>
      </c>
      <c r="AW657" s="12" t="s">
        <v>35</v>
      </c>
      <c r="AX657" s="12" t="s">
        <v>72</v>
      </c>
      <c r="AY657" s="256" t="s">
        <v>150</v>
      </c>
    </row>
    <row r="658" s="12" customFormat="1">
      <c r="B658" s="246"/>
      <c r="C658" s="247"/>
      <c r="D658" s="233" t="s">
        <v>162</v>
      </c>
      <c r="E658" s="248" t="s">
        <v>21</v>
      </c>
      <c r="F658" s="249" t="s">
        <v>977</v>
      </c>
      <c r="G658" s="247"/>
      <c r="H658" s="250">
        <v>1.8999999999999999</v>
      </c>
      <c r="I658" s="251"/>
      <c r="J658" s="247"/>
      <c r="K658" s="247"/>
      <c r="L658" s="252"/>
      <c r="M658" s="253"/>
      <c r="N658" s="254"/>
      <c r="O658" s="254"/>
      <c r="P658" s="254"/>
      <c r="Q658" s="254"/>
      <c r="R658" s="254"/>
      <c r="S658" s="254"/>
      <c r="T658" s="255"/>
      <c r="AT658" s="256" t="s">
        <v>162</v>
      </c>
      <c r="AU658" s="256" t="s">
        <v>82</v>
      </c>
      <c r="AV658" s="12" t="s">
        <v>82</v>
      </c>
      <c r="AW658" s="12" t="s">
        <v>35</v>
      </c>
      <c r="AX658" s="12" t="s">
        <v>72</v>
      </c>
      <c r="AY658" s="256" t="s">
        <v>150</v>
      </c>
    </row>
    <row r="659" s="12" customFormat="1">
      <c r="B659" s="246"/>
      <c r="C659" s="247"/>
      <c r="D659" s="233" t="s">
        <v>162</v>
      </c>
      <c r="E659" s="248" t="s">
        <v>21</v>
      </c>
      <c r="F659" s="249" t="s">
        <v>978</v>
      </c>
      <c r="G659" s="247"/>
      <c r="H659" s="250">
        <v>1.925</v>
      </c>
      <c r="I659" s="251"/>
      <c r="J659" s="247"/>
      <c r="K659" s="247"/>
      <c r="L659" s="252"/>
      <c r="M659" s="253"/>
      <c r="N659" s="254"/>
      <c r="O659" s="254"/>
      <c r="P659" s="254"/>
      <c r="Q659" s="254"/>
      <c r="R659" s="254"/>
      <c r="S659" s="254"/>
      <c r="T659" s="255"/>
      <c r="AT659" s="256" t="s">
        <v>162</v>
      </c>
      <c r="AU659" s="256" t="s">
        <v>82</v>
      </c>
      <c r="AV659" s="12" t="s">
        <v>82</v>
      </c>
      <c r="AW659" s="12" t="s">
        <v>35</v>
      </c>
      <c r="AX659" s="12" t="s">
        <v>72</v>
      </c>
      <c r="AY659" s="256" t="s">
        <v>150</v>
      </c>
    </row>
    <row r="660" s="12" customFormat="1">
      <c r="B660" s="246"/>
      <c r="C660" s="247"/>
      <c r="D660" s="233" t="s">
        <v>162</v>
      </c>
      <c r="E660" s="248" t="s">
        <v>21</v>
      </c>
      <c r="F660" s="249" t="s">
        <v>979</v>
      </c>
      <c r="G660" s="247"/>
      <c r="H660" s="250">
        <v>1.95</v>
      </c>
      <c r="I660" s="251"/>
      <c r="J660" s="247"/>
      <c r="K660" s="247"/>
      <c r="L660" s="252"/>
      <c r="M660" s="253"/>
      <c r="N660" s="254"/>
      <c r="O660" s="254"/>
      <c r="P660" s="254"/>
      <c r="Q660" s="254"/>
      <c r="R660" s="254"/>
      <c r="S660" s="254"/>
      <c r="T660" s="255"/>
      <c r="AT660" s="256" t="s">
        <v>162</v>
      </c>
      <c r="AU660" s="256" t="s">
        <v>82</v>
      </c>
      <c r="AV660" s="12" t="s">
        <v>82</v>
      </c>
      <c r="AW660" s="12" t="s">
        <v>35</v>
      </c>
      <c r="AX660" s="12" t="s">
        <v>72</v>
      </c>
      <c r="AY660" s="256" t="s">
        <v>150</v>
      </c>
    </row>
    <row r="661" s="13" customFormat="1">
      <c r="B661" s="268"/>
      <c r="C661" s="269"/>
      <c r="D661" s="233" t="s">
        <v>162</v>
      </c>
      <c r="E661" s="270" t="s">
        <v>21</v>
      </c>
      <c r="F661" s="271" t="s">
        <v>211</v>
      </c>
      <c r="G661" s="269"/>
      <c r="H661" s="272">
        <v>29.896999999999998</v>
      </c>
      <c r="I661" s="273"/>
      <c r="J661" s="269"/>
      <c r="K661" s="269"/>
      <c r="L661" s="274"/>
      <c r="M661" s="275"/>
      <c r="N661" s="276"/>
      <c r="O661" s="276"/>
      <c r="P661" s="276"/>
      <c r="Q661" s="276"/>
      <c r="R661" s="276"/>
      <c r="S661" s="276"/>
      <c r="T661" s="277"/>
      <c r="AT661" s="278" t="s">
        <v>162</v>
      </c>
      <c r="AU661" s="278" t="s">
        <v>82</v>
      </c>
      <c r="AV661" s="13" t="s">
        <v>158</v>
      </c>
      <c r="AW661" s="13" t="s">
        <v>35</v>
      </c>
      <c r="AX661" s="13" t="s">
        <v>80</v>
      </c>
      <c r="AY661" s="278" t="s">
        <v>150</v>
      </c>
    </row>
    <row r="662" s="1" customFormat="1" ht="16.5" customHeight="1">
      <c r="B662" s="46"/>
      <c r="C662" s="221" t="s">
        <v>980</v>
      </c>
      <c r="D662" s="221" t="s">
        <v>153</v>
      </c>
      <c r="E662" s="222" t="s">
        <v>919</v>
      </c>
      <c r="F662" s="223" t="s">
        <v>920</v>
      </c>
      <c r="G662" s="224" t="s">
        <v>175</v>
      </c>
      <c r="H662" s="225">
        <v>29.896999999999998</v>
      </c>
      <c r="I662" s="226"/>
      <c r="J662" s="227">
        <f>ROUND(I662*H662,2)</f>
        <v>0</v>
      </c>
      <c r="K662" s="223" t="s">
        <v>157</v>
      </c>
      <c r="L662" s="72"/>
      <c r="M662" s="228" t="s">
        <v>21</v>
      </c>
      <c r="N662" s="229" t="s">
        <v>43</v>
      </c>
      <c r="O662" s="47"/>
      <c r="P662" s="230">
        <f>O662*H662</f>
        <v>0</v>
      </c>
      <c r="Q662" s="230">
        <v>0.00010000000000000001</v>
      </c>
      <c r="R662" s="230">
        <f>Q662*H662</f>
        <v>0.0029897000000000001</v>
      </c>
      <c r="S662" s="230">
        <v>0</v>
      </c>
      <c r="T662" s="231">
        <f>S662*H662</f>
        <v>0</v>
      </c>
      <c r="AR662" s="24" t="s">
        <v>257</v>
      </c>
      <c r="AT662" s="24" t="s">
        <v>153</v>
      </c>
      <c r="AU662" s="24" t="s">
        <v>82</v>
      </c>
      <c r="AY662" s="24" t="s">
        <v>150</v>
      </c>
      <c r="BE662" s="232">
        <f>IF(N662="základní",J662,0)</f>
        <v>0</v>
      </c>
      <c r="BF662" s="232">
        <f>IF(N662="snížená",J662,0)</f>
        <v>0</v>
      </c>
      <c r="BG662" s="232">
        <f>IF(N662="zákl. přenesená",J662,0)</f>
        <v>0</v>
      </c>
      <c r="BH662" s="232">
        <f>IF(N662="sníž. přenesená",J662,0)</f>
        <v>0</v>
      </c>
      <c r="BI662" s="232">
        <f>IF(N662="nulová",J662,0)</f>
        <v>0</v>
      </c>
      <c r="BJ662" s="24" t="s">
        <v>80</v>
      </c>
      <c r="BK662" s="232">
        <f>ROUND(I662*H662,2)</f>
        <v>0</v>
      </c>
      <c r="BL662" s="24" t="s">
        <v>257</v>
      </c>
      <c r="BM662" s="24" t="s">
        <v>981</v>
      </c>
    </row>
    <row r="663" s="1" customFormat="1">
      <c r="B663" s="46"/>
      <c r="C663" s="74"/>
      <c r="D663" s="233" t="s">
        <v>160</v>
      </c>
      <c r="E663" s="74"/>
      <c r="F663" s="234" t="s">
        <v>922</v>
      </c>
      <c r="G663" s="74"/>
      <c r="H663" s="74"/>
      <c r="I663" s="191"/>
      <c r="J663" s="74"/>
      <c r="K663" s="74"/>
      <c r="L663" s="72"/>
      <c r="M663" s="235"/>
      <c r="N663" s="47"/>
      <c r="O663" s="47"/>
      <c r="P663" s="47"/>
      <c r="Q663" s="47"/>
      <c r="R663" s="47"/>
      <c r="S663" s="47"/>
      <c r="T663" s="95"/>
      <c r="AT663" s="24" t="s">
        <v>160</v>
      </c>
      <c r="AU663" s="24" t="s">
        <v>82</v>
      </c>
    </row>
    <row r="664" s="1" customFormat="1" ht="25.5" customHeight="1">
      <c r="B664" s="46"/>
      <c r="C664" s="221" t="s">
        <v>982</v>
      </c>
      <c r="D664" s="221" t="s">
        <v>153</v>
      </c>
      <c r="E664" s="222" t="s">
        <v>983</v>
      </c>
      <c r="F664" s="223" t="s">
        <v>984</v>
      </c>
      <c r="G664" s="224" t="s">
        <v>175</v>
      </c>
      <c r="H664" s="225">
        <v>20.132999999999999</v>
      </c>
      <c r="I664" s="226"/>
      <c r="J664" s="227">
        <f>ROUND(I664*H664,2)</f>
        <v>0</v>
      </c>
      <c r="K664" s="223" t="s">
        <v>21</v>
      </c>
      <c r="L664" s="72"/>
      <c r="M664" s="228" t="s">
        <v>21</v>
      </c>
      <c r="N664" s="229" t="s">
        <v>43</v>
      </c>
      <c r="O664" s="47"/>
      <c r="P664" s="230">
        <f>O664*H664</f>
        <v>0</v>
      </c>
      <c r="Q664" s="230">
        <v>0.01</v>
      </c>
      <c r="R664" s="230">
        <f>Q664*H664</f>
        <v>0.20133000000000001</v>
      </c>
      <c r="S664" s="230">
        <v>0</v>
      </c>
      <c r="T664" s="231">
        <f>S664*H664</f>
        <v>0</v>
      </c>
      <c r="AR664" s="24" t="s">
        <v>257</v>
      </c>
      <c r="AT664" s="24" t="s">
        <v>153</v>
      </c>
      <c r="AU664" s="24" t="s">
        <v>82</v>
      </c>
      <c r="AY664" s="24" t="s">
        <v>150</v>
      </c>
      <c r="BE664" s="232">
        <f>IF(N664="základní",J664,0)</f>
        <v>0</v>
      </c>
      <c r="BF664" s="232">
        <f>IF(N664="snížená",J664,0)</f>
        <v>0</v>
      </c>
      <c r="BG664" s="232">
        <f>IF(N664="zákl. přenesená",J664,0)</f>
        <v>0</v>
      </c>
      <c r="BH664" s="232">
        <f>IF(N664="sníž. přenesená",J664,0)</f>
        <v>0</v>
      </c>
      <c r="BI664" s="232">
        <f>IF(N664="nulová",J664,0)</f>
        <v>0</v>
      </c>
      <c r="BJ664" s="24" t="s">
        <v>80</v>
      </c>
      <c r="BK664" s="232">
        <f>ROUND(I664*H664,2)</f>
        <v>0</v>
      </c>
      <c r="BL664" s="24" t="s">
        <v>257</v>
      </c>
      <c r="BM664" s="24" t="s">
        <v>985</v>
      </c>
    </row>
    <row r="665" s="11" customFormat="1">
      <c r="B665" s="236"/>
      <c r="C665" s="237"/>
      <c r="D665" s="233" t="s">
        <v>162</v>
      </c>
      <c r="E665" s="238" t="s">
        <v>21</v>
      </c>
      <c r="F665" s="239" t="s">
        <v>986</v>
      </c>
      <c r="G665" s="237"/>
      <c r="H665" s="238" t="s">
        <v>21</v>
      </c>
      <c r="I665" s="240"/>
      <c r="J665" s="237"/>
      <c r="K665" s="237"/>
      <c r="L665" s="241"/>
      <c r="M665" s="242"/>
      <c r="N665" s="243"/>
      <c r="O665" s="243"/>
      <c r="P665" s="243"/>
      <c r="Q665" s="243"/>
      <c r="R665" s="243"/>
      <c r="S665" s="243"/>
      <c r="T665" s="244"/>
      <c r="AT665" s="245" t="s">
        <v>162</v>
      </c>
      <c r="AU665" s="245" t="s">
        <v>82</v>
      </c>
      <c r="AV665" s="11" t="s">
        <v>80</v>
      </c>
      <c r="AW665" s="11" t="s">
        <v>35</v>
      </c>
      <c r="AX665" s="11" t="s">
        <v>72</v>
      </c>
      <c r="AY665" s="245" t="s">
        <v>150</v>
      </c>
    </row>
    <row r="666" s="12" customFormat="1">
      <c r="B666" s="246"/>
      <c r="C666" s="247"/>
      <c r="D666" s="233" t="s">
        <v>162</v>
      </c>
      <c r="E666" s="248" t="s">
        <v>21</v>
      </c>
      <c r="F666" s="249" t="s">
        <v>987</v>
      </c>
      <c r="G666" s="247"/>
      <c r="H666" s="250">
        <v>4.5330000000000004</v>
      </c>
      <c r="I666" s="251"/>
      <c r="J666" s="247"/>
      <c r="K666" s="247"/>
      <c r="L666" s="252"/>
      <c r="M666" s="253"/>
      <c r="N666" s="254"/>
      <c r="O666" s="254"/>
      <c r="P666" s="254"/>
      <c r="Q666" s="254"/>
      <c r="R666" s="254"/>
      <c r="S666" s="254"/>
      <c r="T666" s="255"/>
      <c r="AT666" s="256" t="s">
        <v>162</v>
      </c>
      <c r="AU666" s="256" t="s">
        <v>82</v>
      </c>
      <c r="AV666" s="12" t="s">
        <v>82</v>
      </c>
      <c r="AW666" s="12" t="s">
        <v>35</v>
      </c>
      <c r="AX666" s="12" t="s">
        <v>72</v>
      </c>
      <c r="AY666" s="256" t="s">
        <v>150</v>
      </c>
    </row>
    <row r="667" s="11" customFormat="1">
      <c r="B667" s="236"/>
      <c r="C667" s="237"/>
      <c r="D667" s="233" t="s">
        <v>162</v>
      </c>
      <c r="E667" s="238" t="s">
        <v>21</v>
      </c>
      <c r="F667" s="239" t="s">
        <v>988</v>
      </c>
      <c r="G667" s="237"/>
      <c r="H667" s="238" t="s">
        <v>21</v>
      </c>
      <c r="I667" s="240"/>
      <c r="J667" s="237"/>
      <c r="K667" s="237"/>
      <c r="L667" s="241"/>
      <c r="M667" s="242"/>
      <c r="N667" s="243"/>
      <c r="O667" s="243"/>
      <c r="P667" s="243"/>
      <c r="Q667" s="243"/>
      <c r="R667" s="243"/>
      <c r="S667" s="243"/>
      <c r="T667" s="244"/>
      <c r="AT667" s="245" t="s">
        <v>162</v>
      </c>
      <c r="AU667" s="245" t="s">
        <v>82</v>
      </c>
      <c r="AV667" s="11" t="s">
        <v>80</v>
      </c>
      <c r="AW667" s="11" t="s">
        <v>35</v>
      </c>
      <c r="AX667" s="11" t="s">
        <v>72</v>
      </c>
      <c r="AY667" s="245" t="s">
        <v>150</v>
      </c>
    </row>
    <row r="668" s="12" customFormat="1">
      <c r="B668" s="246"/>
      <c r="C668" s="247"/>
      <c r="D668" s="233" t="s">
        <v>162</v>
      </c>
      <c r="E668" s="248" t="s">
        <v>21</v>
      </c>
      <c r="F668" s="249" t="s">
        <v>989</v>
      </c>
      <c r="G668" s="247"/>
      <c r="H668" s="250">
        <v>15.6</v>
      </c>
      <c r="I668" s="251"/>
      <c r="J668" s="247"/>
      <c r="K668" s="247"/>
      <c r="L668" s="252"/>
      <c r="M668" s="253"/>
      <c r="N668" s="254"/>
      <c r="O668" s="254"/>
      <c r="P668" s="254"/>
      <c r="Q668" s="254"/>
      <c r="R668" s="254"/>
      <c r="S668" s="254"/>
      <c r="T668" s="255"/>
      <c r="AT668" s="256" t="s">
        <v>162</v>
      </c>
      <c r="AU668" s="256" t="s">
        <v>82</v>
      </c>
      <c r="AV668" s="12" t="s">
        <v>82</v>
      </c>
      <c r="AW668" s="12" t="s">
        <v>35</v>
      </c>
      <c r="AX668" s="12" t="s">
        <v>72</v>
      </c>
      <c r="AY668" s="256" t="s">
        <v>150</v>
      </c>
    </row>
    <row r="669" s="13" customFormat="1">
      <c r="B669" s="268"/>
      <c r="C669" s="269"/>
      <c r="D669" s="233" t="s">
        <v>162</v>
      </c>
      <c r="E669" s="270" t="s">
        <v>21</v>
      </c>
      <c r="F669" s="271" t="s">
        <v>211</v>
      </c>
      <c r="G669" s="269"/>
      <c r="H669" s="272">
        <v>20.132999999999999</v>
      </c>
      <c r="I669" s="273"/>
      <c r="J669" s="269"/>
      <c r="K669" s="269"/>
      <c r="L669" s="274"/>
      <c r="M669" s="275"/>
      <c r="N669" s="276"/>
      <c r="O669" s="276"/>
      <c r="P669" s="276"/>
      <c r="Q669" s="276"/>
      <c r="R669" s="276"/>
      <c r="S669" s="276"/>
      <c r="T669" s="277"/>
      <c r="AT669" s="278" t="s">
        <v>162</v>
      </c>
      <c r="AU669" s="278" t="s">
        <v>82</v>
      </c>
      <c r="AV669" s="13" t="s">
        <v>158</v>
      </c>
      <c r="AW669" s="13" t="s">
        <v>35</v>
      </c>
      <c r="AX669" s="13" t="s">
        <v>80</v>
      </c>
      <c r="AY669" s="278" t="s">
        <v>150</v>
      </c>
    </row>
    <row r="670" s="1" customFormat="1" ht="16.5" customHeight="1">
      <c r="B670" s="46"/>
      <c r="C670" s="221" t="s">
        <v>990</v>
      </c>
      <c r="D670" s="221" t="s">
        <v>153</v>
      </c>
      <c r="E670" s="222" t="s">
        <v>991</v>
      </c>
      <c r="F670" s="223" t="s">
        <v>992</v>
      </c>
      <c r="G670" s="224" t="s">
        <v>156</v>
      </c>
      <c r="H670" s="225">
        <v>3.3570000000000002</v>
      </c>
      <c r="I670" s="226"/>
      <c r="J670" s="227">
        <f>ROUND(I670*H670,2)</f>
        <v>0</v>
      </c>
      <c r="K670" s="223" t="s">
        <v>157</v>
      </c>
      <c r="L670" s="72"/>
      <c r="M670" s="228" t="s">
        <v>21</v>
      </c>
      <c r="N670" s="229" t="s">
        <v>43</v>
      </c>
      <c r="O670" s="47"/>
      <c r="P670" s="230">
        <f>O670*H670</f>
        <v>0</v>
      </c>
      <c r="Q670" s="230">
        <v>0</v>
      </c>
      <c r="R670" s="230">
        <f>Q670*H670</f>
        <v>0</v>
      </c>
      <c r="S670" s="230">
        <v>0</v>
      </c>
      <c r="T670" s="231">
        <f>S670*H670</f>
        <v>0</v>
      </c>
      <c r="AR670" s="24" t="s">
        <v>257</v>
      </c>
      <c r="AT670" s="24" t="s">
        <v>153</v>
      </c>
      <c r="AU670" s="24" t="s">
        <v>82</v>
      </c>
      <c r="AY670" s="24" t="s">
        <v>150</v>
      </c>
      <c r="BE670" s="232">
        <f>IF(N670="základní",J670,0)</f>
        <v>0</v>
      </c>
      <c r="BF670" s="232">
        <f>IF(N670="snížená",J670,0)</f>
        <v>0</v>
      </c>
      <c r="BG670" s="232">
        <f>IF(N670="zákl. přenesená",J670,0)</f>
        <v>0</v>
      </c>
      <c r="BH670" s="232">
        <f>IF(N670="sníž. přenesená",J670,0)</f>
        <v>0</v>
      </c>
      <c r="BI670" s="232">
        <f>IF(N670="nulová",J670,0)</f>
        <v>0</v>
      </c>
      <c r="BJ670" s="24" t="s">
        <v>80</v>
      </c>
      <c r="BK670" s="232">
        <f>ROUND(I670*H670,2)</f>
        <v>0</v>
      </c>
      <c r="BL670" s="24" t="s">
        <v>257</v>
      </c>
      <c r="BM670" s="24" t="s">
        <v>993</v>
      </c>
    </row>
    <row r="671" s="1" customFormat="1">
      <c r="B671" s="46"/>
      <c r="C671" s="74"/>
      <c r="D671" s="233" t="s">
        <v>160</v>
      </c>
      <c r="E671" s="74"/>
      <c r="F671" s="234" t="s">
        <v>994</v>
      </c>
      <c r="G671" s="74"/>
      <c r="H671" s="74"/>
      <c r="I671" s="191"/>
      <c r="J671" s="74"/>
      <c r="K671" s="74"/>
      <c r="L671" s="72"/>
      <c r="M671" s="235"/>
      <c r="N671" s="47"/>
      <c r="O671" s="47"/>
      <c r="P671" s="47"/>
      <c r="Q671" s="47"/>
      <c r="R671" s="47"/>
      <c r="S671" s="47"/>
      <c r="T671" s="95"/>
      <c r="AT671" s="24" t="s">
        <v>160</v>
      </c>
      <c r="AU671" s="24" t="s">
        <v>82</v>
      </c>
    </row>
    <row r="672" s="1" customFormat="1" ht="25.5" customHeight="1">
      <c r="B672" s="46"/>
      <c r="C672" s="221" t="s">
        <v>995</v>
      </c>
      <c r="D672" s="221" t="s">
        <v>153</v>
      </c>
      <c r="E672" s="222" t="s">
        <v>996</v>
      </c>
      <c r="F672" s="223" t="s">
        <v>997</v>
      </c>
      <c r="G672" s="224" t="s">
        <v>156</v>
      </c>
      <c r="H672" s="225">
        <v>3.3570000000000002</v>
      </c>
      <c r="I672" s="226"/>
      <c r="J672" s="227">
        <f>ROUND(I672*H672,2)</f>
        <v>0</v>
      </c>
      <c r="K672" s="223" t="s">
        <v>157</v>
      </c>
      <c r="L672" s="72"/>
      <c r="M672" s="228" t="s">
        <v>21</v>
      </c>
      <c r="N672" s="229" t="s">
        <v>43</v>
      </c>
      <c r="O672" s="47"/>
      <c r="P672" s="230">
        <f>O672*H672</f>
        <v>0</v>
      </c>
      <c r="Q672" s="230">
        <v>0</v>
      </c>
      <c r="R672" s="230">
        <f>Q672*H672</f>
        <v>0</v>
      </c>
      <c r="S672" s="230">
        <v>0</v>
      </c>
      <c r="T672" s="231">
        <f>S672*H672</f>
        <v>0</v>
      </c>
      <c r="AR672" s="24" t="s">
        <v>257</v>
      </c>
      <c r="AT672" s="24" t="s">
        <v>153</v>
      </c>
      <c r="AU672" s="24" t="s">
        <v>82</v>
      </c>
      <c r="AY672" s="24" t="s">
        <v>150</v>
      </c>
      <c r="BE672" s="232">
        <f>IF(N672="základní",J672,0)</f>
        <v>0</v>
      </c>
      <c r="BF672" s="232">
        <f>IF(N672="snížená",J672,0)</f>
        <v>0</v>
      </c>
      <c r="BG672" s="232">
        <f>IF(N672="zákl. přenesená",J672,0)</f>
        <v>0</v>
      </c>
      <c r="BH672" s="232">
        <f>IF(N672="sníž. přenesená",J672,0)</f>
        <v>0</v>
      </c>
      <c r="BI672" s="232">
        <f>IF(N672="nulová",J672,0)</f>
        <v>0</v>
      </c>
      <c r="BJ672" s="24" t="s">
        <v>80</v>
      </c>
      <c r="BK672" s="232">
        <f>ROUND(I672*H672,2)</f>
        <v>0</v>
      </c>
      <c r="BL672" s="24" t="s">
        <v>257</v>
      </c>
      <c r="BM672" s="24" t="s">
        <v>998</v>
      </c>
    </row>
    <row r="673" s="1" customFormat="1">
      <c r="B673" s="46"/>
      <c r="C673" s="74"/>
      <c r="D673" s="233" t="s">
        <v>160</v>
      </c>
      <c r="E673" s="74"/>
      <c r="F673" s="234" t="s">
        <v>999</v>
      </c>
      <c r="G673" s="74"/>
      <c r="H673" s="74"/>
      <c r="I673" s="191"/>
      <c r="J673" s="74"/>
      <c r="K673" s="74"/>
      <c r="L673" s="72"/>
      <c r="M673" s="235"/>
      <c r="N673" s="47"/>
      <c r="O673" s="47"/>
      <c r="P673" s="47"/>
      <c r="Q673" s="47"/>
      <c r="R673" s="47"/>
      <c r="S673" s="47"/>
      <c r="T673" s="95"/>
      <c r="AT673" s="24" t="s">
        <v>160</v>
      </c>
      <c r="AU673" s="24" t="s">
        <v>82</v>
      </c>
    </row>
    <row r="674" s="10" customFormat="1" ht="29.88" customHeight="1">
      <c r="B674" s="205"/>
      <c r="C674" s="206"/>
      <c r="D674" s="207" t="s">
        <v>71</v>
      </c>
      <c r="E674" s="219" t="s">
        <v>1000</v>
      </c>
      <c r="F674" s="219" t="s">
        <v>1001</v>
      </c>
      <c r="G674" s="206"/>
      <c r="H674" s="206"/>
      <c r="I674" s="209"/>
      <c r="J674" s="220">
        <f>BK674</f>
        <v>0</v>
      </c>
      <c r="K674" s="206"/>
      <c r="L674" s="211"/>
      <c r="M674" s="212"/>
      <c r="N674" s="213"/>
      <c r="O674" s="213"/>
      <c r="P674" s="214">
        <f>SUM(P675:P792)</f>
        <v>0</v>
      </c>
      <c r="Q674" s="213"/>
      <c r="R674" s="214">
        <f>SUM(R675:R792)</f>
        <v>0.34999999999999998</v>
      </c>
      <c r="S674" s="213"/>
      <c r="T674" s="215">
        <f>SUM(T675:T792)</f>
        <v>0</v>
      </c>
      <c r="AR674" s="216" t="s">
        <v>82</v>
      </c>
      <c r="AT674" s="217" t="s">
        <v>71</v>
      </c>
      <c r="AU674" s="217" t="s">
        <v>80</v>
      </c>
      <c r="AY674" s="216" t="s">
        <v>150</v>
      </c>
      <c r="BK674" s="218">
        <f>SUM(BK675:BK792)</f>
        <v>0</v>
      </c>
    </row>
    <row r="675" s="1" customFormat="1" ht="25.5" customHeight="1">
      <c r="B675" s="46"/>
      <c r="C675" s="221" t="s">
        <v>1002</v>
      </c>
      <c r="D675" s="221" t="s">
        <v>153</v>
      </c>
      <c r="E675" s="222" t="s">
        <v>1003</v>
      </c>
      <c r="F675" s="223" t="s">
        <v>1004</v>
      </c>
      <c r="G675" s="224" t="s">
        <v>516</v>
      </c>
      <c r="H675" s="225">
        <v>1</v>
      </c>
      <c r="I675" s="226"/>
      <c r="J675" s="227">
        <f>ROUND(I675*H675,2)</f>
        <v>0</v>
      </c>
      <c r="K675" s="223" t="s">
        <v>21</v>
      </c>
      <c r="L675" s="72"/>
      <c r="M675" s="228" t="s">
        <v>21</v>
      </c>
      <c r="N675" s="229" t="s">
        <v>43</v>
      </c>
      <c r="O675" s="47"/>
      <c r="P675" s="230">
        <f>O675*H675</f>
        <v>0</v>
      </c>
      <c r="Q675" s="230">
        <v>0.040000000000000001</v>
      </c>
      <c r="R675" s="230">
        <f>Q675*H675</f>
        <v>0.040000000000000001</v>
      </c>
      <c r="S675" s="230">
        <v>0</v>
      </c>
      <c r="T675" s="231">
        <f>S675*H675</f>
        <v>0</v>
      </c>
      <c r="AR675" s="24" t="s">
        <v>257</v>
      </c>
      <c r="AT675" s="24" t="s">
        <v>153</v>
      </c>
      <c r="AU675" s="24" t="s">
        <v>82</v>
      </c>
      <c r="AY675" s="24" t="s">
        <v>150</v>
      </c>
      <c r="BE675" s="232">
        <f>IF(N675="základní",J675,0)</f>
        <v>0</v>
      </c>
      <c r="BF675" s="232">
        <f>IF(N675="snížená",J675,0)</f>
        <v>0</v>
      </c>
      <c r="BG675" s="232">
        <f>IF(N675="zákl. přenesená",J675,0)</f>
        <v>0</v>
      </c>
      <c r="BH675" s="232">
        <f>IF(N675="sníž. přenesená",J675,0)</f>
        <v>0</v>
      </c>
      <c r="BI675" s="232">
        <f>IF(N675="nulová",J675,0)</f>
        <v>0</v>
      </c>
      <c r="BJ675" s="24" t="s">
        <v>80</v>
      </c>
      <c r="BK675" s="232">
        <f>ROUND(I675*H675,2)</f>
        <v>0</v>
      </c>
      <c r="BL675" s="24" t="s">
        <v>257</v>
      </c>
      <c r="BM675" s="24" t="s">
        <v>1005</v>
      </c>
    </row>
    <row r="676" s="11" customFormat="1">
      <c r="B676" s="236"/>
      <c r="C676" s="237"/>
      <c r="D676" s="233" t="s">
        <v>162</v>
      </c>
      <c r="E676" s="238" t="s">
        <v>21</v>
      </c>
      <c r="F676" s="239" t="s">
        <v>1006</v>
      </c>
      <c r="G676" s="237"/>
      <c r="H676" s="238" t="s">
        <v>21</v>
      </c>
      <c r="I676" s="240"/>
      <c r="J676" s="237"/>
      <c r="K676" s="237"/>
      <c r="L676" s="241"/>
      <c r="M676" s="242"/>
      <c r="N676" s="243"/>
      <c r="O676" s="243"/>
      <c r="P676" s="243"/>
      <c r="Q676" s="243"/>
      <c r="R676" s="243"/>
      <c r="S676" s="243"/>
      <c r="T676" s="244"/>
      <c r="AT676" s="245" t="s">
        <v>162</v>
      </c>
      <c r="AU676" s="245" t="s">
        <v>82</v>
      </c>
      <c r="AV676" s="11" t="s">
        <v>80</v>
      </c>
      <c r="AW676" s="11" t="s">
        <v>35</v>
      </c>
      <c r="AX676" s="11" t="s">
        <v>72</v>
      </c>
      <c r="AY676" s="245" t="s">
        <v>150</v>
      </c>
    </row>
    <row r="677" s="11" customFormat="1">
      <c r="B677" s="236"/>
      <c r="C677" s="237"/>
      <c r="D677" s="233" t="s">
        <v>162</v>
      </c>
      <c r="E677" s="238" t="s">
        <v>21</v>
      </c>
      <c r="F677" s="239" t="s">
        <v>1007</v>
      </c>
      <c r="G677" s="237"/>
      <c r="H677" s="238" t="s">
        <v>21</v>
      </c>
      <c r="I677" s="240"/>
      <c r="J677" s="237"/>
      <c r="K677" s="237"/>
      <c r="L677" s="241"/>
      <c r="M677" s="242"/>
      <c r="N677" s="243"/>
      <c r="O677" s="243"/>
      <c r="P677" s="243"/>
      <c r="Q677" s="243"/>
      <c r="R677" s="243"/>
      <c r="S677" s="243"/>
      <c r="T677" s="244"/>
      <c r="AT677" s="245" t="s">
        <v>162</v>
      </c>
      <c r="AU677" s="245" t="s">
        <v>82</v>
      </c>
      <c r="AV677" s="11" t="s">
        <v>80</v>
      </c>
      <c r="AW677" s="11" t="s">
        <v>35</v>
      </c>
      <c r="AX677" s="11" t="s">
        <v>72</v>
      </c>
      <c r="AY677" s="245" t="s">
        <v>150</v>
      </c>
    </row>
    <row r="678" s="11" customFormat="1">
      <c r="B678" s="236"/>
      <c r="C678" s="237"/>
      <c r="D678" s="233" t="s">
        <v>162</v>
      </c>
      <c r="E678" s="238" t="s">
        <v>21</v>
      </c>
      <c r="F678" s="239" t="s">
        <v>1008</v>
      </c>
      <c r="G678" s="237"/>
      <c r="H678" s="238" t="s">
        <v>21</v>
      </c>
      <c r="I678" s="240"/>
      <c r="J678" s="237"/>
      <c r="K678" s="237"/>
      <c r="L678" s="241"/>
      <c r="M678" s="242"/>
      <c r="N678" s="243"/>
      <c r="O678" s="243"/>
      <c r="P678" s="243"/>
      <c r="Q678" s="243"/>
      <c r="R678" s="243"/>
      <c r="S678" s="243"/>
      <c r="T678" s="244"/>
      <c r="AT678" s="245" t="s">
        <v>162</v>
      </c>
      <c r="AU678" s="245" t="s">
        <v>82</v>
      </c>
      <c r="AV678" s="11" t="s">
        <v>80</v>
      </c>
      <c r="AW678" s="11" t="s">
        <v>35</v>
      </c>
      <c r="AX678" s="11" t="s">
        <v>72</v>
      </c>
      <c r="AY678" s="245" t="s">
        <v>150</v>
      </c>
    </row>
    <row r="679" s="12" customFormat="1">
      <c r="B679" s="246"/>
      <c r="C679" s="247"/>
      <c r="D679" s="233" t="s">
        <v>162</v>
      </c>
      <c r="E679" s="248" t="s">
        <v>21</v>
      </c>
      <c r="F679" s="249" t="s">
        <v>1009</v>
      </c>
      <c r="G679" s="247"/>
      <c r="H679" s="250">
        <v>1</v>
      </c>
      <c r="I679" s="251"/>
      <c r="J679" s="247"/>
      <c r="K679" s="247"/>
      <c r="L679" s="252"/>
      <c r="M679" s="253"/>
      <c r="N679" s="254"/>
      <c r="O679" s="254"/>
      <c r="P679" s="254"/>
      <c r="Q679" s="254"/>
      <c r="R679" s="254"/>
      <c r="S679" s="254"/>
      <c r="T679" s="255"/>
      <c r="AT679" s="256" t="s">
        <v>162</v>
      </c>
      <c r="AU679" s="256" t="s">
        <v>82</v>
      </c>
      <c r="AV679" s="12" t="s">
        <v>82</v>
      </c>
      <c r="AW679" s="12" t="s">
        <v>35</v>
      </c>
      <c r="AX679" s="12" t="s">
        <v>80</v>
      </c>
      <c r="AY679" s="256" t="s">
        <v>150</v>
      </c>
    </row>
    <row r="680" s="1" customFormat="1" ht="25.5" customHeight="1">
      <c r="B680" s="46"/>
      <c r="C680" s="221" t="s">
        <v>1010</v>
      </c>
      <c r="D680" s="221" t="s">
        <v>153</v>
      </c>
      <c r="E680" s="222" t="s">
        <v>1011</v>
      </c>
      <c r="F680" s="223" t="s">
        <v>1012</v>
      </c>
      <c r="G680" s="224" t="s">
        <v>516</v>
      </c>
      <c r="H680" s="225">
        <v>1</v>
      </c>
      <c r="I680" s="226"/>
      <c r="J680" s="227">
        <f>ROUND(I680*H680,2)</f>
        <v>0</v>
      </c>
      <c r="K680" s="223" t="s">
        <v>21</v>
      </c>
      <c r="L680" s="72"/>
      <c r="M680" s="228" t="s">
        <v>21</v>
      </c>
      <c r="N680" s="229" t="s">
        <v>43</v>
      </c>
      <c r="O680" s="47"/>
      <c r="P680" s="230">
        <f>O680*H680</f>
        <v>0</v>
      </c>
      <c r="Q680" s="230">
        <v>0.02</v>
      </c>
      <c r="R680" s="230">
        <f>Q680*H680</f>
        <v>0.02</v>
      </c>
      <c r="S680" s="230">
        <v>0</v>
      </c>
      <c r="T680" s="231">
        <f>S680*H680</f>
        <v>0</v>
      </c>
      <c r="AR680" s="24" t="s">
        <v>257</v>
      </c>
      <c r="AT680" s="24" t="s">
        <v>153</v>
      </c>
      <c r="AU680" s="24" t="s">
        <v>82</v>
      </c>
      <c r="AY680" s="24" t="s">
        <v>150</v>
      </c>
      <c r="BE680" s="232">
        <f>IF(N680="základní",J680,0)</f>
        <v>0</v>
      </c>
      <c r="BF680" s="232">
        <f>IF(N680="snížená",J680,0)</f>
        <v>0</v>
      </c>
      <c r="BG680" s="232">
        <f>IF(N680="zákl. přenesená",J680,0)</f>
        <v>0</v>
      </c>
      <c r="BH680" s="232">
        <f>IF(N680="sníž. přenesená",J680,0)</f>
        <v>0</v>
      </c>
      <c r="BI680" s="232">
        <f>IF(N680="nulová",J680,0)</f>
        <v>0</v>
      </c>
      <c r="BJ680" s="24" t="s">
        <v>80</v>
      </c>
      <c r="BK680" s="232">
        <f>ROUND(I680*H680,2)</f>
        <v>0</v>
      </c>
      <c r="BL680" s="24" t="s">
        <v>257</v>
      </c>
      <c r="BM680" s="24" t="s">
        <v>1013</v>
      </c>
    </row>
    <row r="681" s="11" customFormat="1">
      <c r="B681" s="236"/>
      <c r="C681" s="237"/>
      <c r="D681" s="233" t="s">
        <v>162</v>
      </c>
      <c r="E681" s="238" t="s">
        <v>21</v>
      </c>
      <c r="F681" s="239" t="s">
        <v>1006</v>
      </c>
      <c r="G681" s="237"/>
      <c r="H681" s="238" t="s">
        <v>21</v>
      </c>
      <c r="I681" s="240"/>
      <c r="J681" s="237"/>
      <c r="K681" s="237"/>
      <c r="L681" s="241"/>
      <c r="M681" s="242"/>
      <c r="N681" s="243"/>
      <c r="O681" s="243"/>
      <c r="P681" s="243"/>
      <c r="Q681" s="243"/>
      <c r="R681" s="243"/>
      <c r="S681" s="243"/>
      <c r="T681" s="244"/>
      <c r="AT681" s="245" t="s">
        <v>162</v>
      </c>
      <c r="AU681" s="245" t="s">
        <v>82</v>
      </c>
      <c r="AV681" s="11" t="s">
        <v>80</v>
      </c>
      <c r="AW681" s="11" t="s">
        <v>35</v>
      </c>
      <c r="AX681" s="11" t="s">
        <v>72</v>
      </c>
      <c r="AY681" s="245" t="s">
        <v>150</v>
      </c>
    </row>
    <row r="682" s="11" customFormat="1">
      <c r="B682" s="236"/>
      <c r="C682" s="237"/>
      <c r="D682" s="233" t="s">
        <v>162</v>
      </c>
      <c r="E682" s="238" t="s">
        <v>21</v>
      </c>
      <c r="F682" s="239" t="s">
        <v>1007</v>
      </c>
      <c r="G682" s="237"/>
      <c r="H682" s="238" t="s">
        <v>21</v>
      </c>
      <c r="I682" s="240"/>
      <c r="J682" s="237"/>
      <c r="K682" s="237"/>
      <c r="L682" s="241"/>
      <c r="M682" s="242"/>
      <c r="N682" s="243"/>
      <c r="O682" s="243"/>
      <c r="P682" s="243"/>
      <c r="Q682" s="243"/>
      <c r="R682" s="243"/>
      <c r="S682" s="243"/>
      <c r="T682" s="244"/>
      <c r="AT682" s="245" t="s">
        <v>162</v>
      </c>
      <c r="AU682" s="245" t="s">
        <v>82</v>
      </c>
      <c r="AV682" s="11" t="s">
        <v>80</v>
      </c>
      <c r="AW682" s="11" t="s">
        <v>35</v>
      </c>
      <c r="AX682" s="11" t="s">
        <v>72</v>
      </c>
      <c r="AY682" s="245" t="s">
        <v>150</v>
      </c>
    </row>
    <row r="683" s="11" customFormat="1">
      <c r="B683" s="236"/>
      <c r="C683" s="237"/>
      <c r="D683" s="233" t="s">
        <v>162</v>
      </c>
      <c r="E683" s="238" t="s">
        <v>21</v>
      </c>
      <c r="F683" s="239" t="s">
        <v>1008</v>
      </c>
      <c r="G683" s="237"/>
      <c r="H683" s="238" t="s">
        <v>21</v>
      </c>
      <c r="I683" s="240"/>
      <c r="J683" s="237"/>
      <c r="K683" s="237"/>
      <c r="L683" s="241"/>
      <c r="M683" s="242"/>
      <c r="N683" s="243"/>
      <c r="O683" s="243"/>
      <c r="P683" s="243"/>
      <c r="Q683" s="243"/>
      <c r="R683" s="243"/>
      <c r="S683" s="243"/>
      <c r="T683" s="244"/>
      <c r="AT683" s="245" t="s">
        <v>162</v>
      </c>
      <c r="AU683" s="245" t="s">
        <v>82</v>
      </c>
      <c r="AV683" s="11" t="s">
        <v>80</v>
      </c>
      <c r="AW683" s="11" t="s">
        <v>35</v>
      </c>
      <c r="AX683" s="11" t="s">
        <v>72</v>
      </c>
      <c r="AY683" s="245" t="s">
        <v>150</v>
      </c>
    </row>
    <row r="684" s="12" customFormat="1">
      <c r="B684" s="246"/>
      <c r="C684" s="247"/>
      <c r="D684" s="233" t="s">
        <v>162</v>
      </c>
      <c r="E684" s="248" t="s">
        <v>21</v>
      </c>
      <c r="F684" s="249" t="s">
        <v>1014</v>
      </c>
      <c r="G684" s="247"/>
      <c r="H684" s="250">
        <v>1</v>
      </c>
      <c r="I684" s="251"/>
      <c r="J684" s="247"/>
      <c r="K684" s="247"/>
      <c r="L684" s="252"/>
      <c r="M684" s="253"/>
      <c r="N684" s="254"/>
      <c r="O684" s="254"/>
      <c r="P684" s="254"/>
      <c r="Q684" s="254"/>
      <c r="R684" s="254"/>
      <c r="S684" s="254"/>
      <c r="T684" s="255"/>
      <c r="AT684" s="256" t="s">
        <v>162</v>
      </c>
      <c r="AU684" s="256" t="s">
        <v>82</v>
      </c>
      <c r="AV684" s="12" t="s">
        <v>82</v>
      </c>
      <c r="AW684" s="12" t="s">
        <v>35</v>
      </c>
      <c r="AX684" s="12" t="s">
        <v>80</v>
      </c>
      <c r="AY684" s="256" t="s">
        <v>150</v>
      </c>
    </row>
    <row r="685" s="1" customFormat="1" ht="38.25" customHeight="1">
      <c r="B685" s="46"/>
      <c r="C685" s="221" t="s">
        <v>1015</v>
      </c>
      <c r="D685" s="221" t="s">
        <v>153</v>
      </c>
      <c r="E685" s="222" t="s">
        <v>1016</v>
      </c>
      <c r="F685" s="223" t="s">
        <v>1017</v>
      </c>
      <c r="G685" s="224" t="s">
        <v>516</v>
      </c>
      <c r="H685" s="225">
        <v>1</v>
      </c>
      <c r="I685" s="226"/>
      <c r="J685" s="227">
        <f>ROUND(I685*H685,2)</f>
        <v>0</v>
      </c>
      <c r="K685" s="223" t="s">
        <v>21</v>
      </c>
      <c r="L685" s="72"/>
      <c r="M685" s="228" t="s">
        <v>21</v>
      </c>
      <c r="N685" s="229" t="s">
        <v>43</v>
      </c>
      <c r="O685" s="47"/>
      <c r="P685" s="230">
        <f>O685*H685</f>
        <v>0</v>
      </c>
      <c r="Q685" s="230">
        <v>0.02</v>
      </c>
      <c r="R685" s="230">
        <f>Q685*H685</f>
        <v>0.02</v>
      </c>
      <c r="S685" s="230">
        <v>0</v>
      </c>
      <c r="T685" s="231">
        <f>S685*H685</f>
        <v>0</v>
      </c>
      <c r="AR685" s="24" t="s">
        <v>257</v>
      </c>
      <c r="AT685" s="24" t="s">
        <v>153</v>
      </c>
      <c r="AU685" s="24" t="s">
        <v>82</v>
      </c>
      <c r="AY685" s="24" t="s">
        <v>150</v>
      </c>
      <c r="BE685" s="232">
        <f>IF(N685="základní",J685,0)</f>
        <v>0</v>
      </c>
      <c r="BF685" s="232">
        <f>IF(N685="snížená",J685,0)</f>
        <v>0</v>
      </c>
      <c r="BG685" s="232">
        <f>IF(N685="zákl. přenesená",J685,0)</f>
        <v>0</v>
      </c>
      <c r="BH685" s="232">
        <f>IF(N685="sníž. přenesená",J685,0)</f>
        <v>0</v>
      </c>
      <c r="BI685" s="232">
        <f>IF(N685="nulová",J685,0)</f>
        <v>0</v>
      </c>
      <c r="BJ685" s="24" t="s">
        <v>80</v>
      </c>
      <c r="BK685" s="232">
        <f>ROUND(I685*H685,2)</f>
        <v>0</v>
      </c>
      <c r="BL685" s="24" t="s">
        <v>257</v>
      </c>
      <c r="BM685" s="24" t="s">
        <v>1018</v>
      </c>
    </row>
    <row r="686" s="11" customFormat="1">
      <c r="B686" s="236"/>
      <c r="C686" s="237"/>
      <c r="D686" s="233" t="s">
        <v>162</v>
      </c>
      <c r="E686" s="238" t="s">
        <v>21</v>
      </c>
      <c r="F686" s="239" t="s">
        <v>1006</v>
      </c>
      <c r="G686" s="237"/>
      <c r="H686" s="238" t="s">
        <v>21</v>
      </c>
      <c r="I686" s="240"/>
      <c r="J686" s="237"/>
      <c r="K686" s="237"/>
      <c r="L686" s="241"/>
      <c r="M686" s="242"/>
      <c r="N686" s="243"/>
      <c r="O686" s="243"/>
      <c r="P686" s="243"/>
      <c r="Q686" s="243"/>
      <c r="R686" s="243"/>
      <c r="S686" s="243"/>
      <c r="T686" s="244"/>
      <c r="AT686" s="245" t="s">
        <v>162</v>
      </c>
      <c r="AU686" s="245" t="s">
        <v>82</v>
      </c>
      <c r="AV686" s="11" t="s">
        <v>80</v>
      </c>
      <c r="AW686" s="11" t="s">
        <v>35</v>
      </c>
      <c r="AX686" s="11" t="s">
        <v>72</v>
      </c>
      <c r="AY686" s="245" t="s">
        <v>150</v>
      </c>
    </row>
    <row r="687" s="11" customFormat="1">
      <c r="B687" s="236"/>
      <c r="C687" s="237"/>
      <c r="D687" s="233" t="s">
        <v>162</v>
      </c>
      <c r="E687" s="238" t="s">
        <v>21</v>
      </c>
      <c r="F687" s="239" t="s">
        <v>1007</v>
      </c>
      <c r="G687" s="237"/>
      <c r="H687" s="238" t="s">
        <v>21</v>
      </c>
      <c r="I687" s="240"/>
      <c r="J687" s="237"/>
      <c r="K687" s="237"/>
      <c r="L687" s="241"/>
      <c r="M687" s="242"/>
      <c r="N687" s="243"/>
      <c r="O687" s="243"/>
      <c r="P687" s="243"/>
      <c r="Q687" s="243"/>
      <c r="R687" s="243"/>
      <c r="S687" s="243"/>
      <c r="T687" s="244"/>
      <c r="AT687" s="245" t="s">
        <v>162</v>
      </c>
      <c r="AU687" s="245" t="s">
        <v>82</v>
      </c>
      <c r="AV687" s="11" t="s">
        <v>80</v>
      </c>
      <c r="AW687" s="11" t="s">
        <v>35</v>
      </c>
      <c r="AX687" s="11" t="s">
        <v>72</v>
      </c>
      <c r="AY687" s="245" t="s">
        <v>150</v>
      </c>
    </row>
    <row r="688" s="11" customFormat="1">
      <c r="B688" s="236"/>
      <c r="C688" s="237"/>
      <c r="D688" s="233" t="s">
        <v>162</v>
      </c>
      <c r="E688" s="238" t="s">
        <v>21</v>
      </c>
      <c r="F688" s="239" t="s">
        <v>1008</v>
      </c>
      <c r="G688" s="237"/>
      <c r="H688" s="238" t="s">
        <v>21</v>
      </c>
      <c r="I688" s="240"/>
      <c r="J688" s="237"/>
      <c r="K688" s="237"/>
      <c r="L688" s="241"/>
      <c r="M688" s="242"/>
      <c r="N688" s="243"/>
      <c r="O688" s="243"/>
      <c r="P688" s="243"/>
      <c r="Q688" s="243"/>
      <c r="R688" s="243"/>
      <c r="S688" s="243"/>
      <c r="T688" s="244"/>
      <c r="AT688" s="245" t="s">
        <v>162</v>
      </c>
      <c r="AU688" s="245" t="s">
        <v>82</v>
      </c>
      <c r="AV688" s="11" t="s">
        <v>80</v>
      </c>
      <c r="AW688" s="11" t="s">
        <v>35</v>
      </c>
      <c r="AX688" s="11" t="s">
        <v>72</v>
      </c>
      <c r="AY688" s="245" t="s">
        <v>150</v>
      </c>
    </row>
    <row r="689" s="12" customFormat="1">
      <c r="B689" s="246"/>
      <c r="C689" s="247"/>
      <c r="D689" s="233" t="s">
        <v>162</v>
      </c>
      <c r="E689" s="248" t="s">
        <v>21</v>
      </c>
      <c r="F689" s="249" t="s">
        <v>1019</v>
      </c>
      <c r="G689" s="247"/>
      <c r="H689" s="250">
        <v>1</v>
      </c>
      <c r="I689" s="251"/>
      <c r="J689" s="247"/>
      <c r="K689" s="247"/>
      <c r="L689" s="252"/>
      <c r="M689" s="253"/>
      <c r="N689" s="254"/>
      <c r="O689" s="254"/>
      <c r="P689" s="254"/>
      <c r="Q689" s="254"/>
      <c r="R689" s="254"/>
      <c r="S689" s="254"/>
      <c r="T689" s="255"/>
      <c r="AT689" s="256" t="s">
        <v>162</v>
      </c>
      <c r="AU689" s="256" t="s">
        <v>82</v>
      </c>
      <c r="AV689" s="12" t="s">
        <v>82</v>
      </c>
      <c r="AW689" s="12" t="s">
        <v>35</v>
      </c>
      <c r="AX689" s="12" t="s">
        <v>80</v>
      </c>
      <c r="AY689" s="256" t="s">
        <v>150</v>
      </c>
    </row>
    <row r="690" s="1" customFormat="1" ht="25.5" customHeight="1">
      <c r="B690" s="46"/>
      <c r="C690" s="221" t="s">
        <v>1020</v>
      </c>
      <c r="D690" s="221" t="s">
        <v>153</v>
      </c>
      <c r="E690" s="222" t="s">
        <v>1021</v>
      </c>
      <c r="F690" s="223" t="s">
        <v>1022</v>
      </c>
      <c r="G690" s="224" t="s">
        <v>516</v>
      </c>
      <c r="H690" s="225">
        <v>1</v>
      </c>
      <c r="I690" s="226"/>
      <c r="J690" s="227">
        <f>ROUND(I690*H690,2)</f>
        <v>0</v>
      </c>
      <c r="K690" s="223" t="s">
        <v>21</v>
      </c>
      <c r="L690" s="72"/>
      <c r="M690" s="228" t="s">
        <v>21</v>
      </c>
      <c r="N690" s="229" t="s">
        <v>43</v>
      </c>
      <c r="O690" s="47"/>
      <c r="P690" s="230">
        <f>O690*H690</f>
        <v>0</v>
      </c>
      <c r="Q690" s="230">
        <v>0.050000000000000003</v>
      </c>
      <c r="R690" s="230">
        <f>Q690*H690</f>
        <v>0.050000000000000003</v>
      </c>
      <c r="S690" s="230">
        <v>0</v>
      </c>
      <c r="T690" s="231">
        <f>S690*H690</f>
        <v>0</v>
      </c>
      <c r="AR690" s="24" t="s">
        <v>257</v>
      </c>
      <c r="AT690" s="24" t="s">
        <v>153</v>
      </c>
      <c r="AU690" s="24" t="s">
        <v>82</v>
      </c>
      <c r="AY690" s="24" t="s">
        <v>150</v>
      </c>
      <c r="BE690" s="232">
        <f>IF(N690="základní",J690,0)</f>
        <v>0</v>
      </c>
      <c r="BF690" s="232">
        <f>IF(N690="snížená",J690,0)</f>
        <v>0</v>
      </c>
      <c r="BG690" s="232">
        <f>IF(N690="zákl. přenesená",J690,0)</f>
        <v>0</v>
      </c>
      <c r="BH690" s="232">
        <f>IF(N690="sníž. přenesená",J690,0)</f>
        <v>0</v>
      </c>
      <c r="BI690" s="232">
        <f>IF(N690="nulová",J690,0)</f>
        <v>0</v>
      </c>
      <c r="BJ690" s="24" t="s">
        <v>80</v>
      </c>
      <c r="BK690" s="232">
        <f>ROUND(I690*H690,2)</f>
        <v>0</v>
      </c>
      <c r="BL690" s="24" t="s">
        <v>257</v>
      </c>
      <c r="BM690" s="24" t="s">
        <v>1023</v>
      </c>
    </row>
    <row r="691" s="11" customFormat="1">
      <c r="B691" s="236"/>
      <c r="C691" s="237"/>
      <c r="D691" s="233" t="s">
        <v>162</v>
      </c>
      <c r="E691" s="238" t="s">
        <v>21</v>
      </c>
      <c r="F691" s="239" t="s">
        <v>1006</v>
      </c>
      <c r="G691" s="237"/>
      <c r="H691" s="238" t="s">
        <v>21</v>
      </c>
      <c r="I691" s="240"/>
      <c r="J691" s="237"/>
      <c r="K691" s="237"/>
      <c r="L691" s="241"/>
      <c r="M691" s="242"/>
      <c r="N691" s="243"/>
      <c r="O691" s="243"/>
      <c r="P691" s="243"/>
      <c r="Q691" s="243"/>
      <c r="R691" s="243"/>
      <c r="S691" s="243"/>
      <c r="T691" s="244"/>
      <c r="AT691" s="245" t="s">
        <v>162</v>
      </c>
      <c r="AU691" s="245" t="s">
        <v>82</v>
      </c>
      <c r="AV691" s="11" t="s">
        <v>80</v>
      </c>
      <c r="AW691" s="11" t="s">
        <v>35</v>
      </c>
      <c r="AX691" s="11" t="s">
        <v>72</v>
      </c>
      <c r="AY691" s="245" t="s">
        <v>150</v>
      </c>
    </row>
    <row r="692" s="11" customFormat="1">
      <c r="B692" s="236"/>
      <c r="C692" s="237"/>
      <c r="D692" s="233" t="s">
        <v>162</v>
      </c>
      <c r="E692" s="238" t="s">
        <v>21</v>
      </c>
      <c r="F692" s="239" t="s">
        <v>1007</v>
      </c>
      <c r="G692" s="237"/>
      <c r="H692" s="238" t="s">
        <v>21</v>
      </c>
      <c r="I692" s="240"/>
      <c r="J692" s="237"/>
      <c r="K692" s="237"/>
      <c r="L692" s="241"/>
      <c r="M692" s="242"/>
      <c r="N692" s="243"/>
      <c r="O692" s="243"/>
      <c r="P692" s="243"/>
      <c r="Q692" s="243"/>
      <c r="R692" s="243"/>
      <c r="S692" s="243"/>
      <c r="T692" s="244"/>
      <c r="AT692" s="245" t="s">
        <v>162</v>
      </c>
      <c r="AU692" s="245" t="s">
        <v>82</v>
      </c>
      <c r="AV692" s="11" t="s">
        <v>80</v>
      </c>
      <c r="AW692" s="11" t="s">
        <v>35</v>
      </c>
      <c r="AX692" s="11" t="s">
        <v>72</v>
      </c>
      <c r="AY692" s="245" t="s">
        <v>150</v>
      </c>
    </row>
    <row r="693" s="11" customFormat="1">
      <c r="B693" s="236"/>
      <c r="C693" s="237"/>
      <c r="D693" s="233" t="s">
        <v>162</v>
      </c>
      <c r="E693" s="238" t="s">
        <v>21</v>
      </c>
      <c r="F693" s="239" t="s">
        <v>1024</v>
      </c>
      <c r="G693" s="237"/>
      <c r="H693" s="238" t="s">
        <v>21</v>
      </c>
      <c r="I693" s="240"/>
      <c r="J693" s="237"/>
      <c r="K693" s="237"/>
      <c r="L693" s="241"/>
      <c r="M693" s="242"/>
      <c r="N693" s="243"/>
      <c r="O693" s="243"/>
      <c r="P693" s="243"/>
      <c r="Q693" s="243"/>
      <c r="R693" s="243"/>
      <c r="S693" s="243"/>
      <c r="T693" s="244"/>
      <c r="AT693" s="245" t="s">
        <v>162</v>
      </c>
      <c r="AU693" s="245" t="s">
        <v>82</v>
      </c>
      <c r="AV693" s="11" t="s">
        <v>80</v>
      </c>
      <c r="AW693" s="11" t="s">
        <v>35</v>
      </c>
      <c r="AX693" s="11" t="s">
        <v>72</v>
      </c>
      <c r="AY693" s="245" t="s">
        <v>150</v>
      </c>
    </row>
    <row r="694" s="12" customFormat="1">
      <c r="B694" s="246"/>
      <c r="C694" s="247"/>
      <c r="D694" s="233" t="s">
        <v>162</v>
      </c>
      <c r="E694" s="248" t="s">
        <v>21</v>
      </c>
      <c r="F694" s="249" t="s">
        <v>1019</v>
      </c>
      <c r="G694" s="247"/>
      <c r="H694" s="250">
        <v>1</v>
      </c>
      <c r="I694" s="251"/>
      <c r="J694" s="247"/>
      <c r="K694" s="247"/>
      <c r="L694" s="252"/>
      <c r="M694" s="253"/>
      <c r="N694" s="254"/>
      <c r="O694" s="254"/>
      <c r="P694" s="254"/>
      <c r="Q694" s="254"/>
      <c r="R694" s="254"/>
      <c r="S694" s="254"/>
      <c r="T694" s="255"/>
      <c r="AT694" s="256" t="s">
        <v>162</v>
      </c>
      <c r="AU694" s="256" t="s">
        <v>82</v>
      </c>
      <c r="AV694" s="12" t="s">
        <v>82</v>
      </c>
      <c r="AW694" s="12" t="s">
        <v>35</v>
      </c>
      <c r="AX694" s="12" t="s">
        <v>80</v>
      </c>
      <c r="AY694" s="256" t="s">
        <v>150</v>
      </c>
    </row>
    <row r="695" s="1" customFormat="1" ht="25.5" customHeight="1">
      <c r="B695" s="46"/>
      <c r="C695" s="221" t="s">
        <v>1025</v>
      </c>
      <c r="D695" s="221" t="s">
        <v>153</v>
      </c>
      <c r="E695" s="222" t="s">
        <v>1026</v>
      </c>
      <c r="F695" s="223" t="s">
        <v>1027</v>
      </c>
      <c r="G695" s="224" t="s">
        <v>516</v>
      </c>
      <c r="H695" s="225">
        <v>1</v>
      </c>
      <c r="I695" s="226"/>
      <c r="J695" s="227">
        <f>ROUND(I695*H695,2)</f>
        <v>0</v>
      </c>
      <c r="K695" s="223" t="s">
        <v>21</v>
      </c>
      <c r="L695" s="72"/>
      <c r="M695" s="228" t="s">
        <v>21</v>
      </c>
      <c r="N695" s="229" t="s">
        <v>43</v>
      </c>
      <c r="O695" s="47"/>
      <c r="P695" s="230">
        <f>O695*H695</f>
        <v>0</v>
      </c>
      <c r="Q695" s="230">
        <v>0.040000000000000001</v>
      </c>
      <c r="R695" s="230">
        <f>Q695*H695</f>
        <v>0.040000000000000001</v>
      </c>
      <c r="S695" s="230">
        <v>0</v>
      </c>
      <c r="T695" s="231">
        <f>S695*H695</f>
        <v>0</v>
      </c>
      <c r="AR695" s="24" t="s">
        <v>257</v>
      </c>
      <c r="AT695" s="24" t="s">
        <v>153</v>
      </c>
      <c r="AU695" s="24" t="s">
        <v>82</v>
      </c>
      <c r="AY695" s="24" t="s">
        <v>150</v>
      </c>
      <c r="BE695" s="232">
        <f>IF(N695="základní",J695,0)</f>
        <v>0</v>
      </c>
      <c r="BF695" s="232">
        <f>IF(N695="snížená",J695,0)</f>
        <v>0</v>
      </c>
      <c r="BG695" s="232">
        <f>IF(N695="zákl. přenesená",J695,0)</f>
        <v>0</v>
      </c>
      <c r="BH695" s="232">
        <f>IF(N695="sníž. přenesená",J695,0)</f>
        <v>0</v>
      </c>
      <c r="BI695" s="232">
        <f>IF(N695="nulová",J695,0)</f>
        <v>0</v>
      </c>
      <c r="BJ695" s="24" t="s">
        <v>80</v>
      </c>
      <c r="BK695" s="232">
        <f>ROUND(I695*H695,2)</f>
        <v>0</v>
      </c>
      <c r="BL695" s="24" t="s">
        <v>257</v>
      </c>
      <c r="BM695" s="24" t="s">
        <v>1028</v>
      </c>
    </row>
    <row r="696" s="11" customFormat="1">
      <c r="B696" s="236"/>
      <c r="C696" s="237"/>
      <c r="D696" s="233" t="s">
        <v>162</v>
      </c>
      <c r="E696" s="238" t="s">
        <v>21</v>
      </c>
      <c r="F696" s="239" t="s">
        <v>1006</v>
      </c>
      <c r="G696" s="237"/>
      <c r="H696" s="238" t="s">
        <v>21</v>
      </c>
      <c r="I696" s="240"/>
      <c r="J696" s="237"/>
      <c r="K696" s="237"/>
      <c r="L696" s="241"/>
      <c r="M696" s="242"/>
      <c r="N696" s="243"/>
      <c r="O696" s="243"/>
      <c r="P696" s="243"/>
      <c r="Q696" s="243"/>
      <c r="R696" s="243"/>
      <c r="S696" s="243"/>
      <c r="T696" s="244"/>
      <c r="AT696" s="245" t="s">
        <v>162</v>
      </c>
      <c r="AU696" s="245" t="s">
        <v>82</v>
      </c>
      <c r="AV696" s="11" t="s">
        <v>80</v>
      </c>
      <c r="AW696" s="11" t="s">
        <v>35</v>
      </c>
      <c r="AX696" s="11" t="s">
        <v>72</v>
      </c>
      <c r="AY696" s="245" t="s">
        <v>150</v>
      </c>
    </row>
    <row r="697" s="11" customFormat="1">
      <c r="B697" s="236"/>
      <c r="C697" s="237"/>
      <c r="D697" s="233" t="s">
        <v>162</v>
      </c>
      <c r="E697" s="238" t="s">
        <v>21</v>
      </c>
      <c r="F697" s="239" t="s">
        <v>1007</v>
      </c>
      <c r="G697" s="237"/>
      <c r="H697" s="238" t="s">
        <v>21</v>
      </c>
      <c r="I697" s="240"/>
      <c r="J697" s="237"/>
      <c r="K697" s="237"/>
      <c r="L697" s="241"/>
      <c r="M697" s="242"/>
      <c r="N697" s="243"/>
      <c r="O697" s="243"/>
      <c r="P697" s="243"/>
      <c r="Q697" s="243"/>
      <c r="R697" s="243"/>
      <c r="S697" s="243"/>
      <c r="T697" s="244"/>
      <c r="AT697" s="245" t="s">
        <v>162</v>
      </c>
      <c r="AU697" s="245" t="s">
        <v>82</v>
      </c>
      <c r="AV697" s="11" t="s">
        <v>80</v>
      </c>
      <c r="AW697" s="11" t="s">
        <v>35</v>
      </c>
      <c r="AX697" s="11" t="s">
        <v>72</v>
      </c>
      <c r="AY697" s="245" t="s">
        <v>150</v>
      </c>
    </row>
    <row r="698" s="11" customFormat="1">
      <c r="B698" s="236"/>
      <c r="C698" s="237"/>
      <c r="D698" s="233" t="s">
        <v>162</v>
      </c>
      <c r="E698" s="238" t="s">
        <v>21</v>
      </c>
      <c r="F698" s="239" t="s">
        <v>1008</v>
      </c>
      <c r="G698" s="237"/>
      <c r="H698" s="238" t="s">
        <v>21</v>
      </c>
      <c r="I698" s="240"/>
      <c r="J698" s="237"/>
      <c r="K698" s="237"/>
      <c r="L698" s="241"/>
      <c r="M698" s="242"/>
      <c r="N698" s="243"/>
      <c r="O698" s="243"/>
      <c r="P698" s="243"/>
      <c r="Q698" s="243"/>
      <c r="R698" s="243"/>
      <c r="S698" s="243"/>
      <c r="T698" s="244"/>
      <c r="AT698" s="245" t="s">
        <v>162</v>
      </c>
      <c r="AU698" s="245" t="s">
        <v>82</v>
      </c>
      <c r="AV698" s="11" t="s">
        <v>80</v>
      </c>
      <c r="AW698" s="11" t="s">
        <v>35</v>
      </c>
      <c r="AX698" s="11" t="s">
        <v>72</v>
      </c>
      <c r="AY698" s="245" t="s">
        <v>150</v>
      </c>
    </row>
    <row r="699" s="12" customFormat="1">
      <c r="B699" s="246"/>
      <c r="C699" s="247"/>
      <c r="D699" s="233" t="s">
        <v>162</v>
      </c>
      <c r="E699" s="248" t="s">
        <v>21</v>
      </c>
      <c r="F699" s="249" t="s">
        <v>1029</v>
      </c>
      <c r="G699" s="247"/>
      <c r="H699" s="250">
        <v>1</v>
      </c>
      <c r="I699" s="251"/>
      <c r="J699" s="247"/>
      <c r="K699" s="247"/>
      <c r="L699" s="252"/>
      <c r="M699" s="253"/>
      <c r="N699" s="254"/>
      <c r="O699" s="254"/>
      <c r="P699" s="254"/>
      <c r="Q699" s="254"/>
      <c r="R699" s="254"/>
      <c r="S699" s="254"/>
      <c r="T699" s="255"/>
      <c r="AT699" s="256" t="s">
        <v>162</v>
      </c>
      <c r="AU699" s="256" t="s">
        <v>82</v>
      </c>
      <c r="AV699" s="12" t="s">
        <v>82</v>
      </c>
      <c r="AW699" s="12" t="s">
        <v>35</v>
      </c>
      <c r="AX699" s="12" t="s">
        <v>80</v>
      </c>
      <c r="AY699" s="256" t="s">
        <v>150</v>
      </c>
    </row>
    <row r="700" s="1" customFormat="1" ht="25.5" customHeight="1">
      <c r="B700" s="46"/>
      <c r="C700" s="221" t="s">
        <v>1030</v>
      </c>
      <c r="D700" s="221" t="s">
        <v>153</v>
      </c>
      <c r="E700" s="222" t="s">
        <v>1031</v>
      </c>
      <c r="F700" s="223" t="s">
        <v>1032</v>
      </c>
      <c r="G700" s="224" t="s">
        <v>516</v>
      </c>
      <c r="H700" s="225">
        <v>1</v>
      </c>
      <c r="I700" s="226"/>
      <c r="J700" s="227">
        <f>ROUND(I700*H700,2)</f>
        <v>0</v>
      </c>
      <c r="K700" s="223" t="s">
        <v>21</v>
      </c>
      <c r="L700" s="72"/>
      <c r="M700" s="228" t="s">
        <v>21</v>
      </c>
      <c r="N700" s="229" t="s">
        <v>43</v>
      </c>
      <c r="O700" s="47"/>
      <c r="P700" s="230">
        <f>O700*H700</f>
        <v>0</v>
      </c>
      <c r="Q700" s="230">
        <v>0.10000000000000001</v>
      </c>
      <c r="R700" s="230">
        <f>Q700*H700</f>
        <v>0.10000000000000001</v>
      </c>
      <c r="S700" s="230">
        <v>0</v>
      </c>
      <c r="T700" s="231">
        <f>S700*H700</f>
        <v>0</v>
      </c>
      <c r="AR700" s="24" t="s">
        <v>257</v>
      </c>
      <c r="AT700" s="24" t="s">
        <v>153</v>
      </c>
      <c r="AU700" s="24" t="s">
        <v>82</v>
      </c>
      <c r="AY700" s="24" t="s">
        <v>150</v>
      </c>
      <c r="BE700" s="232">
        <f>IF(N700="základní",J700,0)</f>
        <v>0</v>
      </c>
      <c r="BF700" s="232">
        <f>IF(N700="snížená",J700,0)</f>
        <v>0</v>
      </c>
      <c r="BG700" s="232">
        <f>IF(N700="zákl. přenesená",J700,0)</f>
        <v>0</v>
      </c>
      <c r="BH700" s="232">
        <f>IF(N700="sníž. přenesená",J700,0)</f>
        <v>0</v>
      </c>
      <c r="BI700" s="232">
        <f>IF(N700="nulová",J700,0)</f>
        <v>0</v>
      </c>
      <c r="BJ700" s="24" t="s">
        <v>80</v>
      </c>
      <c r="BK700" s="232">
        <f>ROUND(I700*H700,2)</f>
        <v>0</v>
      </c>
      <c r="BL700" s="24" t="s">
        <v>257</v>
      </c>
      <c r="BM700" s="24" t="s">
        <v>1033</v>
      </c>
    </row>
    <row r="701" s="11" customFormat="1">
      <c r="B701" s="236"/>
      <c r="C701" s="237"/>
      <c r="D701" s="233" t="s">
        <v>162</v>
      </c>
      <c r="E701" s="238" t="s">
        <v>21</v>
      </c>
      <c r="F701" s="239" t="s">
        <v>1006</v>
      </c>
      <c r="G701" s="237"/>
      <c r="H701" s="238" t="s">
        <v>21</v>
      </c>
      <c r="I701" s="240"/>
      <c r="J701" s="237"/>
      <c r="K701" s="237"/>
      <c r="L701" s="241"/>
      <c r="M701" s="242"/>
      <c r="N701" s="243"/>
      <c r="O701" s="243"/>
      <c r="P701" s="243"/>
      <c r="Q701" s="243"/>
      <c r="R701" s="243"/>
      <c r="S701" s="243"/>
      <c r="T701" s="244"/>
      <c r="AT701" s="245" t="s">
        <v>162</v>
      </c>
      <c r="AU701" s="245" t="s">
        <v>82</v>
      </c>
      <c r="AV701" s="11" t="s">
        <v>80</v>
      </c>
      <c r="AW701" s="11" t="s">
        <v>35</v>
      </c>
      <c r="AX701" s="11" t="s">
        <v>72</v>
      </c>
      <c r="AY701" s="245" t="s">
        <v>150</v>
      </c>
    </row>
    <row r="702" s="11" customFormat="1">
      <c r="B702" s="236"/>
      <c r="C702" s="237"/>
      <c r="D702" s="233" t="s">
        <v>162</v>
      </c>
      <c r="E702" s="238" t="s">
        <v>21</v>
      </c>
      <c r="F702" s="239" t="s">
        <v>1007</v>
      </c>
      <c r="G702" s="237"/>
      <c r="H702" s="238" t="s">
        <v>21</v>
      </c>
      <c r="I702" s="240"/>
      <c r="J702" s="237"/>
      <c r="K702" s="237"/>
      <c r="L702" s="241"/>
      <c r="M702" s="242"/>
      <c r="N702" s="243"/>
      <c r="O702" s="243"/>
      <c r="P702" s="243"/>
      <c r="Q702" s="243"/>
      <c r="R702" s="243"/>
      <c r="S702" s="243"/>
      <c r="T702" s="244"/>
      <c r="AT702" s="245" t="s">
        <v>162</v>
      </c>
      <c r="AU702" s="245" t="s">
        <v>82</v>
      </c>
      <c r="AV702" s="11" t="s">
        <v>80</v>
      </c>
      <c r="AW702" s="11" t="s">
        <v>35</v>
      </c>
      <c r="AX702" s="11" t="s">
        <v>72</v>
      </c>
      <c r="AY702" s="245" t="s">
        <v>150</v>
      </c>
    </row>
    <row r="703" s="11" customFormat="1">
      <c r="B703" s="236"/>
      <c r="C703" s="237"/>
      <c r="D703" s="233" t="s">
        <v>162</v>
      </c>
      <c r="E703" s="238" t="s">
        <v>21</v>
      </c>
      <c r="F703" s="239" t="s">
        <v>1024</v>
      </c>
      <c r="G703" s="237"/>
      <c r="H703" s="238" t="s">
        <v>21</v>
      </c>
      <c r="I703" s="240"/>
      <c r="J703" s="237"/>
      <c r="K703" s="237"/>
      <c r="L703" s="241"/>
      <c r="M703" s="242"/>
      <c r="N703" s="243"/>
      <c r="O703" s="243"/>
      <c r="P703" s="243"/>
      <c r="Q703" s="243"/>
      <c r="R703" s="243"/>
      <c r="S703" s="243"/>
      <c r="T703" s="244"/>
      <c r="AT703" s="245" t="s">
        <v>162</v>
      </c>
      <c r="AU703" s="245" t="s">
        <v>82</v>
      </c>
      <c r="AV703" s="11" t="s">
        <v>80</v>
      </c>
      <c r="AW703" s="11" t="s">
        <v>35</v>
      </c>
      <c r="AX703" s="11" t="s">
        <v>72</v>
      </c>
      <c r="AY703" s="245" t="s">
        <v>150</v>
      </c>
    </row>
    <row r="704" s="12" customFormat="1">
      <c r="B704" s="246"/>
      <c r="C704" s="247"/>
      <c r="D704" s="233" t="s">
        <v>162</v>
      </c>
      <c r="E704" s="248" t="s">
        <v>21</v>
      </c>
      <c r="F704" s="249" t="s">
        <v>1029</v>
      </c>
      <c r="G704" s="247"/>
      <c r="H704" s="250">
        <v>1</v>
      </c>
      <c r="I704" s="251"/>
      <c r="J704" s="247"/>
      <c r="K704" s="247"/>
      <c r="L704" s="252"/>
      <c r="M704" s="253"/>
      <c r="N704" s="254"/>
      <c r="O704" s="254"/>
      <c r="P704" s="254"/>
      <c r="Q704" s="254"/>
      <c r="R704" s="254"/>
      <c r="S704" s="254"/>
      <c r="T704" s="255"/>
      <c r="AT704" s="256" t="s">
        <v>162</v>
      </c>
      <c r="AU704" s="256" t="s">
        <v>82</v>
      </c>
      <c r="AV704" s="12" t="s">
        <v>82</v>
      </c>
      <c r="AW704" s="12" t="s">
        <v>35</v>
      </c>
      <c r="AX704" s="12" t="s">
        <v>80</v>
      </c>
      <c r="AY704" s="256" t="s">
        <v>150</v>
      </c>
    </row>
    <row r="705" s="1" customFormat="1" ht="25.5" customHeight="1">
      <c r="B705" s="46"/>
      <c r="C705" s="221" t="s">
        <v>1034</v>
      </c>
      <c r="D705" s="221" t="s">
        <v>153</v>
      </c>
      <c r="E705" s="222" t="s">
        <v>1035</v>
      </c>
      <c r="F705" s="223" t="s">
        <v>1036</v>
      </c>
      <c r="G705" s="224" t="s">
        <v>516</v>
      </c>
      <c r="H705" s="225">
        <v>2</v>
      </c>
      <c r="I705" s="226"/>
      <c r="J705" s="227">
        <f>ROUND(I705*H705,2)</f>
        <v>0</v>
      </c>
      <c r="K705" s="223" t="s">
        <v>21</v>
      </c>
      <c r="L705" s="72"/>
      <c r="M705" s="228" t="s">
        <v>21</v>
      </c>
      <c r="N705" s="229" t="s">
        <v>43</v>
      </c>
      <c r="O705" s="47"/>
      <c r="P705" s="230">
        <f>O705*H705</f>
        <v>0</v>
      </c>
      <c r="Q705" s="230">
        <v>0.02</v>
      </c>
      <c r="R705" s="230">
        <f>Q705*H705</f>
        <v>0.040000000000000001</v>
      </c>
      <c r="S705" s="230">
        <v>0</v>
      </c>
      <c r="T705" s="231">
        <f>S705*H705</f>
        <v>0</v>
      </c>
      <c r="AR705" s="24" t="s">
        <v>257</v>
      </c>
      <c r="AT705" s="24" t="s">
        <v>153</v>
      </c>
      <c r="AU705" s="24" t="s">
        <v>82</v>
      </c>
      <c r="AY705" s="24" t="s">
        <v>150</v>
      </c>
      <c r="BE705" s="232">
        <f>IF(N705="základní",J705,0)</f>
        <v>0</v>
      </c>
      <c r="BF705" s="232">
        <f>IF(N705="snížená",J705,0)</f>
        <v>0</v>
      </c>
      <c r="BG705" s="232">
        <f>IF(N705="zákl. přenesená",J705,0)</f>
        <v>0</v>
      </c>
      <c r="BH705" s="232">
        <f>IF(N705="sníž. přenesená",J705,0)</f>
        <v>0</v>
      </c>
      <c r="BI705" s="232">
        <f>IF(N705="nulová",J705,0)</f>
        <v>0</v>
      </c>
      <c r="BJ705" s="24" t="s">
        <v>80</v>
      </c>
      <c r="BK705" s="232">
        <f>ROUND(I705*H705,2)</f>
        <v>0</v>
      </c>
      <c r="BL705" s="24" t="s">
        <v>257</v>
      </c>
      <c r="BM705" s="24" t="s">
        <v>1037</v>
      </c>
    </row>
    <row r="706" s="11" customFormat="1">
      <c r="B706" s="236"/>
      <c r="C706" s="237"/>
      <c r="D706" s="233" t="s">
        <v>162</v>
      </c>
      <c r="E706" s="238" t="s">
        <v>21</v>
      </c>
      <c r="F706" s="239" t="s">
        <v>1006</v>
      </c>
      <c r="G706" s="237"/>
      <c r="H706" s="238" t="s">
        <v>21</v>
      </c>
      <c r="I706" s="240"/>
      <c r="J706" s="237"/>
      <c r="K706" s="237"/>
      <c r="L706" s="241"/>
      <c r="M706" s="242"/>
      <c r="N706" s="243"/>
      <c r="O706" s="243"/>
      <c r="P706" s="243"/>
      <c r="Q706" s="243"/>
      <c r="R706" s="243"/>
      <c r="S706" s="243"/>
      <c r="T706" s="244"/>
      <c r="AT706" s="245" t="s">
        <v>162</v>
      </c>
      <c r="AU706" s="245" t="s">
        <v>82</v>
      </c>
      <c r="AV706" s="11" t="s">
        <v>80</v>
      </c>
      <c r="AW706" s="11" t="s">
        <v>35</v>
      </c>
      <c r="AX706" s="11" t="s">
        <v>72</v>
      </c>
      <c r="AY706" s="245" t="s">
        <v>150</v>
      </c>
    </row>
    <row r="707" s="11" customFormat="1">
      <c r="B707" s="236"/>
      <c r="C707" s="237"/>
      <c r="D707" s="233" t="s">
        <v>162</v>
      </c>
      <c r="E707" s="238" t="s">
        <v>21</v>
      </c>
      <c r="F707" s="239" t="s">
        <v>1007</v>
      </c>
      <c r="G707" s="237"/>
      <c r="H707" s="238" t="s">
        <v>21</v>
      </c>
      <c r="I707" s="240"/>
      <c r="J707" s="237"/>
      <c r="K707" s="237"/>
      <c r="L707" s="241"/>
      <c r="M707" s="242"/>
      <c r="N707" s="243"/>
      <c r="O707" s="243"/>
      <c r="P707" s="243"/>
      <c r="Q707" s="243"/>
      <c r="R707" s="243"/>
      <c r="S707" s="243"/>
      <c r="T707" s="244"/>
      <c r="AT707" s="245" t="s">
        <v>162</v>
      </c>
      <c r="AU707" s="245" t="s">
        <v>82</v>
      </c>
      <c r="AV707" s="11" t="s">
        <v>80</v>
      </c>
      <c r="AW707" s="11" t="s">
        <v>35</v>
      </c>
      <c r="AX707" s="11" t="s">
        <v>72</v>
      </c>
      <c r="AY707" s="245" t="s">
        <v>150</v>
      </c>
    </row>
    <row r="708" s="11" customFormat="1">
      <c r="B708" s="236"/>
      <c r="C708" s="237"/>
      <c r="D708" s="233" t="s">
        <v>162</v>
      </c>
      <c r="E708" s="238" t="s">
        <v>21</v>
      </c>
      <c r="F708" s="239" t="s">
        <v>1008</v>
      </c>
      <c r="G708" s="237"/>
      <c r="H708" s="238" t="s">
        <v>21</v>
      </c>
      <c r="I708" s="240"/>
      <c r="J708" s="237"/>
      <c r="K708" s="237"/>
      <c r="L708" s="241"/>
      <c r="M708" s="242"/>
      <c r="N708" s="243"/>
      <c r="O708" s="243"/>
      <c r="P708" s="243"/>
      <c r="Q708" s="243"/>
      <c r="R708" s="243"/>
      <c r="S708" s="243"/>
      <c r="T708" s="244"/>
      <c r="AT708" s="245" t="s">
        <v>162</v>
      </c>
      <c r="AU708" s="245" t="s">
        <v>82</v>
      </c>
      <c r="AV708" s="11" t="s">
        <v>80</v>
      </c>
      <c r="AW708" s="11" t="s">
        <v>35</v>
      </c>
      <c r="AX708" s="11" t="s">
        <v>72</v>
      </c>
      <c r="AY708" s="245" t="s">
        <v>150</v>
      </c>
    </row>
    <row r="709" s="12" customFormat="1">
      <c r="B709" s="246"/>
      <c r="C709" s="247"/>
      <c r="D709" s="233" t="s">
        <v>162</v>
      </c>
      <c r="E709" s="248" t="s">
        <v>21</v>
      </c>
      <c r="F709" s="249" t="s">
        <v>1038</v>
      </c>
      <c r="G709" s="247"/>
      <c r="H709" s="250">
        <v>2</v>
      </c>
      <c r="I709" s="251"/>
      <c r="J709" s="247"/>
      <c r="K709" s="247"/>
      <c r="L709" s="252"/>
      <c r="M709" s="253"/>
      <c r="N709" s="254"/>
      <c r="O709" s="254"/>
      <c r="P709" s="254"/>
      <c r="Q709" s="254"/>
      <c r="R709" s="254"/>
      <c r="S709" s="254"/>
      <c r="T709" s="255"/>
      <c r="AT709" s="256" t="s">
        <v>162</v>
      </c>
      <c r="AU709" s="256" t="s">
        <v>82</v>
      </c>
      <c r="AV709" s="12" t="s">
        <v>82</v>
      </c>
      <c r="AW709" s="12" t="s">
        <v>35</v>
      </c>
      <c r="AX709" s="12" t="s">
        <v>80</v>
      </c>
      <c r="AY709" s="256" t="s">
        <v>150</v>
      </c>
    </row>
    <row r="710" s="1" customFormat="1" ht="38.25" customHeight="1">
      <c r="B710" s="46"/>
      <c r="C710" s="221" t="s">
        <v>1039</v>
      </c>
      <c r="D710" s="221" t="s">
        <v>153</v>
      </c>
      <c r="E710" s="222" t="s">
        <v>1040</v>
      </c>
      <c r="F710" s="223" t="s">
        <v>1041</v>
      </c>
      <c r="G710" s="224" t="s">
        <v>516</v>
      </c>
      <c r="H710" s="225">
        <v>1</v>
      </c>
      <c r="I710" s="226"/>
      <c r="J710" s="227">
        <f>ROUND(I710*H710,2)</f>
        <v>0</v>
      </c>
      <c r="K710" s="223" t="s">
        <v>21</v>
      </c>
      <c r="L710" s="72"/>
      <c r="M710" s="228" t="s">
        <v>21</v>
      </c>
      <c r="N710" s="229" t="s">
        <v>43</v>
      </c>
      <c r="O710" s="47"/>
      <c r="P710" s="230">
        <f>O710*H710</f>
        <v>0</v>
      </c>
      <c r="Q710" s="230">
        <v>0.040000000000000001</v>
      </c>
      <c r="R710" s="230">
        <f>Q710*H710</f>
        <v>0.040000000000000001</v>
      </c>
      <c r="S710" s="230">
        <v>0</v>
      </c>
      <c r="T710" s="231">
        <f>S710*H710</f>
        <v>0</v>
      </c>
      <c r="AR710" s="24" t="s">
        <v>257</v>
      </c>
      <c r="AT710" s="24" t="s">
        <v>153</v>
      </c>
      <c r="AU710" s="24" t="s">
        <v>82</v>
      </c>
      <c r="AY710" s="24" t="s">
        <v>150</v>
      </c>
      <c r="BE710" s="232">
        <f>IF(N710="základní",J710,0)</f>
        <v>0</v>
      </c>
      <c r="BF710" s="232">
        <f>IF(N710="snížená",J710,0)</f>
        <v>0</v>
      </c>
      <c r="BG710" s="232">
        <f>IF(N710="zákl. přenesená",J710,0)</f>
        <v>0</v>
      </c>
      <c r="BH710" s="232">
        <f>IF(N710="sníž. přenesená",J710,0)</f>
        <v>0</v>
      </c>
      <c r="BI710" s="232">
        <f>IF(N710="nulová",J710,0)</f>
        <v>0</v>
      </c>
      <c r="BJ710" s="24" t="s">
        <v>80</v>
      </c>
      <c r="BK710" s="232">
        <f>ROUND(I710*H710,2)</f>
        <v>0</v>
      </c>
      <c r="BL710" s="24" t="s">
        <v>257</v>
      </c>
      <c r="BM710" s="24" t="s">
        <v>1042</v>
      </c>
    </row>
    <row r="711" s="11" customFormat="1">
      <c r="B711" s="236"/>
      <c r="C711" s="237"/>
      <c r="D711" s="233" t="s">
        <v>162</v>
      </c>
      <c r="E711" s="238" t="s">
        <v>21</v>
      </c>
      <c r="F711" s="239" t="s">
        <v>1006</v>
      </c>
      <c r="G711" s="237"/>
      <c r="H711" s="238" t="s">
        <v>21</v>
      </c>
      <c r="I711" s="240"/>
      <c r="J711" s="237"/>
      <c r="K711" s="237"/>
      <c r="L711" s="241"/>
      <c r="M711" s="242"/>
      <c r="N711" s="243"/>
      <c r="O711" s="243"/>
      <c r="P711" s="243"/>
      <c r="Q711" s="243"/>
      <c r="R711" s="243"/>
      <c r="S711" s="243"/>
      <c r="T711" s="244"/>
      <c r="AT711" s="245" t="s">
        <v>162</v>
      </c>
      <c r="AU711" s="245" t="s">
        <v>82</v>
      </c>
      <c r="AV711" s="11" t="s">
        <v>80</v>
      </c>
      <c r="AW711" s="11" t="s">
        <v>35</v>
      </c>
      <c r="AX711" s="11" t="s">
        <v>72</v>
      </c>
      <c r="AY711" s="245" t="s">
        <v>150</v>
      </c>
    </row>
    <row r="712" s="11" customFormat="1">
      <c r="B712" s="236"/>
      <c r="C712" s="237"/>
      <c r="D712" s="233" t="s">
        <v>162</v>
      </c>
      <c r="E712" s="238" t="s">
        <v>21</v>
      </c>
      <c r="F712" s="239" t="s">
        <v>1007</v>
      </c>
      <c r="G712" s="237"/>
      <c r="H712" s="238" t="s">
        <v>21</v>
      </c>
      <c r="I712" s="240"/>
      <c r="J712" s="237"/>
      <c r="K712" s="237"/>
      <c r="L712" s="241"/>
      <c r="M712" s="242"/>
      <c r="N712" s="243"/>
      <c r="O712" s="243"/>
      <c r="P712" s="243"/>
      <c r="Q712" s="243"/>
      <c r="R712" s="243"/>
      <c r="S712" s="243"/>
      <c r="T712" s="244"/>
      <c r="AT712" s="245" t="s">
        <v>162</v>
      </c>
      <c r="AU712" s="245" t="s">
        <v>82</v>
      </c>
      <c r="AV712" s="11" t="s">
        <v>80</v>
      </c>
      <c r="AW712" s="11" t="s">
        <v>35</v>
      </c>
      <c r="AX712" s="11" t="s">
        <v>72</v>
      </c>
      <c r="AY712" s="245" t="s">
        <v>150</v>
      </c>
    </row>
    <row r="713" s="11" customFormat="1">
      <c r="B713" s="236"/>
      <c r="C713" s="237"/>
      <c r="D713" s="233" t="s">
        <v>162</v>
      </c>
      <c r="E713" s="238" t="s">
        <v>21</v>
      </c>
      <c r="F713" s="239" t="s">
        <v>1008</v>
      </c>
      <c r="G713" s="237"/>
      <c r="H713" s="238" t="s">
        <v>21</v>
      </c>
      <c r="I713" s="240"/>
      <c r="J713" s="237"/>
      <c r="K713" s="237"/>
      <c r="L713" s="241"/>
      <c r="M713" s="242"/>
      <c r="N713" s="243"/>
      <c r="O713" s="243"/>
      <c r="P713" s="243"/>
      <c r="Q713" s="243"/>
      <c r="R713" s="243"/>
      <c r="S713" s="243"/>
      <c r="T713" s="244"/>
      <c r="AT713" s="245" t="s">
        <v>162</v>
      </c>
      <c r="AU713" s="245" t="s">
        <v>82</v>
      </c>
      <c r="AV713" s="11" t="s">
        <v>80</v>
      </c>
      <c r="AW713" s="11" t="s">
        <v>35</v>
      </c>
      <c r="AX713" s="11" t="s">
        <v>72</v>
      </c>
      <c r="AY713" s="245" t="s">
        <v>150</v>
      </c>
    </row>
    <row r="714" s="11" customFormat="1">
      <c r="B714" s="236"/>
      <c r="C714" s="237"/>
      <c r="D714" s="233" t="s">
        <v>162</v>
      </c>
      <c r="E714" s="238" t="s">
        <v>21</v>
      </c>
      <c r="F714" s="239" t="s">
        <v>1043</v>
      </c>
      <c r="G714" s="237"/>
      <c r="H714" s="238" t="s">
        <v>21</v>
      </c>
      <c r="I714" s="240"/>
      <c r="J714" s="237"/>
      <c r="K714" s="237"/>
      <c r="L714" s="241"/>
      <c r="M714" s="242"/>
      <c r="N714" s="243"/>
      <c r="O714" s="243"/>
      <c r="P714" s="243"/>
      <c r="Q714" s="243"/>
      <c r="R714" s="243"/>
      <c r="S714" s="243"/>
      <c r="T714" s="244"/>
      <c r="AT714" s="245" t="s">
        <v>162</v>
      </c>
      <c r="AU714" s="245" t="s">
        <v>82</v>
      </c>
      <c r="AV714" s="11" t="s">
        <v>80</v>
      </c>
      <c r="AW714" s="11" t="s">
        <v>35</v>
      </c>
      <c r="AX714" s="11" t="s">
        <v>72</v>
      </c>
      <c r="AY714" s="245" t="s">
        <v>150</v>
      </c>
    </row>
    <row r="715" s="12" customFormat="1">
      <c r="B715" s="246"/>
      <c r="C715" s="247"/>
      <c r="D715" s="233" t="s">
        <v>162</v>
      </c>
      <c r="E715" s="248" t="s">
        <v>21</v>
      </c>
      <c r="F715" s="249" t="s">
        <v>1044</v>
      </c>
      <c r="G715" s="247"/>
      <c r="H715" s="250">
        <v>1</v>
      </c>
      <c r="I715" s="251"/>
      <c r="J715" s="247"/>
      <c r="K715" s="247"/>
      <c r="L715" s="252"/>
      <c r="M715" s="253"/>
      <c r="N715" s="254"/>
      <c r="O715" s="254"/>
      <c r="P715" s="254"/>
      <c r="Q715" s="254"/>
      <c r="R715" s="254"/>
      <c r="S715" s="254"/>
      <c r="T715" s="255"/>
      <c r="AT715" s="256" t="s">
        <v>162</v>
      </c>
      <c r="AU715" s="256" t="s">
        <v>82</v>
      </c>
      <c r="AV715" s="12" t="s">
        <v>82</v>
      </c>
      <c r="AW715" s="12" t="s">
        <v>35</v>
      </c>
      <c r="AX715" s="12" t="s">
        <v>80</v>
      </c>
      <c r="AY715" s="256" t="s">
        <v>150</v>
      </c>
    </row>
    <row r="716" s="1" customFormat="1" ht="38.25" customHeight="1">
      <c r="B716" s="46"/>
      <c r="C716" s="221" t="s">
        <v>1045</v>
      </c>
      <c r="D716" s="221" t="s">
        <v>153</v>
      </c>
      <c r="E716" s="222" t="s">
        <v>1046</v>
      </c>
      <c r="F716" s="223" t="s">
        <v>1047</v>
      </c>
      <c r="G716" s="224" t="s">
        <v>516</v>
      </c>
      <c r="H716" s="225">
        <v>1</v>
      </c>
      <c r="I716" s="226"/>
      <c r="J716" s="227">
        <f>ROUND(I716*H716,2)</f>
        <v>0</v>
      </c>
      <c r="K716" s="223" t="s">
        <v>21</v>
      </c>
      <c r="L716" s="72"/>
      <c r="M716" s="228" t="s">
        <v>21</v>
      </c>
      <c r="N716" s="229" t="s">
        <v>43</v>
      </c>
      <c r="O716" s="47"/>
      <c r="P716" s="230">
        <f>O716*H716</f>
        <v>0</v>
      </c>
      <c r="Q716" s="230">
        <v>0</v>
      </c>
      <c r="R716" s="230">
        <f>Q716*H716</f>
        <v>0</v>
      </c>
      <c r="S716" s="230">
        <v>0</v>
      </c>
      <c r="T716" s="231">
        <f>S716*H716</f>
        <v>0</v>
      </c>
      <c r="AR716" s="24" t="s">
        <v>257</v>
      </c>
      <c r="AT716" s="24" t="s">
        <v>153</v>
      </c>
      <c r="AU716" s="24" t="s">
        <v>82</v>
      </c>
      <c r="AY716" s="24" t="s">
        <v>150</v>
      </c>
      <c r="BE716" s="232">
        <f>IF(N716="základní",J716,0)</f>
        <v>0</v>
      </c>
      <c r="BF716" s="232">
        <f>IF(N716="snížená",J716,0)</f>
        <v>0</v>
      </c>
      <c r="BG716" s="232">
        <f>IF(N716="zákl. přenesená",J716,0)</f>
        <v>0</v>
      </c>
      <c r="BH716" s="232">
        <f>IF(N716="sníž. přenesená",J716,0)</f>
        <v>0</v>
      </c>
      <c r="BI716" s="232">
        <f>IF(N716="nulová",J716,0)</f>
        <v>0</v>
      </c>
      <c r="BJ716" s="24" t="s">
        <v>80</v>
      </c>
      <c r="BK716" s="232">
        <f>ROUND(I716*H716,2)</f>
        <v>0</v>
      </c>
      <c r="BL716" s="24" t="s">
        <v>257</v>
      </c>
      <c r="BM716" s="24" t="s">
        <v>1048</v>
      </c>
    </row>
    <row r="717" s="11" customFormat="1">
      <c r="B717" s="236"/>
      <c r="C717" s="237"/>
      <c r="D717" s="233" t="s">
        <v>162</v>
      </c>
      <c r="E717" s="238" t="s">
        <v>21</v>
      </c>
      <c r="F717" s="239" t="s">
        <v>1049</v>
      </c>
      <c r="G717" s="237"/>
      <c r="H717" s="238" t="s">
        <v>21</v>
      </c>
      <c r="I717" s="240"/>
      <c r="J717" s="237"/>
      <c r="K717" s="237"/>
      <c r="L717" s="241"/>
      <c r="M717" s="242"/>
      <c r="N717" s="243"/>
      <c r="O717" s="243"/>
      <c r="P717" s="243"/>
      <c r="Q717" s="243"/>
      <c r="R717" s="243"/>
      <c r="S717" s="243"/>
      <c r="T717" s="244"/>
      <c r="AT717" s="245" t="s">
        <v>162</v>
      </c>
      <c r="AU717" s="245" t="s">
        <v>82</v>
      </c>
      <c r="AV717" s="11" t="s">
        <v>80</v>
      </c>
      <c r="AW717" s="11" t="s">
        <v>35</v>
      </c>
      <c r="AX717" s="11" t="s">
        <v>72</v>
      </c>
      <c r="AY717" s="245" t="s">
        <v>150</v>
      </c>
    </row>
    <row r="718" s="11" customFormat="1">
      <c r="B718" s="236"/>
      <c r="C718" s="237"/>
      <c r="D718" s="233" t="s">
        <v>162</v>
      </c>
      <c r="E718" s="238" t="s">
        <v>21</v>
      </c>
      <c r="F718" s="239" t="s">
        <v>1050</v>
      </c>
      <c r="G718" s="237"/>
      <c r="H718" s="238" t="s">
        <v>21</v>
      </c>
      <c r="I718" s="240"/>
      <c r="J718" s="237"/>
      <c r="K718" s="237"/>
      <c r="L718" s="241"/>
      <c r="M718" s="242"/>
      <c r="N718" s="243"/>
      <c r="O718" s="243"/>
      <c r="P718" s="243"/>
      <c r="Q718" s="243"/>
      <c r="R718" s="243"/>
      <c r="S718" s="243"/>
      <c r="T718" s="244"/>
      <c r="AT718" s="245" t="s">
        <v>162</v>
      </c>
      <c r="AU718" s="245" t="s">
        <v>82</v>
      </c>
      <c r="AV718" s="11" t="s">
        <v>80</v>
      </c>
      <c r="AW718" s="11" t="s">
        <v>35</v>
      </c>
      <c r="AX718" s="11" t="s">
        <v>72</v>
      </c>
      <c r="AY718" s="245" t="s">
        <v>150</v>
      </c>
    </row>
    <row r="719" s="11" customFormat="1">
      <c r="B719" s="236"/>
      <c r="C719" s="237"/>
      <c r="D719" s="233" t="s">
        <v>162</v>
      </c>
      <c r="E719" s="238" t="s">
        <v>21</v>
      </c>
      <c r="F719" s="239" t="s">
        <v>1051</v>
      </c>
      <c r="G719" s="237"/>
      <c r="H719" s="238" t="s">
        <v>21</v>
      </c>
      <c r="I719" s="240"/>
      <c r="J719" s="237"/>
      <c r="K719" s="237"/>
      <c r="L719" s="241"/>
      <c r="M719" s="242"/>
      <c r="N719" s="243"/>
      <c r="O719" s="243"/>
      <c r="P719" s="243"/>
      <c r="Q719" s="243"/>
      <c r="R719" s="243"/>
      <c r="S719" s="243"/>
      <c r="T719" s="244"/>
      <c r="AT719" s="245" t="s">
        <v>162</v>
      </c>
      <c r="AU719" s="245" t="s">
        <v>82</v>
      </c>
      <c r="AV719" s="11" t="s">
        <v>80</v>
      </c>
      <c r="AW719" s="11" t="s">
        <v>35</v>
      </c>
      <c r="AX719" s="11" t="s">
        <v>72</v>
      </c>
      <c r="AY719" s="245" t="s">
        <v>150</v>
      </c>
    </row>
    <row r="720" s="11" customFormat="1">
      <c r="B720" s="236"/>
      <c r="C720" s="237"/>
      <c r="D720" s="233" t="s">
        <v>162</v>
      </c>
      <c r="E720" s="238" t="s">
        <v>21</v>
      </c>
      <c r="F720" s="239" t="s">
        <v>1052</v>
      </c>
      <c r="G720" s="237"/>
      <c r="H720" s="238" t="s">
        <v>21</v>
      </c>
      <c r="I720" s="240"/>
      <c r="J720" s="237"/>
      <c r="K720" s="237"/>
      <c r="L720" s="241"/>
      <c r="M720" s="242"/>
      <c r="N720" s="243"/>
      <c r="O720" s="243"/>
      <c r="P720" s="243"/>
      <c r="Q720" s="243"/>
      <c r="R720" s="243"/>
      <c r="S720" s="243"/>
      <c r="T720" s="244"/>
      <c r="AT720" s="245" t="s">
        <v>162</v>
      </c>
      <c r="AU720" s="245" t="s">
        <v>82</v>
      </c>
      <c r="AV720" s="11" t="s">
        <v>80</v>
      </c>
      <c r="AW720" s="11" t="s">
        <v>35</v>
      </c>
      <c r="AX720" s="11" t="s">
        <v>72</v>
      </c>
      <c r="AY720" s="245" t="s">
        <v>150</v>
      </c>
    </row>
    <row r="721" s="11" customFormat="1">
      <c r="B721" s="236"/>
      <c r="C721" s="237"/>
      <c r="D721" s="233" t="s">
        <v>162</v>
      </c>
      <c r="E721" s="238" t="s">
        <v>21</v>
      </c>
      <c r="F721" s="239" t="s">
        <v>1053</v>
      </c>
      <c r="G721" s="237"/>
      <c r="H721" s="238" t="s">
        <v>21</v>
      </c>
      <c r="I721" s="240"/>
      <c r="J721" s="237"/>
      <c r="K721" s="237"/>
      <c r="L721" s="241"/>
      <c r="M721" s="242"/>
      <c r="N721" s="243"/>
      <c r="O721" s="243"/>
      <c r="P721" s="243"/>
      <c r="Q721" s="243"/>
      <c r="R721" s="243"/>
      <c r="S721" s="243"/>
      <c r="T721" s="244"/>
      <c r="AT721" s="245" t="s">
        <v>162</v>
      </c>
      <c r="AU721" s="245" t="s">
        <v>82</v>
      </c>
      <c r="AV721" s="11" t="s">
        <v>80</v>
      </c>
      <c r="AW721" s="11" t="s">
        <v>35</v>
      </c>
      <c r="AX721" s="11" t="s">
        <v>72</v>
      </c>
      <c r="AY721" s="245" t="s">
        <v>150</v>
      </c>
    </row>
    <row r="722" s="11" customFormat="1">
      <c r="B722" s="236"/>
      <c r="C722" s="237"/>
      <c r="D722" s="233" t="s">
        <v>162</v>
      </c>
      <c r="E722" s="238" t="s">
        <v>21</v>
      </c>
      <c r="F722" s="239" t="s">
        <v>1054</v>
      </c>
      <c r="G722" s="237"/>
      <c r="H722" s="238" t="s">
        <v>21</v>
      </c>
      <c r="I722" s="240"/>
      <c r="J722" s="237"/>
      <c r="K722" s="237"/>
      <c r="L722" s="241"/>
      <c r="M722" s="242"/>
      <c r="N722" s="243"/>
      <c r="O722" s="243"/>
      <c r="P722" s="243"/>
      <c r="Q722" s="243"/>
      <c r="R722" s="243"/>
      <c r="S722" s="243"/>
      <c r="T722" s="244"/>
      <c r="AT722" s="245" t="s">
        <v>162</v>
      </c>
      <c r="AU722" s="245" t="s">
        <v>82</v>
      </c>
      <c r="AV722" s="11" t="s">
        <v>80</v>
      </c>
      <c r="AW722" s="11" t="s">
        <v>35</v>
      </c>
      <c r="AX722" s="11" t="s">
        <v>72</v>
      </c>
      <c r="AY722" s="245" t="s">
        <v>150</v>
      </c>
    </row>
    <row r="723" s="11" customFormat="1">
      <c r="B723" s="236"/>
      <c r="C723" s="237"/>
      <c r="D723" s="233" t="s">
        <v>162</v>
      </c>
      <c r="E723" s="238" t="s">
        <v>21</v>
      </c>
      <c r="F723" s="239" t="s">
        <v>1055</v>
      </c>
      <c r="G723" s="237"/>
      <c r="H723" s="238" t="s">
        <v>21</v>
      </c>
      <c r="I723" s="240"/>
      <c r="J723" s="237"/>
      <c r="K723" s="237"/>
      <c r="L723" s="241"/>
      <c r="M723" s="242"/>
      <c r="N723" s="243"/>
      <c r="O723" s="243"/>
      <c r="P723" s="243"/>
      <c r="Q723" s="243"/>
      <c r="R723" s="243"/>
      <c r="S723" s="243"/>
      <c r="T723" s="244"/>
      <c r="AT723" s="245" t="s">
        <v>162</v>
      </c>
      <c r="AU723" s="245" t="s">
        <v>82</v>
      </c>
      <c r="AV723" s="11" t="s">
        <v>80</v>
      </c>
      <c r="AW723" s="11" t="s">
        <v>35</v>
      </c>
      <c r="AX723" s="11" t="s">
        <v>72</v>
      </c>
      <c r="AY723" s="245" t="s">
        <v>150</v>
      </c>
    </row>
    <row r="724" s="11" customFormat="1">
      <c r="B724" s="236"/>
      <c r="C724" s="237"/>
      <c r="D724" s="233" t="s">
        <v>162</v>
      </c>
      <c r="E724" s="238" t="s">
        <v>21</v>
      </c>
      <c r="F724" s="239" t="s">
        <v>1056</v>
      </c>
      <c r="G724" s="237"/>
      <c r="H724" s="238" t="s">
        <v>21</v>
      </c>
      <c r="I724" s="240"/>
      <c r="J724" s="237"/>
      <c r="K724" s="237"/>
      <c r="L724" s="241"/>
      <c r="M724" s="242"/>
      <c r="N724" s="243"/>
      <c r="O724" s="243"/>
      <c r="P724" s="243"/>
      <c r="Q724" s="243"/>
      <c r="R724" s="243"/>
      <c r="S724" s="243"/>
      <c r="T724" s="244"/>
      <c r="AT724" s="245" t="s">
        <v>162</v>
      </c>
      <c r="AU724" s="245" t="s">
        <v>82</v>
      </c>
      <c r="AV724" s="11" t="s">
        <v>80</v>
      </c>
      <c r="AW724" s="11" t="s">
        <v>35</v>
      </c>
      <c r="AX724" s="11" t="s">
        <v>72</v>
      </c>
      <c r="AY724" s="245" t="s">
        <v>150</v>
      </c>
    </row>
    <row r="725" s="11" customFormat="1">
      <c r="B725" s="236"/>
      <c r="C725" s="237"/>
      <c r="D725" s="233" t="s">
        <v>162</v>
      </c>
      <c r="E725" s="238" t="s">
        <v>21</v>
      </c>
      <c r="F725" s="239" t="s">
        <v>1057</v>
      </c>
      <c r="G725" s="237"/>
      <c r="H725" s="238" t="s">
        <v>21</v>
      </c>
      <c r="I725" s="240"/>
      <c r="J725" s="237"/>
      <c r="K725" s="237"/>
      <c r="L725" s="241"/>
      <c r="M725" s="242"/>
      <c r="N725" s="243"/>
      <c r="O725" s="243"/>
      <c r="P725" s="243"/>
      <c r="Q725" s="243"/>
      <c r="R725" s="243"/>
      <c r="S725" s="243"/>
      <c r="T725" s="244"/>
      <c r="AT725" s="245" t="s">
        <v>162</v>
      </c>
      <c r="AU725" s="245" t="s">
        <v>82</v>
      </c>
      <c r="AV725" s="11" t="s">
        <v>80</v>
      </c>
      <c r="AW725" s="11" t="s">
        <v>35</v>
      </c>
      <c r="AX725" s="11" t="s">
        <v>72</v>
      </c>
      <c r="AY725" s="245" t="s">
        <v>150</v>
      </c>
    </row>
    <row r="726" s="11" customFormat="1">
      <c r="B726" s="236"/>
      <c r="C726" s="237"/>
      <c r="D726" s="233" t="s">
        <v>162</v>
      </c>
      <c r="E726" s="238" t="s">
        <v>21</v>
      </c>
      <c r="F726" s="239" t="s">
        <v>1058</v>
      </c>
      <c r="G726" s="237"/>
      <c r="H726" s="238" t="s">
        <v>21</v>
      </c>
      <c r="I726" s="240"/>
      <c r="J726" s="237"/>
      <c r="K726" s="237"/>
      <c r="L726" s="241"/>
      <c r="M726" s="242"/>
      <c r="N726" s="243"/>
      <c r="O726" s="243"/>
      <c r="P726" s="243"/>
      <c r="Q726" s="243"/>
      <c r="R726" s="243"/>
      <c r="S726" s="243"/>
      <c r="T726" s="244"/>
      <c r="AT726" s="245" t="s">
        <v>162</v>
      </c>
      <c r="AU726" s="245" t="s">
        <v>82</v>
      </c>
      <c r="AV726" s="11" t="s">
        <v>80</v>
      </c>
      <c r="AW726" s="11" t="s">
        <v>35</v>
      </c>
      <c r="AX726" s="11" t="s">
        <v>72</v>
      </c>
      <c r="AY726" s="245" t="s">
        <v>150</v>
      </c>
    </row>
    <row r="727" s="11" customFormat="1">
      <c r="B727" s="236"/>
      <c r="C727" s="237"/>
      <c r="D727" s="233" t="s">
        <v>162</v>
      </c>
      <c r="E727" s="238" t="s">
        <v>21</v>
      </c>
      <c r="F727" s="239" t="s">
        <v>1007</v>
      </c>
      <c r="G727" s="237"/>
      <c r="H727" s="238" t="s">
        <v>21</v>
      </c>
      <c r="I727" s="240"/>
      <c r="J727" s="237"/>
      <c r="K727" s="237"/>
      <c r="L727" s="241"/>
      <c r="M727" s="242"/>
      <c r="N727" s="243"/>
      <c r="O727" s="243"/>
      <c r="P727" s="243"/>
      <c r="Q727" s="243"/>
      <c r="R727" s="243"/>
      <c r="S727" s="243"/>
      <c r="T727" s="244"/>
      <c r="AT727" s="245" t="s">
        <v>162</v>
      </c>
      <c r="AU727" s="245" t="s">
        <v>82</v>
      </c>
      <c r="AV727" s="11" t="s">
        <v>80</v>
      </c>
      <c r="AW727" s="11" t="s">
        <v>35</v>
      </c>
      <c r="AX727" s="11" t="s">
        <v>72</v>
      </c>
      <c r="AY727" s="245" t="s">
        <v>150</v>
      </c>
    </row>
    <row r="728" s="11" customFormat="1">
      <c r="B728" s="236"/>
      <c r="C728" s="237"/>
      <c r="D728" s="233" t="s">
        <v>162</v>
      </c>
      <c r="E728" s="238" t="s">
        <v>21</v>
      </c>
      <c r="F728" s="239" t="s">
        <v>1008</v>
      </c>
      <c r="G728" s="237"/>
      <c r="H728" s="238" t="s">
        <v>21</v>
      </c>
      <c r="I728" s="240"/>
      <c r="J728" s="237"/>
      <c r="K728" s="237"/>
      <c r="L728" s="241"/>
      <c r="M728" s="242"/>
      <c r="N728" s="243"/>
      <c r="O728" s="243"/>
      <c r="P728" s="243"/>
      <c r="Q728" s="243"/>
      <c r="R728" s="243"/>
      <c r="S728" s="243"/>
      <c r="T728" s="244"/>
      <c r="AT728" s="245" t="s">
        <v>162</v>
      </c>
      <c r="AU728" s="245" t="s">
        <v>82</v>
      </c>
      <c r="AV728" s="11" t="s">
        <v>80</v>
      </c>
      <c r="AW728" s="11" t="s">
        <v>35</v>
      </c>
      <c r="AX728" s="11" t="s">
        <v>72</v>
      </c>
      <c r="AY728" s="245" t="s">
        <v>150</v>
      </c>
    </row>
    <row r="729" s="12" customFormat="1">
      <c r="B729" s="246"/>
      <c r="C729" s="247"/>
      <c r="D729" s="233" t="s">
        <v>162</v>
      </c>
      <c r="E729" s="248" t="s">
        <v>21</v>
      </c>
      <c r="F729" s="249" t="s">
        <v>1059</v>
      </c>
      <c r="G729" s="247"/>
      <c r="H729" s="250">
        <v>1</v>
      </c>
      <c r="I729" s="251"/>
      <c r="J729" s="247"/>
      <c r="K729" s="247"/>
      <c r="L729" s="252"/>
      <c r="M729" s="253"/>
      <c r="N729" s="254"/>
      <c r="O729" s="254"/>
      <c r="P729" s="254"/>
      <c r="Q729" s="254"/>
      <c r="R729" s="254"/>
      <c r="S729" s="254"/>
      <c r="T729" s="255"/>
      <c r="AT729" s="256" t="s">
        <v>162</v>
      </c>
      <c r="AU729" s="256" t="s">
        <v>82</v>
      </c>
      <c r="AV729" s="12" t="s">
        <v>82</v>
      </c>
      <c r="AW729" s="12" t="s">
        <v>35</v>
      </c>
      <c r="AX729" s="12" t="s">
        <v>80</v>
      </c>
      <c r="AY729" s="256" t="s">
        <v>150</v>
      </c>
    </row>
    <row r="730" s="1" customFormat="1" ht="38.25" customHeight="1">
      <c r="B730" s="46"/>
      <c r="C730" s="221" t="s">
        <v>1060</v>
      </c>
      <c r="D730" s="221" t="s">
        <v>153</v>
      </c>
      <c r="E730" s="222" t="s">
        <v>1061</v>
      </c>
      <c r="F730" s="223" t="s">
        <v>1062</v>
      </c>
      <c r="G730" s="224" t="s">
        <v>516</v>
      </c>
      <c r="H730" s="225">
        <v>1</v>
      </c>
      <c r="I730" s="226"/>
      <c r="J730" s="227">
        <f>ROUND(I730*H730,2)</f>
        <v>0</v>
      </c>
      <c r="K730" s="223" t="s">
        <v>21</v>
      </c>
      <c r="L730" s="72"/>
      <c r="M730" s="228" t="s">
        <v>21</v>
      </c>
      <c r="N730" s="229" t="s">
        <v>43</v>
      </c>
      <c r="O730" s="47"/>
      <c r="P730" s="230">
        <f>O730*H730</f>
        <v>0</v>
      </c>
      <c r="Q730" s="230">
        <v>0</v>
      </c>
      <c r="R730" s="230">
        <f>Q730*H730</f>
        <v>0</v>
      </c>
      <c r="S730" s="230">
        <v>0</v>
      </c>
      <c r="T730" s="231">
        <f>S730*H730</f>
        <v>0</v>
      </c>
      <c r="AR730" s="24" t="s">
        <v>257</v>
      </c>
      <c r="AT730" s="24" t="s">
        <v>153</v>
      </c>
      <c r="AU730" s="24" t="s">
        <v>82</v>
      </c>
      <c r="AY730" s="24" t="s">
        <v>150</v>
      </c>
      <c r="BE730" s="232">
        <f>IF(N730="základní",J730,0)</f>
        <v>0</v>
      </c>
      <c r="BF730" s="232">
        <f>IF(N730="snížená",J730,0)</f>
        <v>0</v>
      </c>
      <c r="BG730" s="232">
        <f>IF(N730="zákl. přenesená",J730,0)</f>
        <v>0</v>
      </c>
      <c r="BH730" s="232">
        <f>IF(N730="sníž. přenesená",J730,0)</f>
        <v>0</v>
      </c>
      <c r="BI730" s="232">
        <f>IF(N730="nulová",J730,0)</f>
        <v>0</v>
      </c>
      <c r="BJ730" s="24" t="s">
        <v>80</v>
      </c>
      <c r="BK730" s="232">
        <f>ROUND(I730*H730,2)</f>
        <v>0</v>
      </c>
      <c r="BL730" s="24" t="s">
        <v>257</v>
      </c>
      <c r="BM730" s="24" t="s">
        <v>1063</v>
      </c>
    </row>
    <row r="731" s="11" customFormat="1">
      <c r="B731" s="236"/>
      <c r="C731" s="237"/>
      <c r="D731" s="233" t="s">
        <v>162</v>
      </c>
      <c r="E731" s="238" t="s">
        <v>21</v>
      </c>
      <c r="F731" s="239" t="s">
        <v>1049</v>
      </c>
      <c r="G731" s="237"/>
      <c r="H731" s="238" t="s">
        <v>21</v>
      </c>
      <c r="I731" s="240"/>
      <c r="J731" s="237"/>
      <c r="K731" s="237"/>
      <c r="L731" s="241"/>
      <c r="M731" s="242"/>
      <c r="N731" s="243"/>
      <c r="O731" s="243"/>
      <c r="P731" s="243"/>
      <c r="Q731" s="243"/>
      <c r="R731" s="243"/>
      <c r="S731" s="243"/>
      <c r="T731" s="244"/>
      <c r="AT731" s="245" t="s">
        <v>162</v>
      </c>
      <c r="AU731" s="245" t="s">
        <v>82</v>
      </c>
      <c r="AV731" s="11" t="s">
        <v>80</v>
      </c>
      <c r="AW731" s="11" t="s">
        <v>35</v>
      </c>
      <c r="AX731" s="11" t="s">
        <v>72</v>
      </c>
      <c r="AY731" s="245" t="s">
        <v>150</v>
      </c>
    </row>
    <row r="732" s="11" customFormat="1">
      <c r="B732" s="236"/>
      <c r="C732" s="237"/>
      <c r="D732" s="233" t="s">
        <v>162</v>
      </c>
      <c r="E732" s="238" t="s">
        <v>21</v>
      </c>
      <c r="F732" s="239" t="s">
        <v>1064</v>
      </c>
      <c r="G732" s="237"/>
      <c r="H732" s="238" t="s">
        <v>21</v>
      </c>
      <c r="I732" s="240"/>
      <c r="J732" s="237"/>
      <c r="K732" s="237"/>
      <c r="L732" s="241"/>
      <c r="M732" s="242"/>
      <c r="N732" s="243"/>
      <c r="O732" s="243"/>
      <c r="P732" s="243"/>
      <c r="Q732" s="243"/>
      <c r="R732" s="243"/>
      <c r="S732" s="243"/>
      <c r="T732" s="244"/>
      <c r="AT732" s="245" t="s">
        <v>162</v>
      </c>
      <c r="AU732" s="245" t="s">
        <v>82</v>
      </c>
      <c r="AV732" s="11" t="s">
        <v>80</v>
      </c>
      <c r="AW732" s="11" t="s">
        <v>35</v>
      </c>
      <c r="AX732" s="11" t="s">
        <v>72</v>
      </c>
      <c r="AY732" s="245" t="s">
        <v>150</v>
      </c>
    </row>
    <row r="733" s="11" customFormat="1">
      <c r="B733" s="236"/>
      <c r="C733" s="237"/>
      <c r="D733" s="233" t="s">
        <v>162</v>
      </c>
      <c r="E733" s="238" t="s">
        <v>21</v>
      </c>
      <c r="F733" s="239" t="s">
        <v>1065</v>
      </c>
      <c r="G733" s="237"/>
      <c r="H733" s="238" t="s">
        <v>21</v>
      </c>
      <c r="I733" s="240"/>
      <c r="J733" s="237"/>
      <c r="K733" s="237"/>
      <c r="L733" s="241"/>
      <c r="M733" s="242"/>
      <c r="N733" s="243"/>
      <c r="O733" s="243"/>
      <c r="P733" s="243"/>
      <c r="Q733" s="243"/>
      <c r="R733" s="243"/>
      <c r="S733" s="243"/>
      <c r="T733" s="244"/>
      <c r="AT733" s="245" t="s">
        <v>162</v>
      </c>
      <c r="AU733" s="245" t="s">
        <v>82</v>
      </c>
      <c r="AV733" s="11" t="s">
        <v>80</v>
      </c>
      <c r="AW733" s="11" t="s">
        <v>35</v>
      </c>
      <c r="AX733" s="11" t="s">
        <v>72</v>
      </c>
      <c r="AY733" s="245" t="s">
        <v>150</v>
      </c>
    </row>
    <row r="734" s="11" customFormat="1">
      <c r="B734" s="236"/>
      <c r="C734" s="237"/>
      <c r="D734" s="233" t="s">
        <v>162</v>
      </c>
      <c r="E734" s="238" t="s">
        <v>21</v>
      </c>
      <c r="F734" s="239" t="s">
        <v>1066</v>
      </c>
      <c r="G734" s="237"/>
      <c r="H734" s="238" t="s">
        <v>21</v>
      </c>
      <c r="I734" s="240"/>
      <c r="J734" s="237"/>
      <c r="K734" s="237"/>
      <c r="L734" s="241"/>
      <c r="M734" s="242"/>
      <c r="N734" s="243"/>
      <c r="O734" s="243"/>
      <c r="P734" s="243"/>
      <c r="Q734" s="243"/>
      <c r="R734" s="243"/>
      <c r="S734" s="243"/>
      <c r="T734" s="244"/>
      <c r="AT734" s="245" t="s">
        <v>162</v>
      </c>
      <c r="AU734" s="245" t="s">
        <v>82</v>
      </c>
      <c r="AV734" s="11" t="s">
        <v>80</v>
      </c>
      <c r="AW734" s="11" t="s">
        <v>35</v>
      </c>
      <c r="AX734" s="11" t="s">
        <v>72</v>
      </c>
      <c r="AY734" s="245" t="s">
        <v>150</v>
      </c>
    </row>
    <row r="735" s="11" customFormat="1">
      <c r="B735" s="236"/>
      <c r="C735" s="237"/>
      <c r="D735" s="233" t="s">
        <v>162</v>
      </c>
      <c r="E735" s="238" t="s">
        <v>21</v>
      </c>
      <c r="F735" s="239" t="s">
        <v>1067</v>
      </c>
      <c r="G735" s="237"/>
      <c r="H735" s="238" t="s">
        <v>21</v>
      </c>
      <c r="I735" s="240"/>
      <c r="J735" s="237"/>
      <c r="K735" s="237"/>
      <c r="L735" s="241"/>
      <c r="M735" s="242"/>
      <c r="N735" s="243"/>
      <c r="O735" s="243"/>
      <c r="P735" s="243"/>
      <c r="Q735" s="243"/>
      <c r="R735" s="243"/>
      <c r="S735" s="243"/>
      <c r="T735" s="244"/>
      <c r="AT735" s="245" t="s">
        <v>162</v>
      </c>
      <c r="AU735" s="245" t="s">
        <v>82</v>
      </c>
      <c r="AV735" s="11" t="s">
        <v>80</v>
      </c>
      <c r="AW735" s="11" t="s">
        <v>35</v>
      </c>
      <c r="AX735" s="11" t="s">
        <v>72</v>
      </c>
      <c r="AY735" s="245" t="s">
        <v>150</v>
      </c>
    </row>
    <row r="736" s="11" customFormat="1">
      <c r="B736" s="236"/>
      <c r="C736" s="237"/>
      <c r="D736" s="233" t="s">
        <v>162</v>
      </c>
      <c r="E736" s="238" t="s">
        <v>21</v>
      </c>
      <c r="F736" s="239" t="s">
        <v>1068</v>
      </c>
      <c r="G736" s="237"/>
      <c r="H736" s="238" t="s">
        <v>21</v>
      </c>
      <c r="I736" s="240"/>
      <c r="J736" s="237"/>
      <c r="K736" s="237"/>
      <c r="L736" s="241"/>
      <c r="M736" s="242"/>
      <c r="N736" s="243"/>
      <c r="O736" s="243"/>
      <c r="P736" s="243"/>
      <c r="Q736" s="243"/>
      <c r="R736" s="243"/>
      <c r="S736" s="243"/>
      <c r="T736" s="244"/>
      <c r="AT736" s="245" t="s">
        <v>162</v>
      </c>
      <c r="AU736" s="245" t="s">
        <v>82</v>
      </c>
      <c r="AV736" s="11" t="s">
        <v>80</v>
      </c>
      <c r="AW736" s="11" t="s">
        <v>35</v>
      </c>
      <c r="AX736" s="11" t="s">
        <v>72</v>
      </c>
      <c r="AY736" s="245" t="s">
        <v>150</v>
      </c>
    </row>
    <row r="737" s="11" customFormat="1">
      <c r="B737" s="236"/>
      <c r="C737" s="237"/>
      <c r="D737" s="233" t="s">
        <v>162</v>
      </c>
      <c r="E737" s="238" t="s">
        <v>21</v>
      </c>
      <c r="F737" s="239" t="s">
        <v>1069</v>
      </c>
      <c r="G737" s="237"/>
      <c r="H737" s="238" t="s">
        <v>21</v>
      </c>
      <c r="I737" s="240"/>
      <c r="J737" s="237"/>
      <c r="K737" s="237"/>
      <c r="L737" s="241"/>
      <c r="M737" s="242"/>
      <c r="N737" s="243"/>
      <c r="O737" s="243"/>
      <c r="P737" s="243"/>
      <c r="Q737" s="243"/>
      <c r="R737" s="243"/>
      <c r="S737" s="243"/>
      <c r="T737" s="244"/>
      <c r="AT737" s="245" t="s">
        <v>162</v>
      </c>
      <c r="AU737" s="245" t="s">
        <v>82</v>
      </c>
      <c r="AV737" s="11" t="s">
        <v>80</v>
      </c>
      <c r="AW737" s="11" t="s">
        <v>35</v>
      </c>
      <c r="AX737" s="11" t="s">
        <v>72</v>
      </c>
      <c r="AY737" s="245" t="s">
        <v>150</v>
      </c>
    </row>
    <row r="738" s="11" customFormat="1">
      <c r="B738" s="236"/>
      <c r="C738" s="237"/>
      <c r="D738" s="233" t="s">
        <v>162</v>
      </c>
      <c r="E738" s="238" t="s">
        <v>21</v>
      </c>
      <c r="F738" s="239" t="s">
        <v>1070</v>
      </c>
      <c r="G738" s="237"/>
      <c r="H738" s="238" t="s">
        <v>21</v>
      </c>
      <c r="I738" s="240"/>
      <c r="J738" s="237"/>
      <c r="K738" s="237"/>
      <c r="L738" s="241"/>
      <c r="M738" s="242"/>
      <c r="N738" s="243"/>
      <c r="O738" s="243"/>
      <c r="P738" s="243"/>
      <c r="Q738" s="243"/>
      <c r="R738" s="243"/>
      <c r="S738" s="243"/>
      <c r="T738" s="244"/>
      <c r="AT738" s="245" t="s">
        <v>162</v>
      </c>
      <c r="AU738" s="245" t="s">
        <v>82</v>
      </c>
      <c r="AV738" s="11" t="s">
        <v>80</v>
      </c>
      <c r="AW738" s="11" t="s">
        <v>35</v>
      </c>
      <c r="AX738" s="11" t="s">
        <v>72</v>
      </c>
      <c r="AY738" s="245" t="s">
        <v>150</v>
      </c>
    </row>
    <row r="739" s="11" customFormat="1">
      <c r="B739" s="236"/>
      <c r="C739" s="237"/>
      <c r="D739" s="233" t="s">
        <v>162</v>
      </c>
      <c r="E739" s="238" t="s">
        <v>21</v>
      </c>
      <c r="F739" s="239" t="s">
        <v>1053</v>
      </c>
      <c r="G739" s="237"/>
      <c r="H739" s="238" t="s">
        <v>21</v>
      </c>
      <c r="I739" s="240"/>
      <c r="J739" s="237"/>
      <c r="K739" s="237"/>
      <c r="L739" s="241"/>
      <c r="M739" s="242"/>
      <c r="N739" s="243"/>
      <c r="O739" s="243"/>
      <c r="P739" s="243"/>
      <c r="Q739" s="243"/>
      <c r="R739" s="243"/>
      <c r="S739" s="243"/>
      <c r="T739" s="244"/>
      <c r="AT739" s="245" t="s">
        <v>162</v>
      </c>
      <c r="AU739" s="245" t="s">
        <v>82</v>
      </c>
      <c r="AV739" s="11" t="s">
        <v>80</v>
      </c>
      <c r="AW739" s="11" t="s">
        <v>35</v>
      </c>
      <c r="AX739" s="11" t="s">
        <v>72</v>
      </c>
      <c r="AY739" s="245" t="s">
        <v>150</v>
      </c>
    </row>
    <row r="740" s="11" customFormat="1">
      <c r="B740" s="236"/>
      <c r="C740" s="237"/>
      <c r="D740" s="233" t="s">
        <v>162</v>
      </c>
      <c r="E740" s="238" t="s">
        <v>21</v>
      </c>
      <c r="F740" s="239" t="s">
        <v>1071</v>
      </c>
      <c r="G740" s="237"/>
      <c r="H740" s="238" t="s">
        <v>21</v>
      </c>
      <c r="I740" s="240"/>
      <c r="J740" s="237"/>
      <c r="K740" s="237"/>
      <c r="L740" s="241"/>
      <c r="M740" s="242"/>
      <c r="N740" s="243"/>
      <c r="O740" s="243"/>
      <c r="P740" s="243"/>
      <c r="Q740" s="243"/>
      <c r="R740" s="243"/>
      <c r="S740" s="243"/>
      <c r="T740" s="244"/>
      <c r="AT740" s="245" t="s">
        <v>162</v>
      </c>
      <c r="AU740" s="245" t="s">
        <v>82</v>
      </c>
      <c r="AV740" s="11" t="s">
        <v>80</v>
      </c>
      <c r="AW740" s="11" t="s">
        <v>35</v>
      </c>
      <c r="AX740" s="11" t="s">
        <v>72</v>
      </c>
      <c r="AY740" s="245" t="s">
        <v>150</v>
      </c>
    </row>
    <row r="741" s="11" customFormat="1">
      <c r="B741" s="236"/>
      <c r="C741" s="237"/>
      <c r="D741" s="233" t="s">
        <v>162</v>
      </c>
      <c r="E741" s="238" t="s">
        <v>21</v>
      </c>
      <c r="F741" s="239" t="s">
        <v>1072</v>
      </c>
      <c r="G741" s="237"/>
      <c r="H741" s="238" t="s">
        <v>21</v>
      </c>
      <c r="I741" s="240"/>
      <c r="J741" s="237"/>
      <c r="K741" s="237"/>
      <c r="L741" s="241"/>
      <c r="M741" s="242"/>
      <c r="N741" s="243"/>
      <c r="O741" s="243"/>
      <c r="P741" s="243"/>
      <c r="Q741" s="243"/>
      <c r="R741" s="243"/>
      <c r="S741" s="243"/>
      <c r="T741" s="244"/>
      <c r="AT741" s="245" t="s">
        <v>162</v>
      </c>
      <c r="AU741" s="245" t="s">
        <v>82</v>
      </c>
      <c r="AV741" s="11" t="s">
        <v>80</v>
      </c>
      <c r="AW741" s="11" t="s">
        <v>35</v>
      </c>
      <c r="AX741" s="11" t="s">
        <v>72</v>
      </c>
      <c r="AY741" s="245" t="s">
        <v>150</v>
      </c>
    </row>
    <row r="742" s="11" customFormat="1">
      <c r="B742" s="236"/>
      <c r="C742" s="237"/>
      <c r="D742" s="233" t="s">
        <v>162</v>
      </c>
      <c r="E742" s="238" t="s">
        <v>21</v>
      </c>
      <c r="F742" s="239" t="s">
        <v>1056</v>
      </c>
      <c r="G742" s="237"/>
      <c r="H742" s="238" t="s">
        <v>21</v>
      </c>
      <c r="I742" s="240"/>
      <c r="J742" s="237"/>
      <c r="K742" s="237"/>
      <c r="L742" s="241"/>
      <c r="M742" s="242"/>
      <c r="N742" s="243"/>
      <c r="O742" s="243"/>
      <c r="P742" s="243"/>
      <c r="Q742" s="243"/>
      <c r="R742" s="243"/>
      <c r="S742" s="243"/>
      <c r="T742" s="244"/>
      <c r="AT742" s="245" t="s">
        <v>162</v>
      </c>
      <c r="AU742" s="245" t="s">
        <v>82</v>
      </c>
      <c r="AV742" s="11" t="s">
        <v>80</v>
      </c>
      <c r="AW742" s="11" t="s">
        <v>35</v>
      </c>
      <c r="AX742" s="11" t="s">
        <v>72</v>
      </c>
      <c r="AY742" s="245" t="s">
        <v>150</v>
      </c>
    </row>
    <row r="743" s="11" customFormat="1">
      <c r="B743" s="236"/>
      <c r="C743" s="237"/>
      <c r="D743" s="233" t="s">
        <v>162</v>
      </c>
      <c r="E743" s="238" t="s">
        <v>21</v>
      </c>
      <c r="F743" s="239" t="s">
        <v>1073</v>
      </c>
      <c r="G743" s="237"/>
      <c r="H743" s="238" t="s">
        <v>21</v>
      </c>
      <c r="I743" s="240"/>
      <c r="J743" s="237"/>
      <c r="K743" s="237"/>
      <c r="L743" s="241"/>
      <c r="M743" s="242"/>
      <c r="N743" s="243"/>
      <c r="O743" s="243"/>
      <c r="P743" s="243"/>
      <c r="Q743" s="243"/>
      <c r="R743" s="243"/>
      <c r="S743" s="243"/>
      <c r="T743" s="244"/>
      <c r="AT743" s="245" t="s">
        <v>162</v>
      </c>
      <c r="AU743" s="245" t="s">
        <v>82</v>
      </c>
      <c r="AV743" s="11" t="s">
        <v>80</v>
      </c>
      <c r="AW743" s="11" t="s">
        <v>35</v>
      </c>
      <c r="AX743" s="11" t="s">
        <v>72</v>
      </c>
      <c r="AY743" s="245" t="s">
        <v>150</v>
      </c>
    </row>
    <row r="744" s="11" customFormat="1">
      <c r="B744" s="236"/>
      <c r="C744" s="237"/>
      <c r="D744" s="233" t="s">
        <v>162</v>
      </c>
      <c r="E744" s="238" t="s">
        <v>21</v>
      </c>
      <c r="F744" s="239" t="s">
        <v>1074</v>
      </c>
      <c r="G744" s="237"/>
      <c r="H744" s="238" t="s">
        <v>21</v>
      </c>
      <c r="I744" s="240"/>
      <c r="J744" s="237"/>
      <c r="K744" s="237"/>
      <c r="L744" s="241"/>
      <c r="M744" s="242"/>
      <c r="N744" s="243"/>
      <c r="O744" s="243"/>
      <c r="P744" s="243"/>
      <c r="Q744" s="243"/>
      <c r="R744" s="243"/>
      <c r="S744" s="243"/>
      <c r="T744" s="244"/>
      <c r="AT744" s="245" t="s">
        <v>162</v>
      </c>
      <c r="AU744" s="245" t="s">
        <v>82</v>
      </c>
      <c r="AV744" s="11" t="s">
        <v>80</v>
      </c>
      <c r="AW744" s="11" t="s">
        <v>35</v>
      </c>
      <c r="AX744" s="11" t="s">
        <v>72</v>
      </c>
      <c r="AY744" s="245" t="s">
        <v>150</v>
      </c>
    </row>
    <row r="745" s="11" customFormat="1">
      <c r="B745" s="236"/>
      <c r="C745" s="237"/>
      <c r="D745" s="233" t="s">
        <v>162</v>
      </c>
      <c r="E745" s="238" t="s">
        <v>21</v>
      </c>
      <c r="F745" s="239" t="s">
        <v>1075</v>
      </c>
      <c r="G745" s="237"/>
      <c r="H745" s="238" t="s">
        <v>21</v>
      </c>
      <c r="I745" s="240"/>
      <c r="J745" s="237"/>
      <c r="K745" s="237"/>
      <c r="L745" s="241"/>
      <c r="M745" s="242"/>
      <c r="N745" s="243"/>
      <c r="O745" s="243"/>
      <c r="P745" s="243"/>
      <c r="Q745" s="243"/>
      <c r="R745" s="243"/>
      <c r="S745" s="243"/>
      <c r="T745" s="244"/>
      <c r="AT745" s="245" t="s">
        <v>162</v>
      </c>
      <c r="AU745" s="245" t="s">
        <v>82</v>
      </c>
      <c r="AV745" s="11" t="s">
        <v>80</v>
      </c>
      <c r="AW745" s="11" t="s">
        <v>35</v>
      </c>
      <c r="AX745" s="11" t="s">
        <v>72</v>
      </c>
      <c r="AY745" s="245" t="s">
        <v>150</v>
      </c>
    </row>
    <row r="746" s="11" customFormat="1">
      <c r="B746" s="236"/>
      <c r="C746" s="237"/>
      <c r="D746" s="233" t="s">
        <v>162</v>
      </c>
      <c r="E746" s="238" t="s">
        <v>21</v>
      </c>
      <c r="F746" s="239" t="s">
        <v>1076</v>
      </c>
      <c r="G746" s="237"/>
      <c r="H746" s="238" t="s">
        <v>21</v>
      </c>
      <c r="I746" s="240"/>
      <c r="J746" s="237"/>
      <c r="K746" s="237"/>
      <c r="L746" s="241"/>
      <c r="M746" s="242"/>
      <c r="N746" s="243"/>
      <c r="O746" s="243"/>
      <c r="P746" s="243"/>
      <c r="Q746" s="243"/>
      <c r="R746" s="243"/>
      <c r="S746" s="243"/>
      <c r="T746" s="244"/>
      <c r="AT746" s="245" t="s">
        <v>162</v>
      </c>
      <c r="AU746" s="245" t="s">
        <v>82</v>
      </c>
      <c r="AV746" s="11" t="s">
        <v>80</v>
      </c>
      <c r="AW746" s="11" t="s">
        <v>35</v>
      </c>
      <c r="AX746" s="11" t="s">
        <v>72</v>
      </c>
      <c r="AY746" s="245" t="s">
        <v>150</v>
      </c>
    </row>
    <row r="747" s="11" customFormat="1">
      <c r="B747" s="236"/>
      <c r="C747" s="237"/>
      <c r="D747" s="233" t="s">
        <v>162</v>
      </c>
      <c r="E747" s="238" t="s">
        <v>21</v>
      </c>
      <c r="F747" s="239" t="s">
        <v>1007</v>
      </c>
      <c r="G747" s="237"/>
      <c r="H747" s="238" t="s">
        <v>21</v>
      </c>
      <c r="I747" s="240"/>
      <c r="J747" s="237"/>
      <c r="K747" s="237"/>
      <c r="L747" s="241"/>
      <c r="M747" s="242"/>
      <c r="N747" s="243"/>
      <c r="O747" s="243"/>
      <c r="P747" s="243"/>
      <c r="Q747" s="243"/>
      <c r="R747" s="243"/>
      <c r="S747" s="243"/>
      <c r="T747" s="244"/>
      <c r="AT747" s="245" t="s">
        <v>162</v>
      </c>
      <c r="AU747" s="245" t="s">
        <v>82</v>
      </c>
      <c r="AV747" s="11" t="s">
        <v>80</v>
      </c>
      <c r="AW747" s="11" t="s">
        <v>35</v>
      </c>
      <c r="AX747" s="11" t="s">
        <v>72</v>
      </c>
      <c r="AY747" s="245" t="s">
        <v>150</v>
      </c>
    </row>
    <row r="748" s="11" customFormat="1">
      <c r="B748" s="236"/>
      <c r="C748" s="237"/>
      <c r="D748" s="233" t="s">
        <v>162</v>
      </c>
      <c r="E748" s="238" t="s">
        <v>21</v>
      </c>
      <c r="F748" s="239" t="s">
        <v>1008</v>
      </c>
      <c r="G748" s="237"/>
      <c r="H748" s="238" t="s">
        <v>21</v>
      </c>
      <c r="I748" s="240"/>
      <c r="J748" s="237"/>
      <c r="K748" s="237"/>
      <c r="L748" s="241"/>
      <c r="M748" s="242"/>
      <c r="N748" s="243"/>
      <c r="O748" s="243"/>
      <c r="P748" s="243"/>
      <c r="Q748" s="243"/>
      <c r="R748" s="243"/>
      <c r="S748" s="243"/>
      <c r="T748" s="244"/>
      <c r="AT748" s="245" t="s">
        <v>162</v>
      </c>
      <c r="AU748" s="245" t="s">
        <v>82</v>
      </c>
      <c r="AV748" s="11" t="s">
        <v>80</v>
      </c>
      <c r="AW748" s="11" t="s">
        <v>35</v>
      </c>
      <c r="AX748" s="11" t="s">
        <v>72</v>
      </c>
      <c r="AY748" s="245" t="s">
        <v>150</v>
      </c>
    </row>
    <row r="749" s="12" customFormat="1">
      <c r="B749" s="246"/>
      <c r="C749" s="247"/>
      <c r="D749" s="233" t="s">
        <v>162</v>
      </c>
      <c r="E749" s="248" t="s">
        <v>21</v>
      </c>
      <c r="F749" s="249" t="s">
        <v>1077</v>
      </c>
      <c r="G749" s="247"/>
      <c r="H749" s="250">
        <v>1</v>
      </c>
      <c r="I749" s="251"/>
      <c r="J749" s="247"/>
      <c r="K749" s="247"/>
      <c r="L749" s="252"/>
      <c r="M749" s="253"/>
      <c r="N749" s="254"/>
      <c r="O749" s="254"/>
      <c r="P749" s="254"/>
      <c r="Q749" s="254"/>
      <c r="R749" s="254"/>
      <c r="S749" s="254"/>
      <c r="T749" s="255"/>
      <c r="AT749" s="256" t="s">
        <v>162</v>
      </c>
      <c r="AU749" s="256" t="s">
        <v>82</v>
      </c>
      <c r="AV749" s="12" t="s">
        <v>82</v>
      </c>
      <c r="AW749" s="12" t="s">
        <v>35</v>
      </c>
      <c r="AX749" s="12" t="s">
        <v>80</v>
      </c>
      <c r="AY749" s="256" t="s">
        <v>150</v>
      </c>
    </row>
    <row r="750" s="1" customFormat="1" ht="38.25" customHeight="1">
      <c r="B750" s="46"/>
      <c r="C750" s="221" t="s">
        <v>1078</v>
      </c>
      <c r="D750" s="221" t="s">
        <v>153</v>
      </c>
      <c r="E750" s="222" t="s">
        <v>1079</v>
      </c>
      <c r="F750" s="223" t="s">
        <v>1080</v>
      </c>
      <c r="G750" s="224" t="s">
        <v>516</v>
      </c>
      <c r="H750" s="225">
        <v>1</v>
      </c>
      <c r="I750" s="226"/>
      <c r="J750" s="227">
        <f>ROUND(I750*H750,2)</f>
        <v>0</v>
      </c>
      <c r="K750" s="223" t="s">
        <v>21</v>
      </c>
      <c r="L750" s="72"/>
      <c r="M750" s="228" t="s">
        <v>21</v>
      </c>
      <c r="N750" s="229" t="s">
        <v>43</v>
      </c>
      <c r="O750" s="47"/>
      <c r="P750" s="230">
        <f>O750*H750</f>
        <v>0</v>
      </c>
      <c r="Q750" s="230">
        <v>0</v>
      </c>
      <c r="R750" s="230">
        <f>Q750*H750</f>
        <v>0</v>
      </c>
      <c r="S750" s="230">
        <v>0</v>
      </c>
      <c r="T750" s="231">
        <f>S750*H750</f>
        <v>0</v>
      </c>
      <c r="AR750" s="24" t="s">
        <v>257</v>
      </c>
      <c r="AT750" s="24" t="s">
        <v>153</v>
      </c>
      <c r="AU750" s="24" t="s">
        <v>82</v>
      </c>
      <c r="AY750" s="24" t="s">
        <v>150</v>
      </c>
      <c r="BE750" s="232">
        <f>IF(N750="základní",J750,0)</f>
        <v>0</v>
      </c>
      <c r="BF750" s="232">
        <f>IF(N750="snížená",J750,0)</f>
        <v>0</v>
      </c>
      <c r="BG750" s="232">
        <f>IF(N750="zákl. přenesená",J750,0)</f>
        <v>0</v>
      </c>
      <c r="BH750" s="232">
        <f>IF(N750="sníž. přenesená",J750,0)</f>
        <v>0</v>
      </c>
      <c r="BI750" s="232">
        <f>IF(N750="nulová",J750,0)</f>
        <v>0</v>
      </c>
      <c r="BJ750" s="24" t="s">
        <v>80</v>
      </c>
      <c r="BK750" s="232">
        <f>ROUND(I750*H750,2)</f>
        <v>0</v>
      </c>
      <c r="BL750" s="24" t="s">
        <v>257</v>
      </c>
      <c r="BM750" s="24" t="s">
        <v>1081</v>
      </c>
    </row>
    <row r="751" s="11" customFormat="1">
      <c r="B751" s="236"/>
      <c r="C751" s="237"/>
      <c r="D751" s="233" t="s">
        <v>162</v>
      </c>
      <c r="E751" s="238" t="s">
        <v>21</v>
      </c>
      <c r="F751" s="239" t="s">
        <v>1082</v>
      </c>
      <c r="G751" s="237"/>
      <c r="H751" s="238" t="s">
        <v>21</v>
      </c>
      <c r="I751" s="240"/>
      <c r="J751" s="237"/>
      <c r="K751" s="237"/>
      <c r="L751" s="241"/>
      <c r="M751" s="242"/>
      <c r="N751" s="243"/>
      <c r="O751" s="243"/>
      <c r="P751" s="243"/>
      <c r="Q751" s="243"/>
      <c r="R751" s="243"/>
      <c r="S751" s="243"/>
      <c r="T751" s="244"/>
      <c r="AT751" s="245" t="s">
        <v>162</v>
      </c>
      <c r="AU751" s="245" t="s">
        <v>82</v>
      </c>
      <c r="AV751" s="11" t="s">
        <v>80</v>
      </c>
      <c r="AW751" s="11" t="s">
        <v>35</v>
      </c>
      <c r="AX751" s="11" t="s">
        <v>72</v>
      </c>
      <c r="AY751" s="245" t="s">
        <v>150</v>
      </c>
    </row>
    <row r="752" s="11" customFormat="1">
      <c r="B752" s="236"/>
      <c r="C752" s="237"/>
      <c r="D752" s="233" t="s">
        <v>162</v>
      </c>
      <c r="E752" s="238" t="s">
        <v>21</v>
      </c>
      <c r="F752" s="239" t="s">
        <v>1083</v>
      </c>
      <c r="G752" s="237"/>
      <c r="H752" s="238" t="s">
        <v>21</v>
      </c>
      <c r="I752" s="240"/>
      <c r="J752" s="237"/>
      <c r="K752" s="237"/>
      <c r="L752" s="241"/>
      <c r="M752" s="242"/>
      <c r="N752" s="243"/>
      <c r="O752" s="243"/>
      <c r="P752" s="243"/>
      <c r="Q752" s="243"/>
      <c r="R752" s="243"/>
      <c r="S752" s="243"/>
      <c r="T752" s="244"/>
      <c r="AT752" s="245" t="s">
        <v>162</v>
      </c>
      <c r="AU752" s="245" t="s">
        <v>82</v>
      </c>
      <c r="AV752" s="11" t="s">
        <v>80</v>
      </c>
      <c r="AW752" s="11" t="s">
        <v>35</v>
      </c>
      <c r="AX752" s="11" t="s">
        <v>72</v>
      </c>
      <c r="AY752" s="245" t="s">
        <v>150</v>
      </c>
    </row>
    <row r="753" s="11" customFormat="1">
      <c r="B753" s="236"/>
      <c r="C753" s="237"/>
      <c r="D753" s="233" t="s">
        <v>162</v>
      </c>
      <c r="E753" s="238" t="s">
        <v>21</v>
      </c>
      <c r="F753" s="239" t="s">
        <v>1007</v>
      </c>
      <c r="G753" s="237"/>
      <c r="H753" s="238" t="s">
        <v>21</v>
      </c>
      <c r="I753" s="240"/>
      <c r="J753" s="237"/>
      <c r="K753" s="237"/>
      <c r="L753" s="241"/>
      <c r="M753" s="242"/>
      <c r="N753" s="243"/>
      <c r="O753" s="243"/>
      <c r="P753" s="243"/>
      <c r="Q753" s="243"/>
      <c r="R753" s="243"/>
      <c r="S753" s="243"/>
      <c r="T753" s="244"/>
      <c r="AT753" s="245" t="s">
        <v>162</v>
      </c>
      <c r="AU753" s="245" t="s">
        <v>82</v>
      </c>
      <c r="AV753" s="11" t="s">
        <v>80</v>
      </c>
      <c r="AW753" s="11" t="s">
        <v>35</v>
      </c>
      <c r="AX753" s="11" t="s">
        <v>72</v>
      </c>
      <c r="AY753" s="245" t="s">
        <v>150</v>
      </c>
    </row>
    <row r="754" s="11" customFormat="1">
      <c r="B754" s="236"/>
      <c r="C754" s="237"/>
      <c r="D754" s="233" t="s">
        <v>162</v>
      </c>
      <c r="E754" s="238" t="s">
        <v>21</v>
      </c>
      <c r="F754" s="239" t="s">
        <v>1008</v>
      </c>
      <c r="G754" s="237"/>
      <c r="H754" s="238" t="s">
        <v>21</v>
      </c>
      <c r="I754" s="240"/>
      <c r="J754" s="237"/>
      <c r="K754" s="237"/>
      <c r="L754" s="241"/>
      <c r="M754" s="242"/>
      <c r="N754" s="243"/>
      <c r="O754" s="243"/>
      <c r="P754" s="243"/>
      <c r="Q754" s="243"/>
      <c r="R754" s="243"/>
      <c r="S754" s="243"/>
      <c r="T754" s="244"/>
      <c r="AT754" s="245" t="s">
        <v>162</v>
      </c>
      <c r="AU754" s="245" t="s">
        <v>82</v>
      </c>
      <c r="AV754" s="11" t="s">
        <v>80</v>
      </c>
      <c r="AW754" s="11" t="s">
        <v>35</v>
      </c>
      <c r="AX754" s="11" t="s">
        <v>72</v>
      </c>
      <c r="AY754" s="245" t="s">
        <v>150</v>
      </c>
    </row>
    <row r="755" s="12" customFormat="1">
      <c r="B755" s="246"/>
      <c r="C755" s="247"/>
      <c r="D755" s="233" t="s">
        <v>162</v>
      </c>
      <c r="E755" s="248" t="s">
        <v>21</v>
      </c>
      <c r="F755" s="249" t="s">
        <v>1084</v>
      </c>
      <c r="G755" s="247"/>
      <c r="H755" s="250">
        <v>1</v>
      </c>
      <c r="I755" s="251"/>
      <c r="J755" s="247"/>
      <c r="K755" s="247"/>
      <c r="L755" s="252"/>
      <c r="M755" s="253"/>
      <c r="N755" s="254"/>
      <c r="O755" s="254"/>
      <c r="P755" s="254"/>
      <c r="Q755" s="254"/>
      <c r="R755" s="254"/>
      <c r="S755" s="254"/>
      <c r="T755" s="255"/>
      <c r="AT755" s="256" t="s">
        <v>162</v>
      </c>
      <c r="AU755" s="256" t="s">
        <v>82</v>
      </c>
      <c r="AV755" s="12" t="s">
        <v>82</v>
      </c>
      <c r="AW755" s="12" t="s">
        <v>35</v>
      </c>
      <c r="AX755" s="12" t="s">
        <v>80</v>
      </c>
      <c r="AY755" s="256" t="s">
        <v>150</v>
      </c>
    </row>
    <row r="756" s="1" customFormat="1" ht="38.25" customHeight="1">
      <c r="B756" s="46"/>
      <c r="C756" s="221" t="s">
        <v>1085</v>
      </c>
      <c r="D756" s="221" t="s">
        <v>153</v>
      </c>
      <c r="E756" s="222" t="s">
        <v>1086</v>
      </c>
      <c r="F756" s="223" t="s">
        <v>1087</v>
      </c>
      <c r="G756" s="224" t="s">
        <v>516</v>
      </c>
      <c r="H756" s="225">
        <v>1</v>
      </c>
      <c r="I756" s="226"/>
      <c r="J756" s="227">
        <f>ROUND(I756*H756,2)</f>
        <v>0</v>
      </c>
      <c r="K756" s="223" t="s">
        <v>21</v>
      </c>
      <c r="L756" s="72"/>
      <c r="M756" s="228" t="s">
        <v>21</v>
      </c>
      <c r="N756" s="229" t="s">
        <v>43</v>
      </c>
      <c r="O756" s="47"/>
      <c r="P756" s="230">
        <f>O756*H756</f>
        <v>0</v>
      </c>
      <c r="Q756" s="230">
        <v>0</v>
      </c>
      <c r="R756" s="230">
        <f>Q756*H756</f>
        <v>0</v>
      </c>
      <c r="S756" s="230">
        <v>0</v>
      </c>
      <c r="T756" s="231">
        <f>S756*H756</f>
        <v>0</v>
      </c>
      <c r="AR756" s="24" t="s">
        <v>257</v>
      </c>
      <c r="AT756" s="24" t="s">
        <v>153</v>
      </c>
      <c r="AU756" s="24" t="s">
        <v>82</v>
      </c>
      <c r="AY756" s="24" t="s">
        <v>150</v>
      </c>
      <c r="BE756" s="232">
        <f>IF(N756="základní",J756,0)</f>
        <v>0</v>
      </c>
      <c r="BF756" s="232">
        <f>IF(N756="snížená",J756,0)</f>
        <v>0</v>
      </c>
      <c r="BG756" s="232">
        <f>IF(N756="zákl. přenesená",J756,0)</f>
        <v>0</v>
      </c>
      <c r="BH756" s="232">
        <f>IF(N756="sníž. přenesená",J756,0)</f>
        <v>0</v>
      </c>
      <c r="BI756" s="232">
        <f>IF(N756="nulová",J756,0)</f>
        <v>0</v>
      </c>
      <c r="BJ756" s="24" t="s">
        <v>80</v>
      </c>
      <c r="BK756" s="232">
        <f>ROUND(I756*H756,2)</f>
        <v>0</v>
      </c>
      <c r="BL756" s="24" t="s">
        <v>257</v>
      </c>
      <c r="BM756" s="24" t="s">
        <v>1088</v>
      </c>
    </row>
    <row r="757" s="11" customFormat="1">
      <c r="B757" s="236"/>
      <c r="C757" s="237"/>
      <c r="D757" s="233" t="s">
        <v>162</v>
      </c>
      <c r="E757" s="238" t="s">
        <v>21</v>
      </c>
      <c r="F757" s="239" t="s">
        <v>1089</v>
      </c>
      <c r="G757" s="237"/>
      <c r="H757" s="238" t="s">
        <v>21</v>
      </c>
      <c r="I757" s="240"/>
      <c r="J757" s="237"/>
      <c r="K757" s="237"/>
      <c r="L757" s="241"/>
      <c r="M757" s="242"/>
      <c r="N757" s="243"/>
      <c r="O757" s="243"/>
      <c r="P757" s="243"/>
      <c r="Q757" s="243"/>
      <c r="R757" s="243"/>
      <c r="S757" s="243"/>
      <c r="T757" s="244"/>
      <c r="AT757" s="245" t="s">
        <v>162</v>
      </c>
      <c r="AU757" s="245" t="s">
        <v>82</v>
      </c>
      <c r="AV757" s="11" t="s">
        <v>80</v>
      </c>
      <c r="AW757" s="11" t="s">
        <v>35</v>
      </c>
      <c r="AX757" s="11" t="s">
        <v>72</v>
      </c>
      <c r="AY757" s="245" t="s">
        <v>150</v>
      </c>
    </row>
    <row r="758" s="11" customFormat="1">
      <c r="B758" s="236"/>
      <c r="C758" s="237"/>
      <c r="D758" s="233" t="s">
        <v>162</v>
      </c>
      <c r="E758" s="238" t="s">
        <v>21</v>
      </c>
      <c r="F758" s="239" t="s">
        <v>1090</v>
      </c>
      <c r="G758" s="237"/>
      <c r="H758" s="238" t="s">
        <v>21</v>
      </c>
      <c r="I758" s="240"/>
      <c r="J758" s="237"/>
      <c r="K758" s="237"/>
      <c r="L758" s="241"/>
      <c r="M758" s="242"/>
      <c r="N758" s="243"/>
      <c r="O758" s="243"/>
      <c r="P758" s="243"/>
      <c r="Q758" s="243"/>
      <c r="R758" s="243"/>
      <c r="S758" s="243"/>
      <c r="T758" s="244"/>
      <c r="AT758" s="245" t="s">
        <v>162</v>
      </c>
      <c r="AU758" s="245" t="s">
        <v>82</v>
      </c>
      <c r="AV758" s="11" t="s">
        <v>80</v>
      </c>
      <c r="AW758" s="11" t="s">
        <v>35</v>
      </c>
      <c r="AX758" s="11" t="s">
        <v>72</v>
      </c>
      <c r="AY758" s="245" t="s">
        <v>150</v>
      </c>
    </row>
    <row r="759" s="11" customFormat="1">
      <c r="B759" s="236"/>
      <c r="C759" s="237"/>
      <c r="D759" s="233" t="s">
        <v>162</v>
      </c>
      <c r="E759" s="238" t="s">
        <v>21</v>
      </c>
      <c r="F759" s="239" t="s">
        <v>1007</v>
      </c>
      <c r="G759" s="237"/>
      <c r="H759" s="238" t="s">
        <v>21</v>
      </c>
      <c r="I759" s="240"/>
      <c r="J759" s="237"/>
      <c r="K759" s="237"/>
      <c r="L759" s="241"/>
      <c r="M759" s="242"/>
      <c r="N759" s="243"/>
      <c r="O759" s="243"/>
      <c r="P759" s="243"/>
      <c r="Q759" s="243"/>
      <c r="R759" s="243"/>
      <c r="S759" s="243"/>
      <c r="T759" s="244"/>
      <c r="AT759" s="245" t="s">
        <v>162</v>
      </c>
      <c r="AU759" s="245" t="s">
        <v>82</v>
      </c>
      <c r="AV759" s="11" t="s">
        <v>80</v>
      </c>
      <c r="AW759" s="11" t="s">
        <v>35</v>
      </c>
      <c r="AX759" s="11" t="s">
        <v>72</v>
      </c>
      <c r="AY759" s="245" t="s">
        <v>150</v>
      </c>
    </row>
    <row r="760" s="11" customFormat="1">
      <c r="B760" s="236"/>
      <c r="C760" s="237"/>
      <c r="D760" s="233" t="s">
        <v>162</v>
      </c>
      <c r="E760" s="238" t="s">
        <v>21</v>
      </c>
      <c r="F760" s="239" t="s">
        <v>1008</v>
      </c>
      <c r="G760" s="237"/>
      <c r="H760" s="238" t="s">
        <v>21</v>
      </c>
      <c r="I760" s="240"/>
      <c r="J760" s="237"/>
      <c r="K760" s="237"/>
      <c r="L760" s="241"/>
      <c r="M760" s="242"/>
      <c r="N760" s="243"/>
      <c r="O760" s="243"/>
      <c r="P760" s="243"/>
      <c r="Q760" s="243"/>
      <c r="R760" s="243"/>
      <c r="S760" s="243"/>
      <c r="T760" s="244"/>
      <c r="AT760" s="245" t="s">
        <v>162</v>
      </c>
      <c r="AU760" s="245" t="s">
        <v>82</v>
      </c>
      <c r="AV760" s="11" t="s">
        <v>80</v>
      </c>
      <c r="AW760" s="11" t="s">
        <v>35</v>
      </c>
      <c r="AX760" s="11" t="s">
        <v>72</v>
      </c>
      <c r="AY760" s="245" t="s">
        <v>150</v>
      </c>
    </row>
    <row r="761" s="12" customFormat="1">
      <c r="B761" s="246"/>
      <c r="C761" s="247"/>
      <c r="D761" s="233" t="s">
        <v>162</v>
      </c>
      <c r="E761" s="248" t="s">
        <v>21</v>
      </c>
      <c r="F761" s="249" t="s">
        <v>1091</v>
      </c>
      <c r="G761" s="247"/>
      <c r="H761" s="250">
        <v>1</v>
      </c>
      <c r="I761" s="251"/>
      <c r="J761" s="247"/>
      <c r="K761" s="247"/>
      <c r="L761" s="252"/>
      <c r="M761" s="253"/>
      <c r="N761" s="254"/>
      <c r="O761" s="254"/>
      <c r="P761" s="254"/>
      <c r="Q761" s="254"/>
      <c r="R761" s="254"/>
      <c r="S761" s="254"/>
      <c r="T761" s="255"/>
      <c r="AT761" s="256" t="s">
        <v>162</v>
      </c>
      <c r="AU761" s="256" t="s">
        <v>82</v>
      </c>
      <c r="AV761" s="12" t="s">
        <v>82</v>
      </c>
      <c r="AW761" s="12" t="s">
        <v>35</v>
      </c>
      <c r="AX761" s="12" t="s">
        <v>80</v>
      </c>
      <c r="AY761" s="256" t="s">
        <v>150</v>
      </c>
    </row>
    <row r="762" s="1" customFormat="1" ht="38.25" customHeight="1">
      <c r="B762" s="46"/>
      <c r="C762" s="221" t="s">
        <v>1092</v>
      </c>
      <c r="D762" s="221" t="s">
        <v>153</v>
      </c>
      <c r="E762" s="222" t="s">
        <v>1093</v>
      </c>
      <c r="F762" s="223" t="s">
        <v>1094</v>
      </c>
      <c r="G762" s="224" t="s">
        <v>516</v>
      </c>
      <c r="H762" s="225">
        <v>1</v>
      </c>
      <c r="I762" s="226"/>
      <c r="J762" s="227">
        <f>ROUND(I762*H762,2)</f>
        <v>0</v>
      </c>
      <c r="K762" s="223" t="s">
        <v>21</v>
      </c>
      <c r="L762" s="72"/>
      <c r="M762" s="228" t="s">
        <v>21</v>
      </c>
      <c r="N762" s="229" t="s">
        <v>43</v>
      </c>
      <c r="O762" s="47"/>
      <c r="P762" s="230">
        <f>O762*H762</f>
        <v>0</v>
      </c>
      <c r="Q762" s="230">
        <v>0</v>
      </c>
      <c r="R762" s="230">
        <f>Q762*H762</f>
        <v>0</v>
      </c>
      <c r="S762" s="230">
        <v>0</v>
      </c>
      <c r="T762" s="231">
        <f>S762*H762</f>
        <v>0</v>
      </c>
      <c r="AR762" s="24" t="s">
        <v>257</v>
      </c>
      <c r="AT762" s="24" t="s">
        <v>153</v>
      </c>
      <c r="AU762" s="24" t="s">
        <v>82</v>
      </c>
      <c r="AY762" s="24" t="s">
        <v>150</v>
      </c>
      <c r="BE762" s="232">
        <f>IF(N762="základní",J762,0)</f>
        <v>0</v>
      </c>
      <c r="BF762" s="232">
        <f>IF(N762="snížená",J762,0)</f>
        <v>0</v>
      </c>
      <c r="BG762" s="232">
        <f>IF(N762="zákl. přenesená",J762,0)</f>
        <v>0</v>
      </c>
      <c r="BH762" s="232">
        <f>IF(N762="sníž. přenesená",J762,0)</f>
        <v>0</v>
      </c>
      <c r="BI762" s="232">
        <f>IF(N762="nulová",J762,0)</f>
        <v>0</v>
      </c>
      <c r="BJ762" s="24" t="s">
        <v>80</v>
      </c>
      <c r="BK762" s="232">
        <f>ROUND(I762*H762,2)</f>
        <v>0</v>
      </c>
      <c r="BL762" s="24" t="s">
        <v>257</v>
      </c>
      <c r="BM762" s="24" t="s">
        <v>1095</v>
      </c>
    </row>
    <row r="763" s="11" customFormat="1">
      <c r="B763" s="236"/>
      <c r="C763" s="237"/>
      <c r="D763" s="233" t="s">
        <v>162</v>
      </c>
      <c r="E763" s="238" t="s">
        <v>21</v>
      </c>
      <c r="F763" s="239" t="s">
        <v>1049</v>
      </c>
      <c r="G763" s="237"/>
      <c r="H763" s="238" t="s">
        <v>21</v>
      </c>
      <c r="I763" s="240"/>
      <c r="J763" s="237"/>
      <c r="K763" s="237"/>
      <c r="L763" s="241"/>
      <c r="M763" s="242"/>
      <c r="N763" s="243"/>
      <c r="O763" s="243"/>
      <c r="P763" s="243"/>
      <c r="Q763" s="243"/>
      <c r="R763" s="243"/>
      <c r="S763" s="243"/>
      <c r="T763" s="244"/>
      <c r="AT763" s="245" t="s">
        <v>162</v>
      </c>
      <c r="AU763" s="245" t="s">
        <v>82</v>
      </c>
      <c r="AV763" s="11" t="s">
        <v>80</v>
      </c>
      <c r="AW763" s="11" t="s">
        <v>35</v>
      </c>
      <c r="AX763" s="11" t="s">
        <v>72</v>
      </c>
      <c r="AY763" s="245" t="s">
        <v>150</v>
      </c>
    </row>
    <row r="764" s="11" customFormat="1">
      <c r="B764" s="236"/>
      <c r="C764" s="237"/>
      <c r="D764" s="233" t="s">
        <v>162</v>
      </c>
      <c r="E764" s="238" t="s">
        <v>21</v>
      </c>
      <c r="F764" s="239" t="s">
        <v>1096</v>
      </c>
      <c r="G764" s="237"/>
      <c r="H764" s="238" t="s">
        <v>21</v>
      </c>
      <c r="I764" s="240"/>
      <c r="J764" s="237"/>
      <c r="K764" s="237"/>
      <c r="L764" s="241"/>
      <c r="M764" s="242"/>
      <c r="N764" s="243"/>
      <c r="O764" s="243"/>
      <c r="P764" s="243"/>
      <c r="Q764" s="243"/>
      <c r="R764" s="243"/>
      <c r="S764" s="243"/>
      <c r="T764" s="244"/>
      <c r="AT764" s="245" t="s">
        <v>162</v>
      </c>
      <c r="AU764" s="245" t="s">
        <v>82</v>
      </c>
      <c r="AV764" s="11" t="s">
        <v>80</v>
      </c>
      <c r="AW764" s="11" t="s">
        <v>35</v>
      </c>
      <c r="AX764" s="11" t="s">
        <v>72</v>
      </c>
      <c r="AY764" s="245" t="s">
        <v>150</v>
      </c>
    </row>
    <row r="765" s="11" customFormat="1">
      <c r="B765" s="236"/>
      <c r="C765" s="237"/>
      <c r="D765" s="233" t="s">
        <v>162</v>
      </c>
      <c r="E765" s="238" t="s">
        <v>21</v>
      </c>
      <c r="F765" s="239" t="s">
        <v>1067</v>
      </c>
      <c r="G765" s="237"/>
      <c r="H765" s="238" t="s">
        <v>21</v>
      </c>
      <c r="I765" s="240"/>
      <c r="J765" s="237"/>
      <c r="K765" s="237"/>
      <c r="L765" s="241"/>
      <c r="M765" s="242"/>
      <c r="N765" s="243"/>
      <c r="O765" s="243"/>
      <c r="P765" s="243"/>
      <c r="Q765" s="243"/>
      <c r="R765" s="243"/>
      <c r="S765" s="243"/>
      <c r="T765" s="244"/>
      <c r="AT765" s="245" t="s">
        <v>162</v>
      </c>
      <c r="AU765" s="245" t="s">
        <v>82</v>
      </c>
      <c r="AV765" s="11" t="s">
        <v>80</v>
      </c>
      <c r="AW765" s="11" t="s">
        <v>35</v>
      </c>
      <c r="AX765" s="11" t="s">
        <v>72</v>
      </c>
      <c r="AY765" s="245" t="s">
        <v>150</v>
      </c>
    </row>
    <row r="766" s="11" customFormat="1">
      <c r="B766" s="236"/>
      <c r="C766" s="237"/>
      <c r="D766" s="233" t="s">
        <v>162</v>
      </c>
      <c r="E766" s="238" t="s">
        <v>21</v>
      </c>
      <c r="F766" s="239" t="s">
        <v>1097</v>
      </c>
      <c r="G766" s="237"/>
      <c r="H766" s="238" t="s">
        <v>21</v>
      </c>
      <c r="I766" s="240"/>
      <c r="J766" s="237"/>
      <c r="K766" s="237"/>
      <c r="L766" s="241"/>
      <c r="M766" s="242"/>
      <c r="N766" s="243"/>
      <c r="O766" s="243"/>
      <c r="P766" s="243"/>
      <c r="Q766" s="243"/>
      <c r="R766" s="243"/>
      <c r="S766" s="243"/>
      <c r="T766" s="244"/>
      <c r="AT766" s="245" t="s">
        <v>162</v>
      </c>
      <c r="AU766" s="245" t="s">
        <v>82</v>
      </c>
      <c r="AV766" s="11" t="s">
        <v>80</v>
      </c>
      <c r="AW766" s="11" t="s">
        <v>35</v>
      </c>
      <c r="AX766" s="11" t="s">
        <v>72</v>
      </c>
      <c r="AY766" s="245" t="s">
        <v>150</v>
      </c>
    </row>
    <row r="767" s="11" customFormat="1">
      <c r="B767" s="236"/>
      <c r="C767" s="237"/>
      <c r="D767" s="233" t="s">
        <v>162</v>
      </c>
      <c r="E767" s="238" t="s">
        <v>21</v>
      </c>
      <c r="F767" s="239" t="s">
        <v>1053</v>
      </c>
      <c r="G767" s="237"/>
      <c r="H767" s="238" t="s">
        <v>21</v>
      </c>
      <c r="I767" s="240"/>
      <c r="J767" s="237"/>
      <c r="K767" s="237"/>
      <c r="L767" s="241"/>
      <c r="M767" s="242"/>
      <c r="N767" s="243"/>
      <c r="O767" s="243"/>
      <c r="P767" s="243"/>
      <c r="Q767" s="243"/>
      <c r="R767" s="243"/>
      <c r="S767" s="243"/>
      <c r="T767" s="244"/>
      <c r="AT767" s="245" t="s">
        <v>162</v>
      </c>
      <c r="AU767" s="245" t="s">
        <v>82</v>
      </c>
      <c r="AV767" s="11" t="s">
        <v>80</v>
      </c>
      <c r="AW767" s="11" t="s">
        <v>35</v>
      </c>
      <c r="AX767" s="11" t="s">
        <v>72</v>
      </c>
      <c r="AY767" s="245" t="s">
        <v>150</v>
      </c>
    </row>
    <row r="768" s="11" customFormat="1">
      <c r="B768" s="236"/>
      <c r="C768" s="237"/>
      <c r="D768" s="233" t="s">
        <v>162</v>
      </c>
      <c r="E768" s="238" t="s">
        <v>21</v>
      </c>
      <c r="F768" s="239" t="s">
        <v>1073</v>
      </c>
      <c r="G768" s="237"/>
      <c r="H768" s="238" t="s">
        <v>21</v>
      </c>
      <c r="I768" s="240"/>
      <c r="J768" s="237"/>
      <c r="K768" s="237"/>
      <c r="L768" s="241"/>
      <c r="M768" s="242"/>
      <c r="N768" s="243"/>
      <c r="O768" s="243"/>
      <c r="P768" s="243"/>
      <c r="Q768" s="243"/>
      <c r="R768" s="243"/>
      <c r="S768" s="243"/>
      <c r="T768" s="244"/>
      <c r="AT768" s="245" t="s">
        <v>162</v>
      </c>
      <c r="AU768" s="245" t="s">
        <v>82</v>
      </c>
      <c r="AV768" s="11" t="s">
        <v>80</v>
      </c>
      <c r="AW768" s="11" t="s">
        <v>35</v>
      </c>
      <c r="AX768" s="11" t="s">
        <v>72</v>
      </c>
      <c r="AY768" s="245" t="s">
        <v>150</v>
      </c>
    </row>
    <row r="769" s="11" customFormat="1">
      <c r="B769" s="236"/>
      <c r="C769" s="237"/>
      <c r="D769" s="233" t="s">
        <v>162</v>
      </c>
      <c r="E769" s="238" t="s">
        <v>21</v>
      </c>
      <c r="F769" s="239" t="s">
        <v>1074</v>
      </c>
      <c r="G769" s="237"/>
      <c r="H769" s="238" t="s">
        <v>21</v>
      </c>
      <c r="I769" s="240"/>
      <c r="J769" s="237"/>
      <c r="K769" s="237"/>
      <c r="L769" s="241"/>
      <c r="M769" s="242"/>
      <c r="N769" s="243"/>
      <c r="O769" s="243"/>
      <c r="P769" s="243"/>
      <c r="Q769" s="243"/>
      <c r="R769" s="243"/>
      <c r="S769" s="243"/>
      <c r="T769" s="244"/>
      <c r="AT769" s="245" t="s">
        <v>162</v>
      </c>
      <c r="AU769" s="245" t="s">
        <v>82</v>
      </c>
      <c r="AV769" s="11" t="s">
        <v>80</v>
      </c>
      <c r="AW769" s="11" t="s">
        <v>35</v>
      </c>
      <c r="AX769" s="11" t="s">
        <v>72</v>
      </c>
      <c r="AY769" s="245" t="s">
        <v>150</v>
      </c>
    </row>
    <row r="770" s="11" customFormat="1">
      <c r="B770" s="236"/>
      <c r="C770" s="237"/>
      <c r="D770" s="233" t="s">
        <v>162</v>
      </c>
      <c r="E770" s="238" t="s">
        <v>21</v>
      </c>
      <c r="F770" s="239" t="s">
        <v>1098</v>
      </c>
      <c r="G770" s="237"/>
      <c r="H770" s="238" t="s">
        <v>21</v>
      </c>
      <c r="I770" s="240"/>
      <c r="J770" s="237"/>
      <c r="K770" s="237"/>
      <c r="L770" s="241"/>
      <c r="M770" s="242"/>
      <c r="N770" s="243"/>
      <c r="O770" s="243"/>
      <c r="P770" s="243"/>
      <c r="Q770" s="243"/>
      <c r="R770" s="243"/>
      <c r="S770" s="243"/>
      <c r="T770" s="244"/>
      <c r="AT770" s="245" t="s">
        <v>162</v>
      </c>
      <c r="AU770" s="245" t="s">
        <v>82</v>
      </c>
      <c r="AV770" s="11" t="s">
        <v>80</v>
      </c>
      <c r="AW770" s="11" t="s">
        <v>35</v>
      </c>
      <c r="AX770" s="11" t="s">
        <v>72</v>
      </c>
      <c r="AY770" s="245" t="s">
        <v>150</v>
      </c>
    </row>
    <row r="771" s="11" customFormat="1">
      <c r="B771" s="236"/>
      <c r="C771" s="237"/>
      <c r="D771" s="233" t="s">
        <v>162</v>
      </c>
      <c r="E771" s="238" t="s">
        <v>21</v>
      </c>
      <c r="F771" s="239" t="s">
        <v>1099</v>
      </c>
      <c r="G771" s="237"/>
      <c r="H771" s="238" t="s">
        <v>21</v>
      </c>
      <c r="I771" s="240"/>
      <c r="J771" s="237"/>
      <c r="K771" s="237"/>
      <c r="L771" s="241"/>
      <c r="M771" s="242"/>
      <c r="N771" s="243"/>
      <c r="O771" s="243"/>
      <c r="P771" s="243"/>
      <c r="Q771" s="243"/>
      <c r="R771" s="243"/>
      <c r="S771" s="243"/>
      <c r="T771" s="244"/>
      <c r="AT771" s="245" t="s">
        <v>162</v>
      </c>
      <c r="AU771" s="245" t="s">
        <v>82</v>
      </c>
      <c r="AV771" s="11" t="s">
        <v>80</v>
      </c>
      <c r="AW771" s="11" t="s">
        <v>35</v>
      </c>
      <c r="AX771" s="11" t="s">
        <v>72</v>
      </c>
      <c r="AY771" s="245" t="s">
        <v>150</v>
      </c>
    </row>
    <row r="772" s="11" customFormat="1">
      <c r="B772" s="236"/>
      <c r="C772" s="237"/>
      <c r="D772" s="233" t="s">
        <v>162</v>
      </c>
      <c r="E772" s="238" t="s">
        <v>21</v>
      </c>
      <c r="F772" s="239" t="s">
        <v>1007</v>
      </c>
      <c r="G772" s="237"/>
      <c r="H772" s="238" t="s">
        <v>21</v>
      </c>
      <c r="I772" s="240"/>
      <c r="J772" s="237"/>
      <c r="K772" s="237"/>
      <c r="L772" s="241"/>
      <c r="M772" s="242"/>
      <c r="N772" s="243"/>
      <c r="O772" s="243"/>
      <c r="P772" s="243"/>
      <c r="Q772" s="243"/>
      <c r="R772" s="243"/>
      <c r="S772" s="243"/>
      <c r="T772" s="244"/>
      <c r="AT772" s="245" t="s">
        <v>162</v>
      </c>
      <c r="AU772" s="245" t="s">
        <v>82</v>
      </c>
      <c r="AV772" s="11" t="s">
        <v>80</v>
      </c>
      <c r="AW772" s="11" t="s">
        <v>35</v>
      </c>
      <c r="AX772" s="11" t="s">
        <v>72</v>
      </c>
      <c r="AY772" s="245" t="s">
        <v>150</v>
      </c>
    </row>
    <row r="773" s="11" customFormat="1">
      <c r="B773" s="236"/>
      <c r="C773" s="237"/>
      <c r="D773" s="233" t="s">
        <v>162</v>
      </c>
      <c r="E773" s="238" t="s">
        <v>21</v>
      </c>
      <c r="F773" s="239" t="s">
        <v>1008</v>
      </c>
      <c r="G773" s="237"/>
      <c r="H773" s="238" t="s">
        <v>21</v>
      </c>
      <c r="I773" s="240"/>
      <c r="J773" s="237"/>
      <c r="K773" s="237"/>
      <c r="L773" s="241"/>
      <c r="M773" s="242"/>
      <c r="N773" s="243"/>
      <c r="O773" s="243"/>
      <c r="P773" s="243"/>
      <c r="Q773" s="243"/>
      <c r="R773" s="243"/>
      <c r="S773" s="243"/>
      <c r="T773" s="244"/>
      <c r="AT773" s="245" t="s">
        <v>162</v>
      </c>
      <c r="AU773" s="245" t="s">
        <v>82</v>
      </c>
      <c r="AV773" s="11" t="s">
        <v>80</v>
      </c>
      <c r="AW773" s="11" t="s">
        <v>35</v>
      </c>
      <c r="AX773" s="11" t="s">
        <v>72</v>
      </c>
      <c r="AY773" s="245" t="s">
        <v>150</v>
      </c>
    </row>
    <row r="774" s="12" customFormat="1">
      <c r="B774" s="246"/>
      <c r="C774" s="247"/>
      <c r="D774" s="233" t="s">
        <v>162</v>
      </c>
      <c r="E774" s="248" t="s">
        <v>21</v>
      </c>
      <c r="F774" s="249" t="s">
        <v>1100</v>
      </c>
      <c r="G774" s="247"/>
      <c r="H774" s="250">
        <v>1</v>
      </c>
      <c r="I774" s="251"/>
      <c r="J774" s="247"/>
      <c r="K774" s="247"/>
      <c r="L774" s="252"/>
      <c r="M774" s="253"/>
      <c r="N774" s="254"/>
      <c r="O774" s="254"/>
      <c r="P774" s="254"/>
      <c r="Q774" s="254"/>
      <c r="R774" s="254"/>
      <c r="S774" s="254"/>
      <c r="T774" s="255"/>
      <c r="AT774" s="256" t="s">
        <v>162</v>
      </c>
      <c r="AU774" s="256" t="s">
        <v>82</v>
      </c>
      <c r="AV774" s="12" t="s">
        <v>82</v>
      </c>
      <c r="AW774" s="12" t="s">
        <v>35</v>
      </c>
      <c r="AX774" s="12" t="s">
        <v>80</v>
      </c>
      <c r="AY774" s="256" t="s">
        <v>150</v>
      </c>
    </row>
    <row r="775" s="1" customFormat="1" ht="38.25" customHeight="1">
      <c r="B775" s="46"/>
      <c r="C775" s="221" t="s">
        <v>1101</v>
      </c>
      <c r="D775" s="221" t="s">
        <v>153</v>
      </c>
      <c r="E775" s="222" t="s">
        <v>1102</v>
      </c>
      <c r="F775" s="223" t="s">
        <v>1103</v>
      </c>
      <c r="G775" s="224" t="s">
        <v>516</v>
      </c>
      <c r="H775" s="225">
        <v>1</v>
      </c>
      <c r="I775" s="226"/>
      <c r="J775" s="227">
        <f>ROUND(I775*H775,2)</f>
        <v>0</v>
      </c>
      <c r="K775" s="223" t="s">
        <v>21</v>
      </c>
      <c r="L775" s="72"/>
      <c r="M775" s="228" t="s">
        <v>21</v>
      </c>
      <c r="N775" s="229" t="s">
        <v>43</v>
      </c>
      <c r="O775" s="47"/>
      <c r="P775" s="230">
        <f>O775*H775</f>
        <v>0</v>
      </c>
      <c r="Q775" s="230">
        <v>0</v>
      </c>
      <c r="R775" s="230">
        <f>Q775*H775</f>
        <v>0</v>
      </c>
      <c r="S775" s="230">
        <v>0</v>
      </c>
      <c r="T775" s="231">
        <f>S775*H775</f>
        <v>0</v>
      </c>
      <c r="AR775" s="24" t="s">
        <v>257</v>
      </c>
      <c r="AT775" s="24" t="s">
        <v>153</v>
      </c>
      <c r="AU775" s="24" t="s">
        <v>82</v>
      </c>
      <c r="AY775" s="24" t="s">
        <v>150</v>
      </c>
      <c r="BE775" s="232">
        <f>IF(N775="základní",J775,0)</f>
        <v>0</v>
      </c>
      <c r="BF775" s="232">
        <f>IF(N775="snížená",J775,0)</f>
        <v>0</v>
      </c>
      <c r="BG775" s="232">
        <f>IF(N775="zákl. přenesená",J775,0)</f>
        <v>0</v>
      </c>
      <c r="BH775" s="232">
        <f>IF(N775="sníž. přenesená",J775,0)</f>
        <v>0</v>
      </c>
      <c r="BI775" s="232">
        <f>IF(N775="nulová",J775,0)</f>
        <v>0</v>
      </c>
      <c r="BJ775" s="24" t="s">
        <v>80</v>
      </c>
      <c r="BK775" s="232">
        <f>ROUND(I775*H775,2)</f>
        <v>0</v>
      </c>
      <c r="BL775" s="24" t="s">
        <v>257</v>
      </c>
      <c r="BM775" s="24" t="s">
        <v>1104</v>
      </c>
    </row>
    <row r="776" s="11" customFormat="1">
      <c r="B776" s="236"/>
      <c r="C776" s="237"/>
      <c r="D776" s="233" t="s">
        <v>162</v>
      </c>
      <c r="E776" s="238" t="s">
        <v>21</v>
      </c>
      <c r="F776" s="239" t="s">
        <v>1105</v>
      </c>
      <c r="G776" s="237"/>
      <c r="H776" s="238" t="s">
        <v>21</v>
      </c>
      <c r="I776" s="240"/>
      <c r="J776" s="237"/>
      <c r="K776" s="237"/>
      <c r="L776" s="241"/>
      <c r="M776" s="242"/>
      <c r="N776" s="243"/>
      <c r="O776" s="243"/>
      <c r="P776" s="243"/>
      <c r="Q776" s="243"/>
      <c r="R776" s="243"/>
      <c r="S776" s="243"/>
      <c r="T776" s="244"/>
      <c r="AT776" s="245" t="s">
        <v>162</v>
      </c>
      <c r="AU776" s="245" t="s">
        <v>82</v>
      </c>
      <c r="AV776" s="11" t="s">
        <v>80</v>
      </c>
      <c r="AW776" s="11" t="s">
        <v>35</v>
      </c>
      <c r="AX776" s="11" t="s">
        <v>72</v>
      </c>
      <c r="AY776" s="245" t="s">
        <v>150</v>
      </c>
    </row>
    <row r="777" s="11" customFormat="1">
      <c r="B777" s="236"/>
      <c r="C777" s="237"/>
      <c r="D777" s="233" t="s">
        <v>162</v>
      </c>
      <c r="E777" s="238" t="s">
        <v>21</v>
      </c>
      <c r="F777" s="239" t="s">
        <v>1106</v>
      </c>
      <c r="G777" s="237"/>
      <c r="H777" s="238" t="s">
        <v>21</v>
      </c>
      <c r="I777" s="240"/>
      <c r="J777" s="237"/>
      <c r="K777" s="237"/>
      <c r="L777" s="241"/>
      <c r="M777" s="242"/>
      <c r="N777" s="243"/>
      <c r="O777" s="243"/>
      <c r="P777" s="243"/>
      <c r="Q777" s="243"/>
      <c r="R777" s="243"/>
      <c r="S777" s="243"/>
      <c r="T777" s="244"/>
      <c r="AT777" s="245" t="s">
        <v>162</v>
      </c>
      <c r="AU777" s="245" t="s">
        <v>82</v>
      </c>
      <c r="AV777" s="11" t="s">
        <v>80</v>
      </c>
      <c r="AW777" s="11" t="s">
        <v>35</v>
      </c>
      <c r="AX777" s="11" t="s">
        <v>72</v>
      </c>
      <c r="AY777" s="245" t="s">
        <v>150</v>
      </c>
    </row>
    <row r="778" s="11" customFormat="1">
      <c r="B778" s="236"/>
      <c r="C778" s="237"/>
      <c r="D778" s="233" t="s">
        <v>162</v>
      </c>
      <c r="E778" s="238" t="s">
        <v>21</v>
      </c>
      <c r="F778" s="239" t="s">
        <v>1007</v>
      </c>
      <c r="G778" s="237"/>
      <c r="H778" s="238" t="s">
        <v>21</v>
      </c>
      <c r="I778" s="240"/>
      <c r="J778" s="237"/>
      <c r="K778" s="237"/>
      <c r="L778" s="241"/>
      <c r="M778" s="242"/>
      <c r="N778" s="243"/>
      <c r="O778" s="243"/>
      <c r="P778" s="243"/>
      <c r="Q778" s="243"/>
      <c r="R778" s="243"/>
      <c r="S778" s="243"/>
      <c r="T778" s="244"/>
      <c r="AT778" s="245" t="s">
        <v>162</v>
      </c>
      <c r="AU778" s="245" t="s">
        <v>82</v>
      </c>
      <c r="AV778" s="11" t="s">
        <v>80</v>
      </c>
      <c r="AW778" s="11" t="s">
        <v>35</v>
      </c>
      <c r="AX778" s="11" t="s">
        <v>72</v>
      </c>
      <c r="AY778" s="245" t="s">
        <v>150</v>
      </c>
    </row>
    <row r="779" s="11" customFormat="1">
      <c r="B779" s="236"/>
      <c r="C779" s="237"/>
      <c r="D779" s="233" t="s">
        <v>162</v>
      </c>
      <c r="E779" s="238" t="s">
        <v>21</v>
      </c>
      <c r="F779" s="239" t="s">
        <v>1008</v>
      </c>
      <c r="G779" s="237"/>
      <c r="H779" s="238" t="s">
        <v>21</v>
      </c>
      <c r="I779" s="240"/>
      <c r="J779" s="237"/>
      <c r="K779" s="237"/>
      <c r="L779" s="241"/>
      <c r="M779" s="242"/>
      <c r="N779" s="243"/>
      <c r="O779" s="243"/>
      <c r="P779" s="243"/>
      <c r="Q779" s="243"/>
      <c r="R779" s="243"/>
      <c r="S779" s="243"/>
      <c r="T779" s="244"/>
      <c r="AT779" s="245" t="s">
        <v>162</v>
      </c>
      <c r="AU779" s="245" t="s">
        <v>82</v>
      </c>
      <c r="AV779" s="11" t="s">
        <v>80</v>
      </c>
      <c r="AW779" s="11" t="s">
        <v>35</v>
      </c>
      <c r="AX779" s="11" t="s">
        <v>72</v>
      </c>
      <c r="AY779" s="245" t="s">
        <v>150</v>
      </c>
    </row>
    <row r="780" s="12" customFormat="1">
      <c r="B780" s="246"/>
      <c r="C780" s="247"/>
      <c r="D780" s="233" t="s">
        <v>162</v>
      </c>
      <c r="E780" s="248" t="s">
        <v>21</v>
      </c>
      <c r="F780" s="249" t="s">
        <v>1107</v>
      </c>
      <c r="G780" s="247"/>
      <c r="H780" s="250">
        <v>1</v>
      </c>
      <c r="I780" s="251"/>
      <c r="J780" s="247"/>
      <c r="K780" s="247"/>
      <c r="L780" s="252"/>
      <c r="M780" s="253"/>
      <c r="N780" s="254"/>
      <c r="O780" s="254"/>
      <c r="P780" s="254"/>
      <c r="Q780" s="254"/>
      <c r="R780" s="254"/>
      <c r="S780" s="254"/>
      <c r="T780" s="255"/>
      <c r="AT780" s="256" t="s">
        <v>162</v>
      </c>
      <c r="AU780" s="256" t="s">
        <v>82</v>
      </c>
      <c r="AV780" s="12" t="s">
        <v>82</v>
      </c>
      <c r="AW780" s="12" t="s">
        <v>35</v>
      </c>
      <c r="AX780" s="12" t="s">
        <v>80</v>
      </c>
      <c r="AY780" s="256" t="s">
        <v>150</v>
      </c>
    </row>
    <row r="781" s="1" customFormat="1" ht="38.25" customHeight="1">
      <c r="B781" s="46"/>
      <c r="C781" s="221" t="s">
        <v>1108</v>
      </c>
      <c r="D781" s="221" t="s">
        <v>153</v>
      </c>
      <c r="E781" s="222" t="s">
        <v>1109</v>
      </c>
      <c r="F781" s="223" t="s">
        <v>1110</v>
      </c>
      <c r="G781" s="224" t="s">
        <v>516</v>
      </c>
      <c r="H781" s="225">
        <v>2</v>
      </c>
      <c r="I781" s="226"/>
      <c r="J781" s="227">
        <f>ROUND(I781*H781,2)</f>
        <v>0</v>
      </c>
      <c r="K781" s="223" t="s">
        <v>21</v>
      </c>
      <c r="L781" s="72"/>
      <c r="M781" s="228" t="s">
        <v>21</v>
      </c>
      <c r="N781" s="229" t="s">
        <v>43</v>
      </c>
      <c r="O781" s="47"/>
      <c r="P781" s="230">
        <f>O781*H781</f>
        <v>0</v>
      </c>
      <c r="Q781" s="230">
        <v>0</v>
      </c>
      <c r="R781" s="230">
        <f>Q781*H781</f>
        <v>0</v>
      </c>
      <c r="S781" s="230">
        <v>0</v>
      </c>
      <c r="T781" s="231">
        <f>S781*H781</f>
        <v>0</v>
      </c>
      <c r="AR781" s="24" t="s">
        <v>257</v>
      </c>
      <c r="AT781" s="24" t="s">
        <v>153</v>
      </c>
      <c r="AU781" s="24" t="s">
        <v>82</v>
      </c>
      <c r="AY781" s="24" t="s">
        <v>150</v>
      </c>
      <c r="BE781" s="232">
        <f>IF(N781="základní",J781,0)</f>
        <v>0</v>
      </c>
      <c r="BF781" s="232">
        <f>IF(N781="snížená",J781,0)</f>
        <v>0</v>
      </c>
      <c r="BG781" s="232">
        <f>IF(N781="zákl. přenesená",J781,0)</f>
        <v>0</v>
      </c>
      <c r="BH781" s="232">
        <f>IF(N781="sníž. přenesená",J781,0)</f>
        <v>0</v>
      </c>
      <c r="BI781" s="232">
        <f>IF(N781="nulová",J781,0)</f>
        <v>0</v>
      </c>
      <c r="BJ781" s="24" t="s">
        <v>80</v>
      </c>
      <c r="BK781" s="232">
        <f>ROUND(I781*H781,2)</f>
        <v>0</v>
      </c>
      <c r="BL781" s="24" t="s">
        <v>257</v>
      </c>
      <c r="BM781" s="24" t="s">
        <v>1111</v>
      </c>
    </row>
    <row r="782" s="11" customFormat="1">
      <c r="B782" s="236"/>
      <c r="C782" s="237"/>
      <c r="D782" s="233" t="s">
        <v>162</v>
      </c>
      <c r="E782" s="238" t="s">
        <v>21</v>
      </c>
      <c r="F782" s="239" t="s">
        <v>1007</v>
      </c>
      <c r="G782" s="237"/>
      <c r="H782" s="238" t="s">
        <v>21</v>
      </c>
      <c r="I782" s="240"/>
      <c r="J782" s="237"/>
      <c r="K782" s="237"/>
      <c r="L782" s="241"/>
      <c r="M782" s="242"/>
      <c r="N782" s="243"/>
      <c r="O782" s="243"/>
      <c r="P782" s="243"/>
      <c r="Q782" s="243"/>
      <c r="R782" s="243"/>
      <c r="S782" s="243"/>
      <c r="T782" s="244"/>
      <c r="AT782" s="245" t="s">
        <v>162</v>
      </c>
      <c r="AU782" s="245" t="s">
        <v>82</v>
      </c>
      <c r="AV782" s="11" t="s">
        <v>80</v>
      </c>
      <c r="AW782" s="11" t="s">
        <v>35</v>
      </c>
      <c r="AX782" s="11" t="s">
        <v>72</v>
      </c>
      <c r="AY782" s="245" t="s">
        <v>150</v>
      </c>
    </row>
    <row r="783" s="11" customFormat="1">
      <c r="B783" s="236"/>
      <c r="C783" s="237"/>
      <c r="D783" s="233" t="s">
        <v>162</v>
      </c>
      <c r="E783" s="238" t="s">
        <v>21</v>
      </c>
      <c r="F783" s="239" t="s">
        <v>1008</v>
      </c>
      <c r="G783" s="237"/>
      <c r="H783" s="238" t="s">
        <v>21</v>
      </c>
      <c r="I783" s="240"/>
      <c r="J783" s="237"/>
      <c r="K783" s="237"/>
      <c r="L783" s="241"/>
      <c r="M783" s="242"/>
      <c r="N783" s="243"/>
      <c r="O783" s="243"/>
      <c r="P783" s="243"/>
      <c r="Q783" s="243"/>
      <c r="R783" s="243"/>
      <c r="S783" s="243"/>
      <c r="T783" s="244"/>
      <c r="AT783" s="245" t="s">
        <v>162</v>
      </c>
      <c r="AU783" s="245" t="s">
        <v>82</v>
      </c>
      <c r="AV783" s="11" t="s">
        <v>80</v>
      </c>
      <c r="AW783" s="11" t="s">
        <v>35</v>
      </c>
      <c r="AX783" s="11" t="s">
        <v>72</v>
      </c>
      <c r="AY783" s="245" t="s">
        <v>150</v>
      </c>
    </row>
    <row r="784" s="12" customFormat="1">
      <c r="B784" s="246"/>
      <c r="C784" s="247"/>
      <c r="D784" s="233" t="s">
        <v>162</v>
      </c>
      <c r="E784" s="248" t="s">
        <v>21</v>
      </c>
      <c r="F784" s="249" t="s">
        <v>1112</v>
      </c>
      <c r="G784" s="247"/>
      <c r="H784" s="250">
        <v>2</v>
      </c>
      <c r="I784" s="251"/>
      <c r="J784" s="247"/>
      <c r="K784" s="247"/>
      <c r="L784" s="252"/>
      <c r="M784" s="253"/>
      <c r="N784" s="254"/>
      <c r="O784" s="254"/>
      <c r="P784" s="254"/>
      <c r="Q784" s="254"/>
      <c r="R784" s="254"/>
      <c r="S784" s="254"/>
      <c r="T784" s="255"/>
      <c r="AT784" s="256" t="s">
        <v>162</v>
      </c>
      <c r="AU784" s="256" t="s">
        <v>82</v>
      </c>
      <c r="AV784" s="12" t="s">
        <v>82</v>
      </c>
      <c r="AW784" s="12" t="s">
        <v>35</v>
      </c>
      <c r="AX784" s="12" t="s">
        <v>80</v>
      </c>
      <c r="AY784" s="256" t="s">
        <v>150</v>
      </c>
    </row>
    <row r="785" s="1" customFormat="1" ht="51" customHeight="1">
      <c r="B785" s="46"/>
      <c r="C785" s="221" t="s">
        <v>1113</v>
      </c>
      <c r="D785" s="221" t="s">
        <v>153</v>
      </c>
      <c r="E785" s="222" t="s">
        <v>1114</v>
      </c>
      <c r="F785" s="223" t="s">
        <v>1115</v>
      </c>
      <c r="G785" s="224" t="s">
        <v>516</v>
      </c>
      <c r="H785" s="225">
        <v>1</v>
      </c>
      <c r="I785" s="226"/>
      <c r="J785" s="227">
        <f>ROUND(I785*H785,2)</f>
        <v>0</v>
      </c>
      <c r="K785" s="223" t="s">
        <v>21</v>
      </c>
      <c r="L785" s="72"/>
      <c r="M785" s="228" t="s">
        <v>21</v>
      </c>
      <c r="N785" s="229" t="s">
        <v>43</v>
      </c>
      <c r="O785" s="47"/>
      <c r="P785" s="230">
        <f>O785*H785</f>
        <v>0</v>
      </c>
      <c r="Q785" s="230">
        <v>0</v>
      </c>
      <c r="R785" s="230">
        <f>Q785*H785</f>
        <v>0</v>
      </c>
      <c r="S785" s="230">
        <v>0</v>
      </c>
      <c r="T785" s="231">
        <f>S785*H785</f>
        <v>0</v>
      </c>
      <c r="AR785" s="24" t="s">
        <v>257</v>
      </c>
      <c r="AT785" s="24" t="s">
        <v>153</v>
      </c>
      <c r="AU785" s="24" t="s">
        <v>82</v>
      </c>
      <c r="AY785" s="24" t="s">
        <v>150</v>
      </c>
      <c r="BE785" s="232">
        <f>IF(N785="základní",J785,0)</f>
        <v>0</v>
      </c>
      <c r="BF785" s="232">
        <f>IF(N785="snížená",J785,0)</f>
        <v>0</v>
      </c>
      <c r="BG785" s="232">
        <f>IF(N785="zákl. přenesená",J785,0)</f>
        <v>0</v>
      </c>
      <c r="BH785" s="232">
        <f>IF(N785="sníž. přenesená",J785,0)</f>
        <v>0</v>
      </c>
      <c r="BI785" s="232">
        <f>IF(N785="nulová",J785,0)</f>
        <v>0</v>
      </c>
      <c r="BJ785" s="24" t="s">
        <v>80</v>
      </c>
      <c r="BK785" s="232">
        <f>ROUND(I785*H785,2)</f>
        <v>0</v>
      </c>
      <c r="BL785" s="24" t="s">
        <v>257</v>
      </c>
      <c r="BM785" s="24" t="s">
        <v>1116</v>
      </c>
    </row>
    <row r="786" s="11" customFormat="1">
      <c r="B786" s="236"/>
      <c r="C786" s="237"/>
      <c r="D786" s="233" t="s">
        <v>162</v>
      </c>
      <c r="E786" s="238" t="s">
        <v>21</v>
      </c>
      <c r="F786" s="239" t="s">
        <v>1007</v>
      </c>
      <c r="G786" s="237"/>
      <c r="H786" s="238" t="s">
        <v>21</v>
      </c>
      <c r="I786" s="240"/>
      <c r="J786" s="237"/>
      <c r="K786" s="237"/>
      <c r="L786" s="241"/>
      <c r="M786" s="242"/>
      <c r="N786" s="243"/>
      <c r="O786" s="243"/>
      <c r="P786" s="243"/>
      <c r="Q786" s="243"/>
      <c r="R786" s="243"/>
      <c r="S786" s="243"/>
      <c r="T786" s="244"/>
      <c r="AT786" s="245" t="s">
        <v>162</v>
      </c>
      <c r="AU786" s="245" t="s">
        <v>82</v>
      </c>
      <c r="AV786" s="11" t="s">
        <v>80</v>
      </c>
      <c r="AW786" s="11" t="s">
        <v>35</v>
      </c>
      <c r="AX786" s="11" t="s">
        <v>72</v>
      </c>
      <c r="AY786" s="245" t="s">
        <v>150</v>
      </c>
    </row>
    <row r="787" s="11" customFormat="1">
      <c r="B787" s="236"/>
      <c r="C787" s="237"/>
      <c r="D787" s="233" t="s">
        <v>162</v>
      </c>
      <c r="E787" s="238" t="s">
        <v>21</v>
      </c>
      <c r="F787" s="239" t="s">
        <v>1008</v>
      </c>
      <c r="G787" s="237"/>
      <c r="H787" s="238" t="s">
        <v>21</v>
      </c>
      <c r="I787" s="240"/>
      <c r="J787" s="237"/>
      <c r="K787" s="237"/>
      <c r="L787" s="241"/>
      <c r="M787" s="242"/>
      <c r="N787" s="243"/>
      <c r="O787" s="243"/>
      <c r="P787" s="243"/>
      <c r="Q787" s="243"/>
      <c r="R787" s="243"/>
      <c r="S787" s="243"/>
      <c r="T787" s="244"/>
      <c r="AT787" s="245" t="s">
        <v>162</v>
      </c>
      <c r="AU787" s="245" t="s">
        <v>82</v>
      </c>
      <c r="AV787" s="11" t="s">
        <v>80</v>
      </c>
      <c r="AW787" s="11" t="s">
        <v>35</v>
      </c>
      <c r="AX787" s="11" t="s">
        <v>72</v>
      </c>
      <c r="AY787" s="245" t="s">
        <v>150</v>
      </c>
    </row>
    <row r="788" s="12" customFormat="1">
      <c r="B788" s="246"/>
      <c r="C788" s="247"/>
      <c r="D788" s="233" t="s">
        <v>162</v>
      </c>
      <c r="E788" s="248" t="s">
        <v>21</v>
      </c>
      <c r="F788" s="249" t="s">
        <v>1117</v>
      </c>
      <c r="G788" s="247"/>
      <c r="H788" s="250">
        <v>1</v>
      </c>
      <c r="I788" s="251"/>
      <c r="J788" s="247"/>
      <c r="K788" s="247"/>
      <c r="L788" s="252"/>
      <c r="M788" s="253"/>
      <c r="N788" s="254"/>
      <c r="O788" s="254"/>
      <c r="P788" s="254"/>
      <c r="Q788" s="254"/>
      <c r="R788" s="254"/>
      <c r="S788" s="254"/>
      <c r="T788" s="255"/>
      <c r="AT788" s="256" t="s">
        <v>162</v>
      </c>
      <c r="AU788" s="256" t="s">
        <v>82</v>
      </c>
      <c r="AV788" s="12" t="s">
        <v>82</v>
      </c>
      <c r="AW788" s="12" t="s">
        <v>35</v>
      </c>
      <c r="AX788" s="12" t="s">
        <v>80</v>
      </c>
      <c r="AY788" s="256" t="s">
        <v>150</v>
      </c>
    </row>
    <row r="789" s="1" customFormat="1" ht="16.5" customHeight="1">
      <c r="B789" s="46"/>
      <c r="C789" s="221" t="s">
        <v>1118</v>
      </c>
      <c r="D789" s="221" t="s">
        <v>153</v>
      </c>
      <c r="E789" s="222" t="s">
        <v>1119</v>
      </c>
      <c r="F789" s="223" t="s">
        <v>1120</v>
      </c>
      <c r="G789" s="224" t="s">
        <v>156</v>
      </c>
      <c r="H789" s="225">
        <v>0.34999999999999998</v>
      </c>
      <c r="I789" s="226"/>
      <c r="J789" s="227">
        <f>ROUND(I789*H789,2)</f>
        <v>0</v>
      </c>
      <c r="K789" s="223" t="s">
        <v>157</v>
      </c>
      <c r="L789" s="72"/>
      <c r="M789" s="228" t="s">
        <v>21</v>
      </c>
      <c r="N789" s="229" t="s">
        <v>43</v>
      </c>
      <c r="O789" s="47"/>
      <c r="P789" s="230">
        <f>O789*H789</f>
        <v>0</v>
      </c>
      <c r="Q789" s="230">
        <v>0</v>
      </c>
      <c r="R789" s="230">
        <f>Q789*H789</f>
        <v>0</v>
      </c>
      <c r="S789" s="230">
        <v>0</v>
      </c>
      <c r="T789" s="231">
        <f>S789*H789</f>
        <v>0</v>
      </c>
      <c r="AR789" s="24" t="s">
        <v>257</v>
      </c>
      <c r="AT789" s="24" t="s">
        <v>153</v>
      </c>
      <c r="AU789" s="24" t="s">
        <v>82</v>
      </c>
      <c r="AY789" s="24" t="s">
        <v>150</v>
      </c>
      <c r="BE789" s="232">
        <f>IF(N789="základní",J789,0)</f>
        <v>0</v>
      </c>
      <c r="BF789" s="232">
        <f>IF(N789="snížená",J789,0)</f>
        <v>0</v>
      </c>
      <c r="BG789" s="232">
        <f>IF(N789="zákl. přenesená",J789,0)</f>
        <v>0</v>
      </c>
      <c r="BH789" s="232">
        <f>IF(N789="sníž. přenesená",J789,0)</f>
        <v>0</v>
      </c>
      <c r="BI789" s="232">
        <f>IF(N789="nulová",J789,0)</f>
        <v>0</v>
      </c>
      <c r="BJ789" s="24" t="s">
        <v>80</v>
      </c>
      <c r="BK789" s="232">
        <f>ROUND(I789*H789,2)</f>
        <v>0</v>
      </c>
      <c r="BL789" s="24" t="s">
        <v>257</v>
      </c>
      <c r="BM789" s="24" t="s">
        <v>1121</v>
      </c>
    </row>
    <row r="790" s="1" customFormat="1">
      <c r="B790" s="46"/>
      <c r="C790" s="74"/>
      <c r="D790" s="233" t="s">
        <v>160</v>
      </c>
      <c r="E790" s="74"/>
      <c r="F790" s="234" t="s">
        <v>1122</v>
      </c>
      <c r="G790" s="74"/>
      <c r="H790" s="74"/>
      <c r="I790" s="191"/>
      <c r="J790" s="74"/>
      <c r="K790" s="74"/>
      <c r="L790" s="72"/>
      <c r="M790" s="235"/>
      <c r="N790" s="47"/>
      <c r="O790" s="47"/>
      <c r="P790" s="47"/>
      <c r="Q790" s="47"/>
      <c r="R790" s="47"/>
      <c r="S790" s="47"/>
      <c r="T790" s="95"/>
      <c r="AT790" s="24" t="s">
        <v>160</v>
      </c>
      <c r="AU790" s="24" t="s">
        <v>82</v>
      </c>
    </row>
    <row r="791" s="1" customFormat="1" ht="16.5" customHeight="1">
      <c r="B791" s="46"/>
      <c r="C791" s="221" t="s">
        <v>1123</v>
      </c>
      <c r="D791" s="221" t="s">
        <v>153</v>
      </c>
      <c r="E791" s="222" t="s">
        <v>1124</v>
      </c>
      <c r="F791" s="223" t="s">
        <v>1125</v>
      </c>
      <c r="G791" s="224" t="s">
        <v>156</v>
      </c>
      <c r="H791" s="225">
        <v>0.34999999999999998</v>
      </c>
      <c r="I791" s="226"/>
      <c r="J791" s="227">
        <f>ROUND(I791*H791,2)</f>
        <v>0</v>
      </c>
      <c r="K791" s="223" t="s">
        <v>157</v>
      </c>
      <c r="L791" s="72"/>
      <c r="M791" s="228" t="s">
        <v>21</v>
      </c>
      <c r="N791" s="229" t="s">
        <v>43</v>
      </c>
      <c r="O791" s="47"/>
      <c r="P791" s="230">
        <f>O791*H791</f>
        <v>0</v>
      </c>
      <c r="Q791" s="230">
        <v>0</v>
      </c>
      <c r="R791" s="230">
        <f>Q791*H791</f>
        <v>0</v>
      </c>
      <c r="S791" s="230">
        <v>0</v>
      </c>
      <c r="T791" s="231">
        <f>S791*H791</f>
        <v>0</v>
      </c>
      <c r="AR791" s="24" t="s">
        <v>257</v>
      </c>
      <c r="AT791" s="24" t="s">
        <v>153</v>
      </c>
      <c r="AU791" s="24" t="s">
        <v>82</v>
      </c>
      <c r="AY791" s="24" t="s">
        <v>150</v>
      </c>
      <c r="BE791" s="232">
        <f>IF(N791="základní",J791,0)</f>
        <v>0</v>
      </c>
      <c r="BF791" s="232">
        <f>IF(N791="snížená",J791,0)</f>
        <v>0</v>
      </c>
      <c r="BG791" s="232">
        <f>IF(N791="zákl. přenesená",J791,0)</f>
        <v>0</v>
      </c>
      <c r="BH791" s="232">
        <f>IF(N791="sníž. přenesená",J791,0)</f>
        <v>0</v>
      </c>
      <c r="BI791" s="232">
        <f>IF(N791="nulová",J791,0)</f>
        <v>0</v>
      </c>
      <c r="BJ791" s="24" t="s">
        <v>80</v>
      </c>
      <c r="BK791" s="232">
        <f>ROUND(I791*H791,2)</f>
        <v>0</v>
      </c>
      <c r="BL791" s="24" t="s">
        <v>257</v>
      </c>
      <c r="BM791" s="24" t="s">
        <v>1126</v>
      </c>
    </row>
    <row r="792" s="1" customFormat="1">
      <c r="B792" s="46"/>
      <c r="C792" s="74"/>
      <c r="D792" s="233" t="s">
        <v>160</v>
      </c>
      <c r="E792" s="74"/>
      <c r="F792" s="234" t="s">
        <v>1127</v>
      </c>
      <c r="G792" s="74"/>
      <c r="H792" s="74"/>
      <c r="I792" s="191"/>
      <c r="J792" s="74"/>
      <c r="K792" s="74"/>
      <c r="L792" s="72"/>
      <c r="M792" s="235"/>
      <c r="N792" s="47"/>
      <c r="O792" s="47"/>
      <c r="P792" s="47"/>
      <c r="Q792" s="47"/>
      <c r="R792" s="47"/>
      <c r="S792" s="47"/>
      <c r="T792" s="95"/>
      <c r="AT792" s="24" t="s">
        <v>160</v>
      </c>
      <c r="AU792" s="24" t="s">
        <v>82</v>
      </c>
    </row>
    <row r="793" s="10" customFormat="1" ht="29.88" customHeight="1">
      <c r="B793" s="205"/>
      <c r="C793" s="206"/>
      <c r="D793" s="207" t="s">
        <v>71</v>
      </c>
      <c r="E793" s="219" t="s">
        <v>1128</v>
      </c>
      <c r="F793" s="219" t="s">
        <v>1129</v>
      </c>
      <c r="G793" s="206"/>
      <c r="H793" s="206"/>
      <c r="I793" s="209"/>
      <c r="J793" s="220">
        <f>BK793</f>
        <v>0</v>
      </c>
      <c r="K793" s="206"/>
      <c r="L793" s="211"/>
      <c r="M793" s="212"/>
      <c r="N793" s="213"/>
      <c r="O793" s="213"/>
      <c r="P793" s="214">
        <f>SUM(P794:P927)</f>
        <v>0</v>
      </c>
      <c r="Q793" s="213"/>
      <c r="R793" s="214">
        <f>SUM(R794:R927)</f>
        <v>13.392895999999999</v>
      </c>
      <c r="S793" s="213"/>
      <c r="T793" s="215">
        <f>SUM(T794:T927)</f>
        <v>0</v>
      </c>
      <c r="AR793" s="216" t="s">
        <v>82</v>
      </c>
      <c r="AT793" s="217" t="s">
        <v>71</v>
      </c>
      <c r="AU793" s="217" t="s">
        <v>80</v>
      </c>
      <c r="AY793" s="216" t="s">
        <v>150</v>
      </c>
      <c r="BK793" s="218">
        <f>SUM(BK794:BK927)</f>
        <v>0</v>
      </c>
    </row>
    <row r="794" s="1" customFormat="1" ht="16.5" customHeight="1">
      <c r="B794" s="46"/>
      <c r="C794" s="221" t="s">
        <v>1130</v>
      </c>
      <c r="D794" s="221" t="s">
        <v>153</v>
      </c>
      <c r="E794" s="222" t="s">
        <v>1131</v>
      </c>
      <c r="F794" s="223" t="s">
        <v>1132</v>
      </c>
      <c r="G794" s="224" t="s">
        <v>175</v>
      </c>
      <c r="H794" s="225">
        <v>145</v>
      </c>
      <c r="I794" s="226"/>
      <c r="J794" s="227">
        <f>ROUND(I794*H794,2)</f>
        <v>0</v>
      </c>
      <c r="K794" s="223" t="s">
        <v>21</v>
      </c>
      <c r="L794" s="72"/>
      <c r="M794" s="228" t="s">
        <v>21</v>
      </c>
      <c r="N794" s="229" t="s">
        <v>43</v>
      </c>
      <c r="O794" s="47"/>
      <c r="P794" s="230">
        <f>O794*H794</f>
        <v>0</v>
      </c>
      <c r="Q794" s="230">
        <v>0.0080000000000000002</v>
      </c>
      <c r="R794" s="230">
        <f>Q794*H794</f>
        <v>1.1599999999999999</v>
      </c>
      <c r="S794" s="230">
        <v>0</v>
      </c>
      <c r="T794" s="231">
        <f>S794*H794</f>
        <v>0</v>
      </c>
      <c r="AR794" s="24" t="s">
        <v>257</v>
      </c>
      <c r="AT794" s="24" t="s">
        <v>153</v>
      </c>
      <c r="AU794" s="24" t="s">
        <v>82</v>
      </c>
      <c r="AY794" s="24" t="s">
        <v>150</v>
      </c>
      <c r="BE794" s="232">
        <f>IF(N794="základní",J794,0)</f>
        <v>0</v>
      </c>
      <c r="BF794" s="232">
        <f>IF(N794="snížená",J794,0)</f>
        <v>0</v>
      </c>
      <c r="BG794" s="232">
        <f>IF(N794="zákl. přenesená",J794,0)</f>
        <v>0</v>
      </c>
      <c r="BH794" s="232">
        <f>IF(N794="sníž. přenesená",J794,0)</f>
        <v>0</v>
      </c>
      <c r="BI794" s="232">
        <f>IF(N794="nulová",J794,0)</f>
        <v>0</v>
      </c>
      <c r="BJ794" s="24" t="s">
        <v>80</v>
      </c>
      <c r="BK794" s="232">
        <f>ROUND(I794*H794,2)</f>
        <v>0</v>
      </c>
      <c r="BL794" s="24" t="s">
        <v>257</v>
      </c>
      <c r="BM794" s="24" t="s">
        <v>1133</v>
      </c>
    </row>
    <row r="795" s="11" customFormat="1">
      <c r="B795" s="236"/>
      <c r="C795" s="237"/>
      <c r="D795" s="233" t="s">
        <v>162</v>
      </c>
      <c r="E795" s="238" t="s">
        <v>21</v>
      </c>
      <c r="F795" s="239" t="s">
        <v>1134</v>
      </c>
      <c r="G795" s="237"/>
      <c r="H795" s="238" t="s">
        <v>21</v>
      </c>
      <c r="I795" s="240"/>
      <c r="J795" s="237"/>
      <c r="K795" s="237"/>
      <c r="L795" s="241"/>
      <c r="M795" s="242"/>
      <c r="N795" s="243"/>
      <c r="O795" s="243"/>
      <c r="P795" s="243"/>
      <c r="Q795" s="243"/>
      <c r="R795" s="243"/>
      <c r="S795" s="243"/>
      <c r="T795" s="244"/>
      <c r="AT795" s="245" t="s">
        <v>162</v>
      </c>
      <c r="AU795" s="245" t="s">
        <v>82</v>
      </c>
      <c r="AV795" s="11" t="s">
        <v>80</v>
      </c>
      <c r="AW795" s="11" t="s">
        <v>35</v>
      </c>
      <c r="AX795" s="11" t="s">
        <v>72</v>
      </c>
      <c r="AY795" s="245" t="s">
        <v>150</v>
      </c>
    </row>
    <row r="796" s="11" customFormat="1">
      <c r="B796" s="236"/>
      <c r="C796" s="237"/>
      <c r="D796" s="233" t="s">
        <v>162</v>
      </c>
      <c r="E796" s="238" t="s">
        <v>21</v>
      </c>
      <c r="F796" s="239" t="s">
        <v>1135</v>
      </c>
      <c r="G796" s="237"/>
      <c r="H796" s="238" t="s">
        <v>21</v>
      </c>
      <c r="I796" s="240"/>
      <c r="J796" s="237"/>
      <c r="K796" s="237"/>
      <c r="L796" s="241"/>
      <c r="M796" s="242"/>
      <c r="N796" s="243"/>
      <c r="O796" s="243"/>
      <c r="P796" s="243"/>
      <c r="Q796" s="243"/>
      <c r="R796" s="243"/>
      <c r="S796" s="243"/>
      <c r="T796" s="244"/>
      <c r="AT796" s="245" t="s">
        <v>162</v>
      </c>
      <c r="AU796" s="245" t="s">
        <v>82</v>
      </c>
      <c r="AV796" s="11" t="s">
        <v>80</v>
      </c>
      <c r="AW796" s="11" t="s">
        <v>35</v>
      </c>
      <c r="AX796" s="11" t="s">
        <v>72</v>
      </c>
      <c r="AY796" s="245" t="s">
        <v>150</v>
      </c>
    </row>
    <row r="797" s="11" customFormat="1">
      <c r="B797" s="236"/>
      <c r="C797" s="237"/>
      <c r="D797" s="233" t="s">
        <v>162</v>
      </c>
      <c r="E797" s="238" t="s">
        <v>21</v>
      </c>
      <c r="F797" s="239" t="s">
        <v>1136</v>
      </c>
      <c r="G797" s="237"/>
      <c r="H797" s="238" t="s">
        <v>21</v>
      </c>
      <c r="I797" s="240"/>
      <c r="J797" s="237"/>
      <c r="K797" s="237"/>
      <c r="L797" s="241"/>
      <c r="M797" s="242"/>
      <c r="N797" s="243"/>
      <c r="O797" s="243"/>
      <c r="P797" s="243"/>
      <c r="Q797" s="243"/>
      <c r="R797" s="243"/>
      <c r="S797" s="243"/>
      <c r="T797" s="244"/>
      <c r="AT797" s="245" t="s">
        <v>162</v>
      </c>
      <c r="AU797" s="245" t="s">
        <v>82</v>
      </c>
      <c r="AV797" s="11" t="s">
        <v>80</v>
      </c>
      <c r="AW797" s="11" t="s">
        <v>35</v>
      </c>
      <c r="AX797" s="11" t="s">
        <v>72</v>
      </c>
      <c r="AY797" s="245" t="s">
        <v>150</v>
      </c>
    </row>
    <row r="798" s="11" customFormat="1">
      <c r="B798" s="236"/>
      <c r="C798" s="237"/>
      <c r="D798" s="233" t="s">
        <v>162</v>
      </c>
      <c r="E798" s="238" t="s">
        <v>21</v>
      </c>
      <c r="F798" s="239" t="s">
        <v>1137</v>
      </c>
      <c r="G798" s="237"/>
      <c r="H798" s="238" t="s">
        <v>21</v>
      </c>
      <c r="I798" s="240"/>
      <c r="J798" s="237"/>
      <c r="K798" s="237"/>
      <c r="L798" s="241"/>
      <c r="M798" s="242"/>
      <c r="N798" s="243"/>
      <c r="O798" s="243"/>
      <c r="P798" s="243"/>
      <c r="Q798" s="243"/>
      <c r="R798" s="243"/>
      <c r="S798" s="243"/>
      <c r="T798" s="244"/>
      <c r="AT798" s="245" t="s">
        <v>162</v>
      </c>
      <c r="AU798" s="245" t="s">
        <v>82</v>
      </c>
      <c r="AV798" s="11" t="s">
        <v>80</v>
      </c>
      <c r="AW798" s="11" t="s">
        <v>35</v>
      </c>
      <c r="AX798" s="11" t="s">
        <v>72</v>
      </c>
      <c r="AY798" s="245" t="s">
        <v>150</v>
      </c>
    </row>
    <row r="799" s="11" customFormat="1">
      <c r="B799" s="236"/>
      <c r="C799" s="237"/>
      <c r="D799" s="233" t="s">
        <v>162</v>
      </c>
      <c r="E799" s="238" t="s">
        <v>21</v>
      </c>
      <c r="F799" s="239" t="s">
        <v>1138</v>
      </c>
      <c r="G799" s="237"/>
      <c r="H799" s="238" t="s">
        <v>21</v>
      </c>
      <c r="I799" s="240"/>
      <c r="J799" s="237"/>
      <c r="K799" s="237"/>
      <c r="L799" s="241"/>
      <c r="M799" s="242"/>
      <c r="N799" s="243"/>
      <c r="O799" s="243"/>
      <c r="P799" s="243"/>
      <c r="Q799" s="243"/>
      <c r="R799" s="243"/>
      <c r="S799" s="243"/>
      <c r="T799" s="244"/>
      <c r="AT799" s="245" t="s">
        <v>162</v>
      </c>
      <c r="AU799" s="245" t="s">
        <v>82</v>
      </c>
      <c r="AV799" s="11" t="s">
        <v>80</v>
      </c>
      <c r="AW799" s="11" t="s">
        <v>35</v>
      </c>
      <c r="AX799" s="11" t="s">
        <v>72</v>
      </c>
      <c r="AY799" s="245" t="s">
        <v>150</v>
      </c>
    </row>
    <row r="800" s="11" customFormat="1">
      <c r="B800" s="236"/>
      <c r="C800" s="237"/>
      <c r="D800" s="233" t="s">
        <v>162</v>
      </c>
      <c r="E800" s="238" t="s">
        <v>21</v>
      </c>
      <c r="F800" s="239" t="s">
        <v>903</v>
      </c>
      <c r="G800" s="237"/>
      <c r="H800" s="238" t="s">
        <v>21</v>
      </c>
      <c r="I800" s="240"/>
      <c r="J800" s="237"/>
      <c r="K800" s="237"/>
      <c r="L800" s="241"/>
      <c r="M800" s="242"/>
      <c r="N800" s="243"/>
      <c r="O800" s="243"/>
      <c r="P800" s="243"/>
      <c r="Q800" s="243"/>
      <c r="R800" s="243"/>
      <c r="S800" s="243"/>
      <c r="T800" s="244"/>
      <c r="AT800" s="245" t="s">
        <v>162</v>
      </c>
      <c r="AU800" s="245" t="s">
        <v>82</v>
      </c>
      <c r="AV800" s="11" t="s">
        <v>80</v>
      </c>
      <c r="AW800" s="11" t="s">
        <v>35</v>
      </c>
      <c r="AX800" s="11" t="s">
        <v>72</v>
      </c>
      <c r="AY800" s="245" t="s">
        <v>150</v>
      </c>
    </row>
    <row r="801" s="11" customFormat="1">
      <c r="B801" s="236"/>
      <c r="C801" s="237"/>
      <c r="D801" s="233" t="s">
        <v>162</v>
      </c>
      <c r="E801" s="238" t="s">
        <v>21</v>
      </c>
      <c r="F801" s="239" t="s">
        <v>1139</v>
      </c>
      <c r="G801" s="237"/>
      <c r="H801" s="238" t="s">
        <v>21</v>
      </c>
      <c r="I801" s="240"/>
      <c r="J801" s="237"/>
      <c r="K801" s="237"/>
      <c r="L801" s="241"/>
      <c r="M801" s="242"/>
      <c r="N801" s="243"/>
      <c r="O801" s="243"/>
      <c r="P801" s="243"/>
      <c r="Q801" s="243"/>
      <c r="R801" s="243"/>
      <c r="S801" s="243"/>
      <c r="T801" s="244"/>
      <c r="AT801" s="245" t="s">
        <v>162</v>
      </c>
      <c r="AU801" s="245" t="s">
        <v>82</v>
      </c>
      <c r="AV801" s="11" t="s">
        <v>80</v>
      </c>
      <c r="AW801" s="11" t="s">
        <v>35</v>
      </c>
      <c r="AX801" s="11" t="s">
        <v>72</v>
      </c>
      <c r="AY801" s="245" t="s">
        <v>150</v>
      </c>
    </row>
    <row r="802" s="12" customFormat="1">
      <c r="B802" s="246"/>
      <c r="C802" s="247"/>
      <c r="D802" s="233" t="s">
        <v>162</v>
      </c>
      <c r="E802" s="248" t="s">
        <v>21</v>
      </c>
      <c r="F802" s="249" t="s">
        <v>1140</v>
      </c>
      <c r="G802" s="247"/>
      <c r="H802" s="250">
        <v>145</v>
      </c>
      <c r="I802" s="251"/>
      <c r="J802" s="247"/>
      <c r="K802" s="247"/>
      <c r="L802" s="252"/>
      <c r="M802" s="253"/>
      <c r="N802" s="254"/>
      <c r="O802" s="254"/>
      <c r="P802" s="254"/>
      <c r="Q802" s="254"/>
      <c r="R802" s="254"/>
      <c r="S802" s="254"/>
      <c r="T802" s="255"/>
      <c r="AT802" s="256" t="s">
        <v>162</v>
      </c>
      <c r="AU802" s="256" t="s">
        <v>82</v>
      </c>
      <c r="AV802" s="12" t="s">
        <v>82</v>
      </c>
      <c r="AW802" s="12" t="s">
        <v>35</v>
      </c>
      <c r="AX802" s="12" t="s">
        <v>80</v>
      </c>
      <c r="AY802" s="256" t="s">
        <v>150</v>
      </c>
    </row>
    <row r="803" s="1" customFormat="1" ht="16.5" customHeight="1">
      <c r="B803" s="46"/>
      <c r="C803" s="221" t="s">
        <v>1141</v>
      </c>
      <c r="D803" s="221" t="s">
        <v>153</v>
      </c>
      <c r="E803" s="222" t="s">
        <v>1142</v>
      </c>
      <c r="F803" s="223" t="s">
        <v>1143</v>
      </c>
      <c r="G803" s="224" t="s">
        <v>175</v>
      </c>
      <c r="H803" s="225">
        <v>14.699999999999999</v>
      </c>
      <c r="I803" s="226"/>
      <c r="J803" s="227">
        <f>ROUND(I803*H803,2)</f>
        <v>0</v>
      </c>
      <c r="K803" s="223" t="s">
        <v>21</v>
      </c>
      <c r="L803" s="72"/>
      <c r="M803" s="228" t="s">
        <v>21</v>
      </c>
      <c r="N803" s="229" t="s">
        <v>43</v>
      </c>
      <c r="O803" s="47"/>
      <c r="P803" s="230">
        <f>O803*H803</f>
        <v>0</v>
      </c>
      <c r="Q803" s="230">
        <v>0.0080000000000000002</v>
      </c>
      <c r="R803" s="230">
        <f>Q803*H803</f>
        <v>0.1176</v>
      </c>
      <c r="S803" s="230">
        <v>0</v>
      </c>
      <c r="T803" s="231">
        <f>S803*H803</f>
        <v>0</v>
      </c>
      <c r="AR803" s="24" t="s">
        <v>257</v>
      </c>
      <c r="AT803" s="24" t="s">
        <v>153</v>
      </c>
      <c r="AU803" s="24" t="s">
        <v>82</v>
      </c>
      <c r="AY803" s="24" t="s">
        <v>150</v>
      </c>
      <c r="BE803" s="232">
        <f>IF(N803="základní",J803,0)</f>
        <v>0</v>
      </c>
      <c r="BF803" s="232">
        <f>IF(N803="snížená",J803,0)</f>
        <v>0</v>
      </c>
      <c r="BG803" s="232">
        <f>IF(N803="zákl. přenesená",J803,0)</f>
        <v>0</v>
      </c>
      <c r="BH803" s="232">
        <f>IF(N803="sníž. přenesená",J803,0)</f>
        <v>0</v>
      </c>
      <c r="BI803" s="232">
        <f>IF(N803="nulová",J803,0)</f>
        <v>0</v>
      </c>
      <c r="BJ803" s="24" t="s">
        <v>80</v>
      </c>
      <c r="BK803" s="232">
        <f>ROUND(I803*H803,2)</f>
        <v>0</v>
      </c>
      <c r="BL803" s="24" t="s">
        <v>257</v>
      </c>
      <c r="BM803" s="24" t="s">
        <v>1144</v>
      </c>
    </row>
    <row r="804" s="1" customFormat="1">
      <c r="B804" s="46"/>
      <c r="C804" s="74"/>
      <c r="D804" s="233" t="s">
        <v>160</v>
      </c>
      <c r="E804" s="74"/>
      <c r="F804" s="234" t="s">
        <v>1143</v>
      </c>
      <c r="G804" s="74"/>
      <c r="H804" s="74"/>
      <c r="I804" s="191"/>
      <c r="J804" s="74"/>
      <c r="K804" s="74"/>
      <c r="L804" s="72"/>
      <c r="M804" s="235"/>
      <c r="N804" s="47"/>
      <c r="O804" s="47"/>
      <c r="P804" s="47"/>
      <c r="Q804" s="47"/>
      <c r="R804" s="47"/>
      <c r="S804" s="47"/>
      <c r="T804" s="95"/>
      <c r="AT804" s="24" t="s">
        <v>160</v>
      </c>
      <c r="AU804" s="24" t="s">
        <v>82</v>
      </c>
    </row>
    <row r="805" s="11" customFormat="1">
      <c r="B805" s="236"/>
      <c r="C805" s="237"/>
      <c r="D805" s="233" t="s">
        <v>162</v>
      </c>
      <c r="E805" s="238" t="s">
        <v>21</v>
      </c>
      <c r="F805" s="239" t="s">
        <v>1145</v>
      </c>
      <c r="G805" s="237"/>
      <c r="H805" s="238" t="s">
        <v>21</v>
      </c>
      <c r="I805" s="240"/>
      <c r="J805" s="237"/>
      <c r="K805" s="237"/>
      <c r="L805" s="241"/>
      <c r="M805" s="242"/>
      <c r="N805" s="243"/>
      <c r="O805" s="243"/>
      <c r="P805" s="243"/>
      <c r="Q805" s="243"/>
      <c r="R805" s="243"/>
      <c r="S805" s="243"/>
      <c r="T805" s="244"/>
      <c r="AT805" s="245" t="s">
        <v>162</v>
      </c>
      <c r="AU805" s="245" t="s">
        <v>82</v>
      </c>
      <c r="AV805" s="11" t="s">
        <v>80</v>
      </c>
      <c r="AW805" s="11" t="s">
        <v>35</v>
      </c>
      <c r="AX805" s="11" t="s">
        <v>72</v>
      </c>
      <c r="AY805" s="245" t="s">
        <v>150</v>
      </c>
    </row>
    <row r="806" s="11" customFormat="1">
      <c r="B806" s="236"/>
      <c r="C806" s="237"/>
      <c r="D806" s="233" t="s">
        <v>162</v>
      </c>
      <c r="E806" s="238" t="s">
        <v>21</v>
      </c>
      <c r="F806" s="239" t="s">
        <v>1135</v>
      </c>
      <c r="G806" s="237"/>
      <c r="H806" s="238" t="s">
        <v>21</v>
      </c>
      <c r="I806" s="240"/>
      <c r="J806" s="237"/>
      <c r="K806" s="237"/>
      <c r="L806" s="241"/>
      <c r="M806" s="242"/>
      <c r="N806" s="243"/>
      <c r="O806" s="243"/>
      <c r="P806" s="243"/>
      <c r="Q806" s="243"/>
      <c r="R806" s="243"/>
      <c r="S806" s="243"/>
      <c r="T806" s="244"/>
      <c r="AT806" s="245" t="s">
        <v>162</v>
      </c>
      <c r="AU806" s="245" t="s">
        <v>82</v>
      </c>
      <c r="AV806" s="11" t="s">
        <v>80</v>
      </c>
      <c r="AW806" s="11" t="s">
        <v>35</v>
      </c>
      <c r="AX806" s="11" t="s">
        <v>72</v>
      </c>
      <c r="AY806" s="245" t="s">
        <v>150</v>
      </c>
    </row>
    <row r="807" s="11" customFormat="1">
      <c r="B807" s="236"/>
      <c r="C807" s="237"/>
      <c r="D807" s="233" t="s">
        <v>162</v>
      </c>
      <c r="E807" s="238" t="s">
        <v>21</v>
      </c>
      <c r="F807" s="239" t="s">
        <v>1146</v>
      </c>
      <c r="G807" s="237"/>
      <c r="H807" s="238" t="s">
        <v>21</v>
      </c>
      <c r="I807" s="240"/>
      <c r="J807" s="237"/>
      <c r="K807" s="237"/>
      <c r="L807" s="241"/>
      <c r="M807" s="242"/>
      <c r="N807" s="243"/>
      <c r="O807" s="243"/>
      <c r="P807" s="243"/>
      <c r="Q807" s="243"/>
      <c r="R807" s="243"/>
      <c r="S807" s="243"/>
      <c r="T807" s="244"/>
      <c r="AT807" s="245" t="s">
        <v>162</v>
      </c>
      <c r="AU807" s="245" t="s">
        <v>82</v>
      </c>
      <c r="AV807" s="11" t="s">
        <v>80</v>
      </c>
      <c r="AW807" s="11" t="s">
        <v>35</v>
      </c>
      <c r="AX807" s="11" t="s">
        <v>72</v>
      </c>
      <c r="AY807" s="245" t="s">
        <v>150</v>
      </c>
    </row>
    <row r="808" s="11" customFormat="1">
      <c r="B808" s="236"/>
      <c r="C808" s="237"/>
      <c r="D808" s="233" t="s">
        <v>162</v>
      </c>
      <c r="E808" s="238" t="s">
        <v>21</v>
      </c>
      <c r="F808" s="239" t="s">
        <v>1147</v>
      </c>
      <c r="G808" s="237"/>
      <c r="H808" s="238" t="s">
        <v>21</v>
      </c>
      <c r="I808" s="240"/>
      <c r="J808" s="237"/>
      <c r="K808" s="237"/>
      <c r="L808" s="241"/>
      <c r="M808" s="242"/>
      <c r="N808" s="243"/>
      <c r="O808" s="243"/>
      <c r="P808" s="243"/>
      <c r="Q808" s="243"/>
      <c r="R808" s="243"/>
      <c r="S808" s="243"/>
      <c r="T808" s="244"/>
      <c r="AT808" s="245" t="s">
        <v>162</v>
      </c>
      <c r="AU808" s="245" t="s">
        <v>82</v>
      </c>
      <c r="AV808" s="11" t="s">
        <v>80</v>
      </c>
      <c r="AW808" s="11" t="s">
        <v>35</v>
      </c>
      <c r="AX808" s="11" t="s">
        <v>72</v>
      </c>
      <c r="AY808" s="245" t="s">
        <v>150</v>
      </c>
    </row>
    <row r="809" s="11" customFormat="1">
      <c r="B809" s="236"/>
      <c r="C809" s="237"/>
      <c r="D809" s="233" t="s">
        <v>162</v>
      </c>
      <c r="E809" s="238" t="s">
        <v>21</v>
      </c>
      <c r="F809" s="239" t="s">
        <v>1138</v>
      </c>
      <c r="G809" s="237"/>
      <c r="H809" s="238" t="s">
        <v>21</v>
      </c>
      <c r="I809" s="240"/>
      <c r="J809" s="237"/>
      <c r="K809" s="237"/>
      <c r="L809" s="241"/>
      <c r="M809" s="242"/>
      <c r="N809" s="243"/>
      <c r="O809" s="243"/>
      <c r="P809" s="243"/>
      <c r="Q809" s="243"/>
      <c r="R809" s="243"/>
      <c r="S809" s="243"/>
      <c r="T809" s="244"/>
      <c r="AT809" s="245" t="s">
        <v>162</v>
      </c>
      <c r="AU809" s="245" t="s">
        <v>82</v>
      </c>
      <c r="AV809" s="11" t="s">
        <v>80</v>
      </c>
      <c r="AW809" s="11" t="s">
        <v>35</v>
      </c>
      <c r="AX809" s="11" t="s">
        <v>72</v>
      </c>
      <c r="AY809" s="245" t="s">
        <v>150</v>
      </c>
    </row>
    <row r="810" s="11" customFormat="1">
      <c r="B810" s="236"/>
      <c r="C810" s="237"/>
      <c r="D810" s="233" t="s">
        <v>162</v>
      </c>
      <c r="E810" s="238" t="s">
        <v>21</v>
      </c>
      <c r="F810" s="239" t="s">
        <v>903</v>
      </c>
      <c r="G810" s="237"/>
      <c r="H810" s="238" t="s">
        <v>21</v>
      </c>
      <c r="I810" s="240"/>
      <c r="J810" s="237"/>
      <c r="K810" s="237"/>
      <c r="L810" s="241"/>
      <c r="M810" s="242"/>
      <c r="N810" s="243"/>
      <c r="O810" s="243"/>
      <c r="P810" s="243"/>
      <c r="Q810" s="243"/>
      <c r="R810" s="243"/>
      <c r="S810" s="243"/>
      <c r="T810" s="244"/>
      <c r="AT810" s="245" t="s">
        <v>162</v>
      </c>
      <c r="AU810" s="245" t="s">
        <v>82</v>
      </c>
      <c r="AV810" s="11" t="s">
        <v>80</v>
      </c>
      <c r="AW810" s="11" t="s">
        <v>35</v>
      </c>
      <c r="AX810" s="11" t="s">
        <v>72</v>
      </c>
      <c r="AY810" s="245" t="s">
        <v>150</v>
      </c>
    </row>
    <row r="811" s="11" customFormat="1">
      <c r="B811" s="236"/>
      <c r="C811" s="237"/>
      <c r="D811" s="233" t="s">
        <v>162</v>
      </c>
      <c r="E811" s="238" t="s">
        <v>21</v>
      </c>
      <c r="F811" s="239" t="s">
        <v>1148</v>
      </c>
      <c r="G811" s="237"/>
      <c r="H811" s="238" t="s">
        <v>21</v>
      </c>
      <c r="I811" s="240"/>
      <c r="J811" s="237"/>
      <c r="K811" s="237"/>
      <c r="L811" s="241"/>
      <c r="M811" s="242"/>
      <c r="N811" s="243"/>
      <c r="O811" s="243"/>
      <c r="P811" s="243"/>
      <c r="Q811" s="243"/>
      <c r="R811" s="243"/>
      <c r="S811" s="243"/>
      <c r="T811" s="244"/>
      <c r="AT811" s="245" t="s">
        <v>162</v>
      </c>
      <c r="AU811" s="245" t="s">
        <v>82</v>
      </c>
      <c r="AV811" s="11" t="s">
        <v>80</v>
      </c>
      <c r="AW811" s="11" t="s">
        <v>35</v>
      </c>
      <c r="AX811" s="11" t="s">
        <v>72</v>
      </c>
      <c r="AY811" s="245" t="s">
        <v>150</v>
      </c>
    </row>
    <row r="812" s="12" customFormat="1">
      <c r="B812" s="246"/>
      <c r="C812" s="247"/>
      <c r="D812" s="233" t="s">
        <v>162</v>
      </c>
      <c r="E812" s="248" t="s">
        <v>21</v>
      </c>
      <c r="F812" s="249" t="s">
        <v>1149</v>
      </c>
      <c r="G812" s="247"/>
      <c r="H812" s="250">
        <v>42</v>
      </c>
      <c r="I812" s="251"/>
      <c r="J812" s="247"/>
      <c r="K812" s="247"/>
      <c r="L812" s="252"/>
      <c r="M812" s="253"/>
      <c r="N812" s="254"/>
      <c r="O812" s="254"/>
      <c r="P812" s="254"/>
      <c r="Q812" s="254"/>
      <c r="R812" s="254"/>
      <c r="S812" s="254"/>
      <c r="T812" s="255"/>
      <c r="AT812" s="256" t="s">
        <v>162</v>
      </c>
      <c r="AU812" s="256" t="s">
        <v>82</v>
      </c>
      <c r="AV812" s="12" t="s">
        <v>82</v>
      </c>
      <c r="AW812" s="12" t="s">
        <v>35</v>
      </c>
      <c r="AX812" s="12" t="s">
        <v>72</v>
      </c>
      <c r="AY812" s="256" t="s">
        <v>150</v>
      </c>
    </row>
    <row r="813" s="12" customFormat="1">
      <c r="B813" s="246"/>
      <c r="C813" s="247"/>
      <c r="D813" s="233" t="s">
        <v>162</v>
      </c>
      <c r="E813" s="248" t="s">
        <v>21</v>
      </c>
      <c r="F813" s="249" t="s">
        <v>1150</v>
      </c>
      <c r="G813" s="247"/>
      <c r="H813" s="250">
        <v>14.699999999999999</v>
      </c>
      <c r="I813" s="251"/>
      <c r="J813" s="247"/>
      <c r="K813" s="247"/>
      <c r="L813" s="252"/>
      <c r="M813" s="253"/>
      <c r="N813" s="254"/>
      <c r="O813" s="254"/>
      <c r="P813" s="254"/>
      <c r="Q813" s="254"/>
      <c r="R813" s="254"/>
      <c r="S813" s="254"/>
      <c r="T813" s="255"/>
      <c r="AT813" s="256" t="s">
        <v>162</v>
      </c>
      <c r="AU813" s="256" t="s">
        <v>82</v>
      </c>
      <c r="AV813" s="12" t="s">
        <v>82</v>
      </c>
      <c r="AW813" s="12" t="s">
        <v>35</v>
      </c>
      <c r="AX813" s="12" t="s">
        <v>80</v>
      </c>
      <c r="AY813" s="256" t="s">
        <v>150</v>
      </c>
    </row>
    <row r="814" s="1" customFormat="1" ht="16.5" customHeight="1">
      <c r="B814" s="46"/>
      <c r="C814" s="221" t="s">
        <v>1151</v>
      </c>
      <c r="D814" s="221" t="s">
        <v>153</v>
      </c>
      <c r="E814" s="222" t="s">
        <v>1152</v>
      </c>
      <c r="F814" s="223" t="s">
        <v>1153</v>
      </c>
      <c r="G814" s="224" t="s">
        <v>175</v>
      </c>
      <c r="H814" s="225">
        <v>27.300000000000001</v>
      </c>
      <c r="I814" s="226"/>
      <c r="J814" s="227">
        <f>ROUND(I814*H814,2)</f>
        <v>0</v>
      </c>
      <c r="K814" s="223" t="s">
        <v>21</v>
      </c>
      <c r="L814" s="72"/>
      <c r="M814" s="228" t="s">
        <v>21</v>
      </c>
      <c r="N814" s="229" t="s">
        <v>43</v>
      </c>
      <c r="O814" s="47"/>
      <c r="P814" s="230">
        <f>O814*H814</f>
        <v>0</v>
      </c>
      <c r="Q814" s="230">
        <v>0.0080000000000000002</v>
      </c>
      <c r="R814" s="230">
        <f>Q814*H814</f>
        <v>0.21840000000000001</v>
      </c>
      <c r="S814" s="230">
        <v>0</v>
      </c>
      <c r="T814" s="231">
        <f>S814*H814</f>
        <v>0</v>
      </c>
      <c r="AR814" s="24" t="s">
        <v>257</v>
      </c>
      <c r="AT814" s="24" t="s">
        <v>153</v>
      </c>
      <c r="AU814" s="24" t="s">
        <v>82</v>
      </c>
      <c r="AY814" s="24" t="s">
        <v>150</v>
      </c>
      <c r="BE814" s="232">
        <f>IF(N814="základní",J814,0)</f>
        <v>0</v>
      </c>
      <c r="BF814" s="232">
        <f>IF(N814="snížená",J814,0)</f>
        <v>0</v>
      </c>
      <c r="BG814" s="232">
        <f>IF(N814="zákl. přenesená",J814,0)</f>
        <v>0</v>
      </c>
      <c r="BH814" s="232">
        <f>IF(N814="sníž. přenesená",J814,0)</f>
        <v>0</v>
      </c>
      <c r="BI814" s="232">
        <f>IF(N814="nulová",J814,0)</f>
        <v>0</v>
      </c>
      <c r="BJ814" s="24" t="s">
        <v>80</v>
      </c>
      <c r="BK814" s="232">
        <f>ROUND(I814*H814,2)</f>
        <v>0</v>
      </c>
      <c r="BL814" s="24" t="s">
        <v>257</v>
      </c>
      <c r="BM814" s="24" t="s">
        <v>1154</v>
      </c>
    </row>
    <row r="815" s="1" customFormat="1">
      <c r="B815" s="46"/>
      <c r="C815" s="74"/>
      <c r="D815" s="233" t="s">
        <v>160</v>
      </c>
      <c r="E815" s="74"/>
      <c r="F815" s="234" t="s">
        <v>1153</v>
      </c>
      <c r="G815" s="74"/>
      <c r="H815" s="74"/>
      <c r="I815" s="191"/>
      <c r="J815" s="74"/>
      <c r="K815" s="74"/>
      <c r="L815" s="72"/>
      <c r="M815" s="235"/>
      <c r="N815" s="47"/>
      <c r="O815" s="47"/>
      <c r="P815" s="47"/>
      <c r="Q815" s="47"/>
      <c r="R815" s="47"/>
      <c r="S815" s="47"/>
      <c r="T815" s="95"/>
      <c r="AT815" s="24" t="s">
        <v>160</v>
      </c>
      <c r="AU815" s="24" t="s">
        <v>82</v>
      </c>
    </row>
    <row r="816" s="11" customFormat="1">
      <c r="B816" s="236"/>
      <c r="C816" s="237"/>
      <c r="D816" s="233" t="s">
        <v>162</v>
      </c>
      <c r="E816" s="238" t="s">
        <v>21</v>
      </c>
      <c r="F816" s="239" t="s">
        <v>1145</v>
      </c>
      <c r="G816" s="237"/>
      <c r="H816" s="238" t="s">
        <v>21</v>
      </c>
      <c r="I816" s="240"/>
      <c r="J816" s="237"/>
      <c r="K816" s="237"/>
      <c r="L816" s="241"/>
      <c r="M816" s="242"/>
      <c r="N816" s="243"/>
      <c r="O816" s="243"/>
      <c r="P816" s="243"/>
      <c r="Q816" s="243"/>
      <c r="R816" s="243"/>
      <c r="S816" s="243"/>
      <c r="T816" s="244"/>
      <c r="AT816" s="245" t="s">
        <v>162</v>
      </c>
      <c r="AU816" s="245" t="s">
        <v>82</v>
      </c>
      <c r="AV816" s="11" t="s">
        <v>80</v>
      </c>
      <c r="AW816" s="11" t="s">
        <v>35</v>
      </c>
      <c r="AX816" s="11" t="s">
        <v>72</v>
      </c>
      <c r="AY816" s="245" t="s">
        <v>150</v>
      </c>
    </row>
    <row r="817" s="11" customFormat="1">
      <c r="B817" s="236"/>
      <c r="C817" s="237"/>
      <c r="D817" s="233" t="s">
        <v>162</v>
      </c>
      <c r="E817" s="238" t="s">
        <v>21</v>
      </c>
      <c r="F817" s="239" t="s">
        <v>1135</v>
      </c>
      <c r="G817" s="237"/>
      <c r="H817" s="238" t="s">
        <v>21</v>
      </c>
      <c r="I817" s="240"/>
      <c r="J817" s="237"/>
      <c r="K817" s="237"/>
      <c r="L817" s="241"/>
      <c r="M817" s="242"/>
      <c r="N817" s="243"/>
      <c r="O817" s="243"/>
      <c r="P817" s="243"/>
      <c r="Q817" s="243"/>
      <c r="R817" s="243"/>
      <c r="S817" s="243"/>
      <c r="T817" s="244"/>
      <c r="AT817" s="245" t="s">
        <v>162</v>
      </c>
      <c r="AU817" s="245" t="s">
        <v>82</v>
      </c>
      <c r="AV817" s="11" t="s">
        <v>80</v>
      </c>
      <c r="AW817" s="11" t="s">
        <v>35</v>
      </c>
      <c r="AX817" s="11" t="s">
        <v>72</v>
      </c>
      <c r="AY817" s="245" t="s">
        <v>150</v>
      </c>
    </row>
    <row r="818" s="11" customFormat="1">
      <c r="B818" s="236"/>
      <c r="C818" s="237"/>
      <c r="D818" s="233" t="s">
        <v>162</v>
      </c>
      <c r="E818" s="238" t="s">
        <v>21</v>
      </c>
      <c r="F818" s="239" t="s">
        <v>1146</v>
      </c>
      <c r="G818" s="237"/>
      <c r="H818" s="238" t="s">
        <v>21</v>
      </c>
      <c r="I818" s="240"/>
      <c r="J818" s="237"/>
      <c r="K818" s="237"/>
      <c r="L818" s="241"/>
      <c r="M818" s="242"/>
      <c r="N818" s="243"/>
      <c r="O818" s="243"/>
      <c r="P818" s="243"/>
      <c r="Q818" s="243"/>
      <c r="R818" s="243"/>
      <c r="S818" s="243"/>
      <c r="T818" s="244"/>
      <c r="AT818" s="245" t="s">
        <v>162</v>
      </c>
      <c r="AU818" s="245" t="s">
        <v>82</v>
      </c>
      <c r="AV818" s="11" t="s">
        <v>80</v>
      </c>
      <c r="AW818" s="11" t="s">
        <v>35</v>
      </c>
      <c r="AX818" s="11" t="s">
        <v>72</v>
      </c>
      <c r="AY818" s="245" t="s">
        <v>150</v>
      </c>
    </row>
    <row r="819" s="11" customFormat="1">
      <c r="B819" s="236"/>
      <c r="C819" s="237"/>
      <c r="D819" s="233" t="s">
        <v>162</v>
      </c>
      <c r="E819" s="238" t="s">
        <v>21</v>
      </c>
      <c r="F819" s="239" t="s">
        <v>1147</v>
      </c>
      <c r="G819" s="237"/>
      <c r="H819" s="238" t="s">
        <v>21</v>
      </c>
      <c r="I819" s="240"/>
      <c r="J819" s="237"/>
      <c r="K819" s="237"/>
      <c r="L819" s="241"/>
      <c r="M819" s="242"/>
      <c r="N819" s="243"/>
      <c r="O819" s="243"/>
      <c r="P819" s="243"/>
      <c r="Q819" s="243"/>
      <c r="R819" s="243"/>
      <c r="S819" s="243"/>
      <c r="T819" s="244"/>
      <c r="AT819" s="245" t="s">
        <v>162</v>
      </c>
      <c r="AU819" s="245" t="s">
        <v>82</v>
      </c>
      <c r="AV819" s="11" t="s">
        <v>80</v>
      </c>
      <c r="AW819" s="11" t="s">
        <v>35</v>
      </c>
      <c r="AX819" s="11" t="s">
        <v>72</v>
      </c>
      <c r="AY819" s="245" t="s">
        <v>150</v>
      </c>
    </row>
    <row r="820" s="11" customFormat="1">
      <c r="B820" s="236"/>
      <c r="C820" s="237"/>
      <c r="D820" s="233" t="s">
        <v>162</v>
      </c>
      <c r="E820" s="238" t="s">
        <v>21</v>
      </c>
      <c r="F820" s="239" t="s">
        <v>1138</v>
      </c>
      <c r="G820" s="237"/>
      <c r="H820" s="238" t="s">
        <v>21</v>
      </c>
      <c r="I820" s="240"/>
      <c r="J820" s="237"/>
      <c r="K820" s="237"/>
      <c r="L820" s="241"/>
      <c r="M820" s="242"/>
      <c r="N820" s="243"/>
      <c r="O820" s="243"/>
      <c r="P820" s="243"/>
      <c r="Q820" s="243"/>
      <c r="R820" s="243"/>
      <c r="S820" s="243"/>
      <c r="T820" s="244"/>
      <c r="AT820" s="245" t="s">
        <v>162</v>
      </c>
      <c r="AU820" s="245" t="s">
        <v>82</v>
      </c>
      <c r="AV820" s="11" t="s">
        <v>80</v>
      </c>
      <c r="AW820" s="11" t="s">
        <v>35</v>
      </c>
      <c r="AX820" s="11" t="s">
        <v>72</v>
      </c>
      <c r="AY820" s="245" t="s">
        <v>150</v>
      </c>
    </row>
    <row r="821" s="11" customFormat="1">
      <c r="B821" s="236"/>
      <c r="C821" s="237"/>
      <c r="D821" s="233" t="s">
        <v>162</v>
      </c>
      <c r="E821" s="238" t="s">
        <v>21</v>
      </c>
      <c r="F821" s="239" t="s">
        <v>903</v>
      </c>
      <c r="G821" s="237"/>
      <c r="H821" s="238" t="s">
        <v>21</v>
      </c>
      <c r="I821" s="240"/>
      <c r="J821" s="237"/>
      <c r="K821" s="237"/>
      <c r="L821" s="241"/>
      <c r="M821" s="242"/>
      <c r="N821" s="243"/>
      <c r="O821" s="243"/>
      <c r="P821" s="243"/>
      <c r="Q821" s="243"/>
      <c r="R821" s="243"/>
      <c r="S821" s="243"/>
      <c r="T821" s="244"/>
      <c r="AT821" s="245" t="s">
        <v>162</v>
      </c>
      <c r="AU821" s="245" t="s">
        <v>82</v>
      </c>
      <c r="AV821" s="11" t="s">
        <v>80</v>
      </c>
      <c r="AW821" s="11" t="s">
        <v>35</v>
      </c>
      <c r="AX821" s="11" t="s">
        <v>72</v>
      </c>
      <c r="AY821" s="245" t="s">
        <v>150</v>
      </c>
    </row>
    <row r="822" s="11" customFormat="1">
      <c r="B822" s="236"/>
      <c r="C822" s="237"/>
      <c r="D822" s="233" t="s">
        <v>162</v>
      </c>
      <c r="E822" s="238" t="s">
        <v>21</v>
      </c>
      <c r="F822" s="239" t="s">
        <v>1148</v>
      </c>
      <c r="G822" s="237"/>
      <c r="H822" s="238" t="s">
        <v>21</v>
      </c>
      <c r="I822" s="240"/>
      <c r="J822" s="237"/>
      <c r="K822" s="237"/>
      <c r="L822" s="241"/>
      <c r="M822" s="242"/>
      <c r="N822" s="243"/>
      <c r="O822" s="243"/>
      <c r="P822" s="243"/>
      <c r="Q822" s="243"/>
      <c r="R822" s="243"/>
      <c r="S822" s="243"/>
      <c r="T822" s="244"/>
      <c r="AT822" s="245" t="s">
        <v>162</v>
      </c>
      <c r="AU822" s="245" t="s">
        <v>82</v>
      </c>
      <c r="AV822" s="11" t="s">
        <v>80</v>
      </c>
      <c r="AW822" s="11" t="s">
        <v>35</v>
      </c>
      <c r="AX822" s="11" t="s">
        <v>72</v>
      </c>
      <c r="AY822" s="245" t="s">
        <v>150</v>
      </c>
    </row>
    <row r="823" s="12" customFormat="1">
      <c r="B823" s="246"/>
      <c r="C823" s="247"/>
      <c r="D823" s="233" t="s">
        <v>162</v>
      </c>
      <c r="E823" s="248" t="s">
        <v>21</v>
      </c>
      <c r="F823" s="249" t="s">
        <v>1149</v>
      </c>
      <c r="G823" s="247"/>
      <c r="H823" s="250">
        <v>42</v>
      </c>
      <c r="I823" s="251"/>
      <c r="J823" s="247"/>
      <c r="K823" s="247"/>
      <c r="L823" s="252"/>
      <c r="M823" s="253"/>
      <c r="N823" s="254"/>
      <c r="O823" s="254"/>
      <c r="P823" s="254"/>
      <c r="Q823" s="254"/>
      <c r="R823" s="254"/>
      <c r="S823" s="254"/>
      <c r="T823" s="255"/>
      <c r="AT823" s="256" t="s">
        <v>162</v>
      </c>
      <c r="AU823" s="256" t="s">
        <v>82</v>
      </c>
      <c r="AV823" s="12" t="s">
        <v>82</v>
      </c>
      <c r="AW823" s="12" t="s">
        <v>35</v>
      </c>
      <c r="AX823" s="12" t="s">
        <v>72</v>
      </c>
      <c r="AY823" s="256" t="s">
        <v>150</v>
      </c>
    </row>
    <row r="824" s="12" customFormat="1">
      <c r="B824" s="246"/>
      <c r="C824" s="247"/>
      <c r="D824" s="233" t="s">
        <v>162</v>
      </c>
      <c r="E824" s="248" t="s">
        <v>21</v>
      </c>
      <c r="F824" s="249" t="s">
        <v>1155</v>
      </c>
      <c r="G824" s="247"/>
      <c r="H824" s="250">
        <v>27.300000000000001</v>
      </c>
      <c r="I824" s="251"/>
      <c r="J824" s="247"/>
      <c r="K824" s="247"/>
      <c r="L824" s="252"/>
      <c r="M824" s="253"/>
      <c r="N824" s="254"/>
      <c r="O824" s="254"/>
      <c r="P824" s="254"/>
      <c r="Q824" s="254"/>
      <c r="R824" s="254"/>
      <c r="S824" s="254"/>
      <c r="T824" s="255"/>
      <c r="AT824" s="256" t="s">
        <v>162</v>
      </c>
      <c r="AU824" s="256" t="s">
        <v>82</v>
      </c>
      <c r="AV824" s="12" t="s">
        <v>82</v>
      </c>
      <c r="AW824" s="12" t="s">
        <v>35</v>
      </c>
      <c r="AX824" s="12" t="s">
        <v>80</v>
      </c>
      <c r="AY824" s="256" t="s">
        <v>150</v>
      </c>
    </row>
    <row r="825" s="1" customFormat="1" ht="16.5" customHeight="1">
      <c r="B825" s="46"/>
      <c r="C825" s="221" t="s">
        <v>1156</v>
      </c>
      <c r="D825" s="221" t="s">
        <v>153</v>
      </c>
      <c r="E825" s="222" t="s">
        <v>1157</v>
      </c>
      <c r="F825" s="223" t="s">
        <v>1158</v>
      </c>
      <c r="G825" s="224" t="s">
        <v>516</v>
      </c>
      <c r="H825" s="225">
        <v>4</v>
      </c>
      <c r="I825" s="226"/>
      <c r="J825" s="227">
        <f>ROUND(I825*H825,2)</f>
        <v>0</v>
      </c>
      <c r="K825" s="223" t="s">
        <v>21</v>
      </c>
      <c r="L825" s="72"/>
      <c r="M825" s="228" t="s">
        <v>21</v>
      </c>
      <c r="N825" s="229" t="s">
        <v>43</v>
      </c>
      <c r="O825" s="47"/>
      <c r="P825" s="230">
        <f>O825*H825</f>
        <v>0</v>
      </c>
      <c r="Q825" s="230">
        <v>0.002</v>
      </c>
      <c r="R825" s="230">
        <f>Q825*H825</f>
        <v>0.0080000000000000002</v>
      </c>
      <c r="S825" s="230">
        <v>0</v>
      </c>
      <c r="T825" s="231">
        <f>S825*H825</f>
        <v>0</v>
      </c>
      <c r="AR825" s="24" t="s">
        <v>257</v>
      </c>
      <c r="AT825" s="24" t="s">
        <v>153</v>
      </c>
      <c r="AU825" s="24" t="s">
        <v>82</v>
      </c>
      <c r="AY825" s="24" t="s">
        <v>150</v>
      </c>
      <c r="BE825" s="232">
        <f>IF(N825="základní",J825,0)</f>
        <v>0</v>
      </c>
      <c r="BF825" s="232">
        <f>IF(N825="snížená",J825,0)</f>
        <v>0</v>
      </c>
      <c r="BG825" s="232">
        <f>IF(N825="zákl. přenesená",J825,0)</f>
        <v>0</v>
      </c>
      <c r="BH825" s="232">
        <f>IF(N825="sníž. přenesená",J825,0)</f>
        <v>0</v>
      </c>
      <c r="BI825" s="232">
        <f>IF(N825="nulová",J825,0)</f>
        <v>0</v>
      </c>
      <c r="BJ825" s="24" t="s">
        <v>80</v>
      </c>
      <c r="BK825" s="232">
        <f>ROUND(I825*H825,2)</f>
        <v>0</v>
      </c>
      <c r="BL825" s="24" t="s">
        <v>257</v>
      </c>
      <c r="BM825" s="24" t="s">
        <v>1159</v>
      </c>
    </row>
    <row r="826" s="1" customFormat="1">
      <c r="B826" s="46"/>
      <c r="C826" s="74"/>
      <c r="D826" s="233" t="s">
        <v>160</v>
      </c>
      <c r="E826" s="74"/>
      <c r="F826" s="234" t="s">
        <v>1158</v>
      </c>
      <c r="G826" s="74"/>
      <c r="H826" s="74"/>
      <c r="I826" s="191"/>
      <c r="J826" s="74"/>
      <c r="K826" s="74"/>
      <c r="L826" s="72"/>
      <c r="M826" s="235"/>
      <c r="N826" s="47"/>
      <c r="O826" s="47"/>
      <c r="P826" s="47"/>
      <c r="Q826" s="47"/>
      <c r="R826" s="47"/>
      <c r="S826" s="47"/>
      <c r="T826" s="95"/>
      <c r="AT826" s="24" t="s">
        <v>160</v>
      </c>
      <c r="AU826" s="24" t="s">
        <v>82</v>
      </c>
    </row>
    <row r="827" s="11" customFormat="1">
      <c r="B827" s="236"/>
      <c r="C827" s="237"/>
      <c r="D827" s="233" t="s">
        <v>162</v>
      </c>
      <c r="E827" s="238" t="s">
        <v>21</v>
      </c>
      <c r="F827" s="239" t="s">
        <v>1160</v>
      </c>
      <c r="G827" s="237"/>
      <c r="H827" s="238" t="s">
        <v>21</v>
      </c>
      <c r="I827" s="240"/>
      <c r="J827" s="237"/>
      <c r="K827" s="237"/>
      <c r="L827" s="241"/>
      <c r="M827" s="242"/>
      <c r="N827" s="243"/>
      <c r="O827" s="243"/>
      <c r="P827" s="243"/>
      <c r="Q827" s="243"/>
      <c r="R827" s="243"/>
      <c r="S827" s="243"/>
      <c r="T827" s="244"/>
      <c r="AT827" s="245" t="s">
        <v>162</v>
      </c>
      <c r="AU827" s="245" t="s">
        <v>82</v>
      </c>
      <c r="AV827" s="11" t="s">
        <v>80</v>
      </c>
      <c r="AW827" s="11" t="s">
        <v>35</v>
      </c>
      <c r="AX827" s="11" t="s">
        <v>72</v>
      </c>
      <c r="AY827" s="245" t="s">
        <v>150</v>
      </c>
    </row>
    <row r="828" s="12" customFormat="1">
      <c r="B828" s="246"/>
      <c r="C828" s="247"/>
      <c r="D828" s="233" t="s">
        <v>162</v>
      </c>
      <c r="E828" s="248" t="s">
        <v>21</v>
      </c>
      <c r="F828" s="249" t="s">
        <v>1161</v>
      </c>
      <c r="G828" s="247"/>
      <c r="H828" s="250">
        <v>4</v>
      </c>
      <c r="I828" s="251"/>
      <c r="J828" s="247"/>
      <c r="K828" s="247"/>
      <c r="L828" s="252"/>
      <c r="M828" s="253"/>
      <c r="N828" s="254"/>
      <c r="O828" s="254"/>
      <c r="P828" s="254"/>
      <c r="Q828" s="254"/>
      <c r="R828" s="254"/>
      <c r="S828" s="254"/>
      <c r="T828" s="255"/>
      <c r="AT828" s="256" t="s">
        <v>162</v>
      </c>
      <c r="AU828" s="256" t="s">
        <v>82</v>
      </c>
      <c r="AV828" s="12" t="s">
        <v>82</v>
      </c>
      <c r="AW828" s="12" t="s">
        <v>35</v>
      </c>
      <c r="AX828" s="12" t="s">
        <v>80</v>
      </c>
      <c r="AY828" s="256" t="s">
        <v>150</v>
      </c>
    </row>
    <row r="829" s="1" customFormat="1" ht="16.5" customHeight="1">
      <c r="B829" s="46"/>
      <c r="C829" s="221" t="s">
        <v>1162</v>
      </c>
      <c r="D829" s="221" t="s">
        <v>153</v>
      </c>
      <c r="E829" s="222" t="s">
        <v>1163</v>
      </c>
      <c r="F829" s="223" t="s">
        <v>1164</v>
      </c>
      <c r="G829" s="224" t="s">
        <v>1165</v>
      </c>
      <c r="H829" s="225">
        <v>9000</v>
      </c>
      <c r="I829" s="226"/>
      <c r="J829" s="227">
        <f>ROUND(I829*H829,2)</f>
        <v>0</v>
      </c>
      <c r="K829" s="223" t="s">
        <v>21</v>
      </c>
      <c r="L829" s="72"/>
      <c r="M829" s="228" t="s">
        <v>21</v>
      </c>
      <c r="N829" s="229" t="s">
        <v>43</v>
      </c>
      <c r="O829" s="47"/>
      <c r="P829" s="230">
        <f>O829*H829</f>
        <v>0</v>
      </c>
      <c r="Q829" s="230">
        <v>0.001</v>
      </c>
      <c r="R829" s="230">
        <f>Q829*H829</f>
        <v>9</v>
      </c>
      <c r="S829" s="230">
        <v>0</v>
      </c>
      <c r="T829" s="231">
        <f>S829*H829</f>
        <v>0</v>
      </c>
      <c r="AR829" s="24" t="s">
        <v>257</v>
      </c>
      <c r="AT829" s="24" t="s">
        <v>153</v>
      </c>
      <c r="AU829" s="24" t="s">
        <v>82</v>
      </c>
      <c r="AY829" s="24" t="s">
        <v>150</v>
      </c>
      <c r="BE829" s="232">
        <f>IF(N829="základní",J829,0)</f>
        <v>0</v>
      </c>
      <c r="BF829" s="232">
        <f>IF(N829="snížená",J829,0)</f>
        <v>0</v>
      </c>
      <c r="BG829" s="232">
        <f>IF(N829="zákl. přenesená",J829,0)</f>
        <v>0</v>
      </c>
      <c r="BH829" s="232">
        <f>IF(N829="sníž. přenesená",J829,0)</f>
        <v>0</v>
      </c>
      <c r="BI829" s="232">
        <f>IF(N829="nulová",J829,0)</f>
        <v>0</v>
      </c>
      <c r="BJ829" s="24" t="s">
        <v>80</v>
      </c>
      <c r="BK829" s="232">
        <f>ROUND(I829*H829,2)</f>
        <v>0</v>
      </c>
      <c r="BL829" s="24" t="s">
        <v>257</v>
      </c>
      <c r="BM829" s="24" t="s">
        <v>1166</v>
      </c>
    </row>
    <row r="830" s="11" customFormat="1">
      <c r="B830" s="236"/>
      <c r="C830" s="237"/>
      <c r="D830" s="233" t="s">
        <v>162</v>
      </c>
      <c r="E830" s="238" t="s">
        <v>21</v>
      </c>
      <c r="F830" s="239" t="s">
        <v>459</v>
      </c>
      <c r="G830" s="237"/>
      <c r="H830" s="238" t="s">
        <v>21</v>
      </c>
      <c r="I830" s="240"/>
      <c r="J830" s="237"/>
      <c r="K830" s="237"/>
      <c r="L830" s="241"/>
      <c r="M830" s="242"/>
      <c r="N830" s="243"/>
      <c r="O830" s="243"/>
      <c r="P830" s="243"/>
      <c r="Q830" s="243"/>
      <c r="R830" s="243"/>
      <c r="S830" s="243"/>
      <c r="T830" s="244"/>
      <c r="AT830" s="245" t="s">
        <v>162</v>
      </c>
      <c r="AU830" s="245" t="s">
        <v>82</v>
      </c>
      <c r="AV830" s="11" t="s">
        <v>80</v>
      </c>
      <c r="AW830" s="11" t="s">
        <v>35</v>
      </c>
      <c r="AX830" s="11" t="s">
        <v>72</v>
      </c>
      <c r="AY830" s="245" t="s">
        <v>150</v>
      </c>
    </row>
    <row r="831" s="11" customFormat="1">
      <c r="B831" s="236"/>
      <c r="C831" s="237"/>
      <c r="D831" s="233" t="s">
        <v>162</v>
      </c>
      <c r="E831" s="238" t="s">
        <v>21</v>
      </c>
      <c r="F831" s="239" t="s">
        <v>460</v>
      </c>
      <c r="G831" s="237"/>
      <c r="H831" s="238" t="s">
        <v>21</v>
      </c>
      <c r="I831" s="240"/>
      <c r="J831" s="237"/>
      <c r="K831" s="237"/>
      <c r="L831" s="241"/>
      <c r="M831" s="242"/>
      <c r="N831" s="243"/>
      <c r="O831" s="243"/>
      <c r="P831" s="243"/>
      <c r="Q831" s="243"/>
      <c r="R831" s="243"/>
      <c r="S831" s="243"/>
      <c r="T831" s="244"/>
      <c r="AT831" s="245" t="s">
        <v>162</v>
      </c>
      <c r="AU831" s="245" t="s">
        <v>82</v>
      </c>
      <c r="AV831" s="11" t="s">
        <v>80</v>
      </c>
      <c r="AW831" s="11" t="s">
        <v>35</v>
      </c>
      <c r="AX831" s="11" t="s">
        <v>72</v>
      </c>
      <c r="AY831" s="245" t="s">
        <v>150</v>
      </c>
    </row>
    <row r="832" s="11" customFormat="1">
      <c r="B832" s="236"/>
      <c r="C832" s="237"/>
      <c r="D832" s="233" t="s">
        <v>162</v>
      </c>
      <c r="E832" s="238" t="s">
        <v>21</v>
      </c>
      <c r="F832" s="239" t="s">
        <v>422</v>
      </c>
      <c r="G832" s="237"/>
      <c r="H832" s="238" t="s">
        <v>21</v>
      </c>
      <c r="I832" s="240"/>
      <c r="J832" s="237"/>
      <c r="K832" s="237"/>
      <c r="L832" s="241"/>
      <c r="M832" s="242"/>
      <c r="N832" s="243"/>
      <c r="O832" s="243"/>
      <c r="P832" s="243"/>
      <c r="Q832" s="243"/>
      <c r="R832" s="243"/>
      <c r="S832" s="243"/>
      <c r="T832" s="244"/>
      <c r="AT832" s="245" t="s">
        <v>162</v>
      </c>
      <c r="AU832" s="245" t="s">
        <v>82</v>
      </c>
      <c r="AV832" s="11" t="s">
        <v>80</v>
      </c>
      <c r="AW832" s="11" t="s">
        <v>35</v>
      </c>
      <c r="AX832" s="11" t="s">
        <v>72</v>
      </c>
      <c r="AY832" s="245" t="s">
        <v>150</v>
      </c>
    </row>
    <row r="833" s="11" customFormat="1">
      <c r="B833" s="236"/>
      <c r="C833" s="237"/>
      <c r="D833" s="233" t="s">
        <v>162</v>
      </c>
      <c r="E833" s="238" t="s">
        <v>21</v>
      </c>
      <c r="F833" s="239" t="s">
        <v>1167</v>
      </c>
      <c r="G833" s="237"/>
      <c r="H833" s="238" t="s">
        <v>21</v>
      </c>
      <c r="I833" s="240"/>
      <c r="J833" s="237"/>
      <c r="K833" s="237"/>
      <c r="L833" s="241"/>
      <c r="M833" s="242"/>
      <c r="N833" s="243"/>
      <c r="O833" s="243"/>
      <c r="P833" s="243"/>
      <c r="Q833" s="243"/>
      <c r="R833" s="243"/>
      <c r="S833" s="243"/>
      <c r="T833" s="244"/>
      <c r="AT833" s="245" t="s">
        <v>162</v>
      </c>
      <c r="AU833" s="245" t="s">
        <v>82</v>
      </c>
      <c r="AV833" s="11" t="s">
        <v>80</v>
      </c>
      <c r="AW833" s="11" t="s">
        <v>35</v>
      </c>
      <c r="AX833" s="11" t="s">
        <v>72</v>
      </c>
      <c r="AY833" s="245" t="s">
        <v>150</v>
      </c>
    </row>
    <row r="834" s="11" customFormat="1">
      <c r="B834" s="236"/>
      <c r="C834" s="237"/>
      <c r="D834" s="233" t="s">
        <v>162</v>
      </c>
      <c r="E834" s="238" t="s">
        <v>21</v>
      </c>
      <c r="F834" s="239" t="s">
        <v>1168</v>
      </c>
      <c r="G834" s="237"/>
      <c r="H834" s="238" t="s">
        <v>21</v>
      </c>
      <c r="I834" s="240"/>
      <c r="J834" s="237"/>
      <c r="K834" s="237"/>
      <c r="L834" s="241"/>
      <c r="M834" s="242"/>
      <c r="N834" s="243"/>
      <c r="O834" s="243"/>
      <c r="P834" s="243"/>
      <c r="Q834" s="243"/>
      <c r="R834" s="243"/>
      <c r="S834" s="243"/>
      <c r="T834" s="244"/>
      <c r="AT834" s="245" t="s">
        <v>162</v>
      </c>
      <c r="AU834" s="245" t="s">
        <v>82</v>
      </c>
      <c r="AV834" s="11" t="s">
        <v>80</v>
      </c>
      <c r="AW834" s="11" t="s">
        <v>35</v>
      </c>
      <c r="AX834" s="11" t="s">
        <v>72</v>
      </c>
      <c r="AY834" s="245" t="s">
        <v>150</v>
      </c>
    </row>
    <row r="835" s="12" customFormat="1">
      <c r="B835" s="246"/>
      <c r="C835" s="247"/>
      <c r="D835" s="233" t="s">
        <v>162</v>
      </c>
      <c r="E835" s="248" t="s">
        <v>21</v>
      </c>
      <c r="F835" s="249" t="s">
        <v>1169</v>
      </c>
      <c r="G835" s="247"/>
      <c r="H835" s="250">
        <v>9000</v>
      </c>
      <c r="I835" s="251"/>
      <c r="J835" s="247"/>
      <c r="K835" s="247"/>
      <c r="L835" s="252"/>
      <c r="M835" s="253"/>
      <c r="N835" s="254"/>
      <c r="O835" s="254"/>
      <c r="P835" s="254"/>
      <c r="Q835" s="254"/>
      <c r="R835" s="254"/>
      <c r="S835" s="254"/>
      <c r="T835" s="255"/>
      <c r="AT835" s="256" t="s">
        <v>162</v>
      </c>
      <c r="AU835" s="256" t="s">
        <v>82</v>
      </c>
      <c r="AV835" s="12" t="s">
        <v>82</v>
      </c>
      <c r="AW835" s="12" t="s">
        <v>35</v>
      </c>
      <c r="AX835" s="12" t="s">
        <v>80</v>
      </c>
      <c r="AY835" s="256" t="s">
        <v>150</v>
      </c>
    </row>
    <row r="836" s="1" customFormat="1" ht="16.5" customHeight="1">
      <c r="B836" s="46"/>
      <c r="C836" s="221" t="s">
        <v>1170</v>
      </c>
      <c r="D836" s="221" t="s">
        <v>153</v>
      </c>
      <c r="E836" s="222" t="s">
        <v>1171</v>
      </c>
      <c r="F836" s="223" t="s">
        <v>1172</v>
      </c>
      <c r="G836" s="224" t="s">
        <v>1165</v>
      </c>
      <c r="H836" s="225">
        <v>4500</v>
      </c>
      <c r="I836" s="226"/>
      <c r="J836" s="227">
        <f>ROUND(I836*H836,2)</f>
        <v>0</v>
      </c>
      <c r="K836" s="223" t="s">
        <v>21</v>
      </c>
      <c r="L836" s="72"/>
      <c r="M836" s="228" t="s">
        <v>21</v>
      </c>
      <c r="N836" s="229" t="s">
        <v>43</v>
      </c>
      <c r="O836" s="47"/>
      <c r="P836" s="230">
        <f>O836*H836</f>
        <v>0</v>
      </c>
      <c r="Q836" s="230">
        <v>0</v>
      </c>
      <c r="R836" s="230">
        <f>Q836*H836</f>
        <v>0</v>
      </c>
      <c r="S836" s="230">
        <v>0</v>
      </c>
      <c r="T836" s="231">
        <f>S836*H836</f>
        <v>0</v>
      </c>
      <c r="AR836" s="24" t="s">
        <v>257</v>
      </c>
      <c r="AT836" s="24" t="s">
        <v>153</v>
      </c>
      <c r="AU836" s="24" t="s">
        <v>82</v>
      </c>
      <c r="AY836" s="24" t="s">
        <v>150</v>
      </c>
      <c r="BE836" s="232">
        <f>IF(N836="základní",J836,0)</f>
        <v>0</v>
      </c>
      <c r="BF836" s="232">
        <f>IF(N836="snížená",J836,0)</f>
        <v>0</v>
      </c>
      <c r="BG836" s="232">
        <f>IF(N836="zákl. přenesená",J836,0)</f>
        <v>0</v>
      </c>
      <c r="BH836" s="232">
        <f>IF(N836="sníž. přenesená",J836,0)</f>
        <v>0</v>
      </c>
      <c r="BI836" s="232">
        <f>IF(N836="nulová",J836,0)</f>
        <v>0</v>
      </c>
      <c r="BJ836" s="24" t="s">
        <v>80</v>
      </c>
      <c r="BK836" s="232">
        <f>ROUND(I836*H836,2)</f>
        <v>0</v>
      </c>
      <c r="BL836" s="24" t="s">
        <v>257</v>
      </c>
      <c r="BM836" s="24" t="s">
        <v>1173</v>
      </c>
    </row>
    <row r="837" s="11" customFormat="1">
      <c r="B837" s="236"/>
      <c r="C837" s="237"/>
      <c r="D837" s="233" t="s">
        <v>162</v>
      </c>
      <c r="E837" s="238" t="s">
        <v>21</v>
      </c>
      <c r="F837" s="239" t="s">
        <v>459</v>
      </c>
      <c r="G837" s="237"/>
      <c r="H837" s="238" t="s">
        <v>21</v>
      </c>
      <c r="I837" s="240"/>
      <c r="J837" s="237"/>
      <c r="K837" s="237"/>
      <c r="L837" s="241"/>
      <c r="M837" s="242"/>
      <c r="N837" s="243"/>
      <c r="O837" s="243"/>
      <c r="P837" s="243"/>
      <c r="Q837" s="243"/>
      <c r="R837" s="243"/>
      <c r="S837" s="243"/>
      <c r="T837" s="244"/>
      <c r="AT837" s="245" t="s">
        <v>162</v>
      </c>
      <c r="AU837" s="245" t="s">
        <v>82</v>
      </c>
      <c r="AV837" s="11" t="s">
        <v>80</v>
      </c>
      <c r="AW837" s="11" t="s">
        <v>35</v>
      </c>
      <c r="AX837" s="11" t="s">
        <v>72</v>
      </c>
      <c r="AY837" s="245" t="s">
        <v>150</v>
      </c>
    </row>
    <row r="838" s="11" customFormat="1">
      <c r="B838" s="236"/>
      <c r="C838" s="237"/>
      <c r="D838" s="233" t="s">
        <v>162</v>
      </c>
      <c r="E838" s="238" t="s">
        <v>21</v>
      </c>
      <c r="F838" s="239" t="s">
        <v>460</v>
      </c>
      <c r="G838" s="237"/>
      <c r="H838" s="238" t="s">
        <v>21</v>
      </c>
      <c r="I838" s="240"/>
      <c r="J838" s="237"/>
      <c r="K838" s="237"/>
      <c r="L838" s="241"/>
      <c r="M838" s="242"/>
      <c r="N838" s="243"/>
      <c r="O838" s="243"/>
      <c r="P838" s="243"/>
      <c r="Q838" s="243"/>
      <c r="R838" s="243"/>
      <c r="S838" s="243"/>
      <c r="T838" s="244"/>
      <c r="AT838" s="245" t="s">
        <v>162</v>
      </c>
      <c r="AU838" s="245" t="s">
        <v>82</v>
      </c>
      <c r="AV838" s="11" t="s">
        <v>80</v>
      </c>
      <c r="AW838" s="11" t="s">
        <v>35</v>
      </c>
      <c r="AX838" s="11" t="s">
        <v>72</v>
      </c>
      <c r="AY838" s="245" t="s">
        <v>150</v>
      </c>
    </row>
    <row r="839" s="11" customFormat="1">
      <c r="B839" s="236"/>
      <c r="C839" s="237"/>
      <c r="D839" s="233" t="s">
        <v>162</v>
      </c>
      <c r="E839" s="238" t="s">
        <v>21</v>
      </c>
      <c r="F839" s="239" t="s">
        <v>422</v>
      </c>
      <c r="G839" s="237"/>
      <c r="H839" s="238" t="s">
        <v>21</v>
      </c>
      <c r="I839" s="240"/>
      <c r="J839" s="237"/>
      <c r="K839" s="237"/>
      <c r="L839" s="241"/>
      <c r="M839" s="242"/>
      <c r="N839" s="243"/>
      <c r="O839" s="243"/>
      <c r="P839" s="243"/>
      <c r="Q839" s="243"/>
      <c r="R839" s="243"/>
      <c r="S839" s="243"/>
      <c r="T839" s="244"/>
      <c r="AT839" s="245" t="s">
        <v>162</v>
      </c>
      <c r="AU839" s="245" t="s">
        <v>82</v>
      </c>
      <c r="AV839" s="11" t="s">
        <v>80</v>
      </c>
      <c r="AW839" s="11" t="s">
        <v>35</v>
      </c>
      <c r="AX839" s="11" t="s">
        <v>72</v>
      </c>
      <c r="AY839" s="245" t="s">
        <v>150</v>
      </c>
    </row>
    <row r="840" s="11" customFormat="1">
      <c r="B840" s="236"/>
      <c r="C840" s="237"/>
      <c r="D840" s="233" t="s">
        <v>162</v>
      </c>
      <c r="E840" s="238" t="s">
        <v>21</v>
      </c>
      <c r="F840" s="239" t="s">
        <v>1174</v>
      </c>
      <c r="G840" s="237"/>
      <c r="H840" s="238" t="s">
        <v>21</v>
      </c>
      <c r="I840" s="240"/>
      <c r="J840" s="237"/>
      <c r="K840" s="237"/>
      <c r="L840" s="241"/>
      <c r="M840" s="242"/>
      <c r="N840" s="243"/>
      <c r="O840" s="243"/>
      <c r="P840" s="243"/>
      <c r="Q840" s="243"/>
      <c r="R840" s="243"/>
      <c r="S840" s="243"/>
      <c r="T840" s="244"/>
      <c r="AT840" s="245" t="s">
        <v>162</v>
      </c>
      <c r="AU840" s="245" t="s">
        <v>82</v>
      </c>
      <c r="AV840" s="11" t="s">
        <v>80</v>
      </c>
      <c r="AW840" s="11" t="s">
        <v>35</v>
      </c>
      <c r="AX840" s="11" t="s">
        <v>72</v>
      </c>
      <c r="AY840" s="245" t="s">
        <v>150</v>
      </c>
    </row>
    <row r="841" s="12" customFormat="1">
      <c r="B841" s="246"/>
      <c r="C841" s="247"/>
      <c r="D841" s="233" t="s">
        <v>162</v>
      </c>
      <c r="E841" s="248" t="s">
        <v>21</v>
      </c>
      <c r="F841" s="249" t="s">
        <v>1175</v>
      </c>
      <c r="G841" s="247"/>
      <c r="H841" s="250">
        <v>4500</v>
      </c>
      <c r="I841" s="251"/>
      <c r="J841" s="247"/>
      <c r="K841" s="247"/>
      <c r="L841" s="252"/>
      <c r="M841" s="253"/>
      <c r="N841" s="254"/>
      <c r="O841" s="254"/>
      <c r="P841" s="254"/>
      <c r="Q841" s="254"/>
      <c r="R841" s="254"/>
      <c r="S841" s="254"/>
      <c r="T841" s="255"/>
      <c r="AT841" s="256" t="s">
        <v>162</v>
      </c>
      <c r="AU841" s="256" t="s">
        <v>82</v>
      </c>
      <c r="AV841" s="12" t="s">
        <v>82</v>
      </c>
      <c r="AW841" s="12" t="s">
        <v>35</v>
      </c>
      <c r="AX841" s="12" t="s">
        <v>80</v>
      </c>
      <c r="AY841" s="256" t="s">
        <v>150</v>
      </c>
    </row>
    <row r="842" s="1" customFormat="1" ht="16.5" customHeight="1">
      <c r="B842" s="46"/>
      <c r="C842" s="221" t="s">
        <v>1176</v>
      </c>
      <c r="D842" s="221" t="s">
        <v>153</v>
      </c>
      <c r="E842" s="222" t="s">
        <v>1177</v>
      </c>
      <c r="F842" s="223" t="s">
        <v>1178</v>
      </c>
      <c r="G842" s="224" t="s">
        <v>1165</v>
      </c>
      <c r="H842" s="225">
        <v>45.012</v>
      </c>
      <c r="I842" s="226"/>
      <c r="J842" s="227">
        <f>ROUND(I842*H842,2)</f>
        <v>0</v>
      </c>
      <c r="K842" s="223" t="s">
        <v>21</v>
      </c>
      <c r="L842" s="72"/>
      <c r="M842" s="228" t="s">
        <v>21</v>
      </c>
      <c r="N842" s="229" t="s">
        <v>43</v>
      </c>
      <c r="O842" s="47"/>
      <c r="P842" s="230">
        <f>O842*H842</f>
        <v>0</v>
      </c>
      <c r="Q842" s="230">
        <v>0.001</v>
      </c>
      <c r="R842" s="230">
        <f>Q842*H842</f>
        <v>0.045012000000000003</v>
      </c>
      <c r="S842" s="230">
        <v>0</v>
      </c>
      <c r="T842" s="231">
        <f>S842*H842</f>
        <v>0</v>
      </c>
      <c r="AR842" s="24" t="s">
        <v>257</v>
      </c>
      <c r="AT842" s="24" t="s">
        <v>153</v>
      </c>
      <c r="AU842" s="24" t="s">
        <v>82</v>
      </c>
      <c r="AY842" s="24" t="s">
        <v>150</v>
      </c>
      <c r="BE842" s="232">
        <f>IF(N842="základní",J842,0)</f>
        <v>0</v>
      </c>
      <c r="BF842" s="232">
        <f>IF(N842="snížená",J842,0)</f>
        <v>0</v>
      </c>
      <c r="BG842" s="232">
        <f>IF(N842="zákl. přenesená",J842,0)</f>
        <v>0</v>
      </c>
      <c r="BH842" s="232">
        <f>IF(N842="sníž. přenesená",J842,0)</f>
        <v>0</v>
      </c>
      <c r="BI842" s="232">
        <f>IF(N842="nulová",J842,0)</f>
        <v>0</v>
      </c>
      <c r="BJ842" s="24" t="s">
        <v>80</v>
      </c>
      <c r="BK842" s="232">
        <f>ROUND(I842*H842,2)</f>
        <v>0</v>
      </c>
      <c r="BL842" s="24" t="s">
        <v>257</v>
      </c>
      <c r="BM842" s="24" t="s">
        <v>1179</v>
      </c>
    </row>
    <row r="843" s="11" customFormat="1">
      <c r="B843" s="236"/>
      <c r="C843" s="237"/>
      <c r="D843" s="233" t="s">
        <v>162</v>
      </c>
      <c r="E843" s="238" t="s">
        <v>21</v>
      </c>
      <c r="F843" s="239" t="s">
        <v>1180</v>
      </c>
      <c r="G843" s="237"/>
      <c r="H843" s="238" t="s">
        <v>21</v>
      </c>
      <c r="I843" s="240"/>
      <c r="J843" s="237"/>
      <c r="K843" s="237"/>
      <c r="L843" s="241"/>
      <c r="M843" s="242"/>
      <c r="N843" s="243"/>
      <c r="O843" s="243"/>
      <c r="P843" s="243"/>
      <c r="Q843" s="243"/>
      <c r="R843" s="243"/>
      <c r="S843" s="243"/>
      <c r="T843" s="244"/>
      <c r="AT843" s="245" t="s">
        <v>162</v>
      </c>
      <c r="AU843" s="245" t="s">
        <v>82</v>
      </c>
      <c r="AV843" s="11" t="s">
        <v>80</v>
      </c>
      <c r="AW843" s="11" t="s">
        <v>35</v>
      </c>
      <c r="AX843" s="11" t="s">
        <v>72</v>
      </c>
      <c r="AY843" s="245" t="s">
        <v>150</v>
      </c>
    </row>
    <row r="844" s="12" customFormat="1">
      <c r="B844" s="246"/>
      <c r="C844" s="247"/>
      <c r="D844" s="233" t="s">
        <v>162</v>
      </c>
      <c r="E844" s="248" t="s">
        <v>21</v>
      </c>
      <c r="F844" s="249" t="s">
        <v>1181</v>
      </c>
      <c r="G844" s="247"/>
      <c r="H844" s="250">
        <v>45.012</v>
      </c>
      <c r="I844" s="251"/>
      <c r="J844" s="247"/>
      <c r="K844" s="247"/>
      <c r="L844" s="252"/>
      <c r="M844" s="253"/>
      <c r="N844" s="254"/>
      <c r="O844" s="254"/>
      <c r="P844" s="254"/>
      <c r="Q844" s="254"/>
      <c r="R844" s="254"/>
      <c r="S844" s="254"/>
      <c r="T844" s="255"/>
      <c r="AT844" s="256" t="s">
        <v>162</v>
      </c>
      <c r="AU844" s="256" t="s">
        <v>82</v>
      </c>
      <c r="AV844" s="12" t="s">
        <v>82</v>
      </c>
      <c r="AW844" s="12" t="s">
        <v>35</v>
      </c>
      <c r="AX844" s="12" t="s">
        <v>80</v>
      </c>
      <c r="AY844" s="256" t="s">
        <v>150</v>
      </c>
    </row>
    <row r="845" s="1" customFormat="1" ht="16.5" customHeight="1">
      <c r="B845" s="46"/>
      <c r="C845" s="221" t="s">
        <v>1182</v>
      </c>
      <c r="D845" s="221" t="s">
        <v>153</v>
      </c>
      <c r="E845" s="222" t="s">
        <v>1183</v>
      </c>
      <c r="F845" s="223" t="s">
        <v>1184</v>
      </c>
      <c r="G845" s="224" t="s">
        <v>1165</v>
      </c>
      <c r="H845" s="225">
        <v>30.734000000000002</v>
      </c>
      <c r="I845" s="226"/>
      <c r="J845" s="227">
        <f>ROUND(I845*H845,2)</f>
        <v>0</v>
      </c>
      <c r="K845" s="223" t="s">
        <v>21</v>
      </c>
      <c r="L845" s="72"/>
      <c r="M845" s="228" t="s">
        <v>21</v>
      </c>
      <c r="N845" s="229" t="s">
        <v>43</v>
      </c>
      <c r="O845" s="47"/>
      <c r="P845" s="230">
        <f>O845*H845</f>
        <v>0</v>
      </c>
      <c r="Q845" s="230">
        <v>0.001</v>
      </c>
      <c r="R845" s="230">
        <f>Q845*H845</f>
        <v>0.030734000000000001</v>
      </c>
      <c r="S845" s="230">
        <v>0</v>
      </c>
      <c r="T845" s="231">
        <f>S845*H845</f>
        <v>0</v>
      </c>
      <c r="AR845" s="24" t="s">
        <v>257</v>
      </c>
      <c r="AT845" s="24" t="s">
        <v>153</v>
      </c>
      <c r="AU845" s="24" t="s">
        <v>82</v>
      </c>
      <c r="AY845" s="24" t="s">
        <v>150</v>
      </c>
      <c r="BE845" s="232">
        <f>IF(N845="základní",J845,0)</f>
        <v>0</v>
      </c>
      <c r="BF845" s="232">
        <f>IF(N845="snížená",J845,0)</f>
        <v>0</v>
      </c>
      <c r="BG845" s="232">
        <f>IF(N845="zákl. přenesená",J845,0)</f>
        <v>0</v>
      </c>
      <c r="BH845" s="232">
        <f>IF(N845="sníž. přenesená",J845,0)</f>
        <v>0</v>
      </c>
      <c r="BI845" s="232">
        <f>IF(N845="nulová",J845,0)</f>
        <v>0</v>
      </c>
      <c r="BJ845" s="24" t="s">
        <v>80</v>
      </c>
      <c r="BK845" s="232">
        <f>ROUND(I845*H845,2)</f>
        <v>0</v>
      </c>
      <c r="BL845" s="24" t="s">
        <v>257</v>
      </c>
      <c r="BM845" s="24" t="s">
        <v>1185</v>
      </c>
    </row>
    <row r="846" s="11" customFormat="1">
      <c r="B846" s="236"/>
      <c r="C846" s="237"/>
      <c r="D846" s="233" t="s">
        <v>162</v>
      </c>
      <c r="E846" s="238" t="s">
        <v>21</v>
      </c>
      <c r="F846" s="239" t="s">
        <v>1186</v>
      </c>
      <c r="G846" s="237"/>
      <c r="H846" s="238" t="s">
        <v>21</v>
      </c>
      <c r="I846" s="240"/>
      <c r="J846" s="237"/>
      <c r="K846" s="237"/>
      <c r="L846" s="241"/>
      <c r="M846" s="242"/>
      <c r="N846" s="243"/>
      <c r="O846" s="243"/>
      <c r="P846" s="243"/>
      <c r="Q846" s="243"/>
      <c r="R846" s="243"/>
      <c r="S846" s="243"/>
      <c r="T846" s="244"/>
      <c r="AT846" s="245" t="s">
        <v>162</v>
      </c>
      <c r="AU846" s="245" t="s">
        <v>82</v>
      </c>
      <c r="AV846" s="11" t="s">
        <v>80</v>
      </c>
      <c r="AW846" s="11" t="s">
        <v>35</v>
      </c>
      <c r="AX846" s="11" t="s">
        <v>72</v>
      </c>
      <c r="AY846" s="245" t="s">
        <v>150</v>
      </c>
    </row>
    <row r="847" s="12" customFormat="1">
      <c r="B847" s="246"/>
      <c r="C847" s="247"/>
      <c r="D847" s="233" t="s">
        <v>162</v>
      </c>
      <c r="E847" s="248" t="s">
        <v>21</v>
      </c>
      <c r="F847" s="249" t="s">
        <v>1187</v>
      </c>
      <c r="G847" s="247"/>
      <c r="H847" s="250">
        <v>30.734000000000002</v>
      </c>
      <c r="I847" s="251"/>
      <c r="J847" s="247"/>
      <c r="K847" s="247"/>
      <c r="L847" s="252"/>
      <c r="M847" s="253"/>
      <c r="N847" s="254"/>
      <c r="O847" s="254"/>
      <c r="P847" s="254"/>
      <c r="Q847" s="254"/>
      <c r="R847" s="254"/>
      <c r="S847" s="254"/>
      <c r="T847" s="255"/>
      <c r="AT847" s="256" t="s">
        <v>162</v>
      </c>
      <c r="AU847" s="256" t="s">
        <v>82</v>
      </c>
      <c r="AV847" s="12" t="s">
        <v>82</v>
      </c>
      <c r="AW847" s="12" t="s">
        <v>35</v>
      </c>
      <c r="AX847" s="12" t="s">
        <v>80</v>
      </c>
      <c r="AY847" s="256" t="s">
        <v>150</v>
      </c>
    </row>
    <row r="848" s="1" customFormat="1" ht="25.5" customHeight="1">
      <c r="B848" s="46"/>
      <c r="C848" s="221" t="s">
        <v>1188</v>
      </c>
      <c r="D848" s="221" t="s">
        <v>153</v>
      </c>
      <c r="E848" s="222" t="s">
        <v>1189</v>
      </c>
      <c r="F848" s="223" t="s">
        <v>1190</v>
      </c>
      <c r="G848" s="224" t="s">
        <v>516</v>
      </c>
      <c r="H848" s="225">
        <v>4</v>
      </c>
      <c r="I848" s="226"/>
      <c r="J848" s="227">
        <f>ROUND(I848*H848,2)</f>
        <v>0</v>
      </c>
      <c r="K848" s="223" t="s">
        <v>21</v>
      </c>
      <c r="L848" s="72"/>
      <c r="M848" s="228" t="s">
        <v>21</v>
      </c>
      <c r="N848" s="229" t="s">
        <v>43</v>
      </c>
      <c r="O848" s="47"/>
      <c r="P848" s="230">
        <f>O848*H848</f>
        <v>0</v>
      </c>
      <c r="Q848" s="230">
        <v>0.0030000000000000001</v>
      </c>
      <c r="R848" s="230">
        <f>Q848*H848</f>
        <v>0.012</v>
      </c>
      <c r="S848" s="230">
        <v>0</v>
      </c>
      <c r="T848" s="231">
        <f>S848*H848</f>
        <v>0</v>
      </c>
      <c r="AR848" s="24" t="s">
        <v>257</v>
      </c>
      <c r="AT848" s="24" t="s">
        <v>153</v>
      </c>
      <c r="AU848" s="24" t="s">
        <v>82</v>
      </c>
      <c r="AY848" s="24" t="s">
        <v>150</v>
      </c>
      <c r="BE848" s="232">
        <f>IF(N848="základní",J848,0)</f>
        <v>0</v>
      </c>
      <c r="BF848" s="232">
        <f>IF(N848="snížená",J848,0)</f>
        <v>0</v>
      </c>
      <c r="BG848" s="232">
        <f>IF(N848="zákl. přenesená",J848,0)</f>
        <v>0</v>
      </c>
      <c r="BH848" s="232">
        <f>IF(N848="sníž. přenesená",J848,0)</f>
        <v>0</v>
      </c>
      <c r="BI848" s="232">
        <f>IF(N848="nulová",J848,0)</f>
        <v>0</v>
      </c>
      <c r="BJ848" s="24" t="s">
        <v>80</v>
      </c>
      <c r="BK848" s="232">
        <f>ROUND(I848*H848,2)</f>
        <v>0</v>
      </c>
      <c r="BL848" s="24" t="s">
        <v>257</v>
      </c>
      <c r="BM848" s="24" t="s">
        <v>1191</v>
      </c>
    </row>
    <row r="849" s="11" customFormat="1">
      <c r="B849" s="236"/>
      <c r="C849" s="237"/>
      <c r="D849" s="233" t="s">
        <v>162</v>
      </c>
      <c r="E849" s="238" t="s">
        <v>21</v>
      </c>
      <c r="F849" s="239" t="s">
        <v>1192</v>
      </c>
      <c r="G849" s="237"/>
      <c r="H849" s="238" t="s">
        <v>21</v>
      </c>
      <c r="I849" s="240"/>
      <c r="J849" s="237"/>
      <c r="K849" s="237"/>
      <c r="L849" s="241"/>
      <c r="M849" s="242"/>
      <c r="N849" s="243"/>
      <c r="O849" s="243"/>
      <c r="P849" s="243"/>
      <c r="Q849" s="243"/>
      <c r="R849" s="243"/>
      <c r="S849" s="243"/>
      <c r="T849" s="244"/>
      <c r="AT849" s="245" t="s">
        <v>162</v>
      </c>
      <c r="AU849" s="245" t="s">
        <v>82</v>
      </c>
      <c r="AV849" s="11" t="s">
        <v>80</v>
      </c>
      <c r="AW849" s="11" t="s">
        <v>35</v>
      </c>
      <c r="AX849" s="11" t="s">
        <v>72</v>
      </c>
      <c r="AY849" s="245" t="s">
        <v>150</v>
      </c>
    </row>
    <row r="850" s="11" customFormat="1">
      <c r="B850" s="236"/>
      <c r="C850" s="237"/>
      <c r="D850" s="233" t="s">
        <v>162</v>
      </c>
      <c r="E850" s="238" t="s">
        <v>21</v>
      </c>
      <c r="F850" s="239" t="s">
        <v>1007</v>
      </c>
      <c r="G850" s="237"/>
      <c r="H850" s="238" t="s">
        <v>21</v>
      </c>
      <c r="I850" s="240"/>
      <c r="J850" s="237"/>
      <c r="K850" s="237"/>
      <c r="L850" s="241"/>
      <c r="M850" s="242"/>
      <c r="N850" s="243"/>
      <c r="O850" s="243"/>
      <c r="P850" s="243"/>
      <c r="Q850" s="243"/>
      <c r="R850" s="243"/>
      <c r="S850" s="243"/>
      <c r="T850" s="244"/>
      <c r="AT850" s="245" t="s">
        <v>162</v>
      </c>
      <c r="AU850" s="245" t="s">
        <v>82</v>
      </c>
      <c r="AV850" s="11" t="s">
        <v>80</v>
      </c>
      <c r="AW850" s="11" t="s">
        <v>35</v>
      </c>
      <c r="AX850" s="11" t="s">
        <v>72</v>
      </c>
      <c r="AY850" s="245" t="s">
        <v>150</v>
      </c>
    </row>
    <row r="851" s="11" customFormat="1">
      <c r="B851" s="236"/>
      <c r="C851" s="237"/>
      <c r="D851" s="233" t="s">
        <v>162</v>
      </c>
      <c r="E851" s="238" t="s">
        <v>21</v>
      </c>
      <c r="F851" s="239" t="s">
        <v>1193</v>
      </c>
      <c r="G851" s="237"/>
      <c r="H851" s="238" t="s">
        <v>21</v>
      </c>
      <c r="I851" s="240"/>
      <c r="J851" s="237"/>
      <c r="K851" s="237"/>
      <c r="L851" s="241"/>
      <c r="M851" s="242"/>
      <c r="N851" s="243"/>
      <c r="O851" s="243"/>
      <c r="P851" s="243"/>
      <c r="Q851" s="243"/>
      <c r="R851" s="243"/>
      <c r="S851" s="243"/>
      <c r="T851" s="244"/>
      <c r="AT851" s="245" t="s">
        <v>162</v>
      </c>
      <c r="AU851" s="245" t="s">
        <v>82</v>
      </c>
      <c r="AV851" s="11" t="s">
        <v>80</v>
      </c>
      <c r="AW851" s="11" t="s">
        <v>35</v>
      </c>
      <c r="AX851" s="11" t="s">
        <v>72</v>
      </c>
      <c r="AY851" s="245" t="s">
        <v>150</v>
      </c>
    </row>
    <row r="852" s="12" customFormat="1">
      <c r="B852" s="246"/>
      <c r="C852" s="247"/>
      <c r="D852" s="233" t="s">
        <v>162</v>
      </c>
      <c r="E852" s="248" t="s">
        <v>21</v>
      </c>
      <c r="F852" s="249" t="s">
        <v>1194</v>
      </c>
      <c r="G852" s="247"/>
      <c r="H852" s="250">
        <v>4</v>
      </c>
      <c r="I852" s="251"/>
      <c r="J852" s="247"/>
      <c r="K852" s="247"/>
      <c r="L852" s="252"/>
      <c r="M852" s="253"/>
      <c r="N852" s="254"/>
      <c r="O852" s="254"/>
      <c r="P852" s="254"/>
      <c r="Q852" s="254"/>
      <c r="R852" s="254"/>
      <c r="S852" s="254"/>
      <c r="T852" s="255"/>
      <c r="AT852" s="256" t="s">
        <v>162</v>
      </c>
      <c r="AU852" s="256" t="s">
        <v>82</v>
      </c>
      <c r="AV852" s="12" t="s">
        <v>82</v>
      </c>
      <c r="AW852" s="12" t="s">
        <v>35</v>
      </c>
      <c r="AX852" s="12" t="s">
        <v>80</v>
      </c>
      <c r="AY852" s="256" t="s">
        <v>150</v>
      </c>
    </row>
    <row r="853" s="1" customFormat="1" ht="16.5" customHeight="1">
      <c r="B853" s="46"/>
      <c r="C853" s="221" t="s">
        <v>1195</v>
      </c>
      <c r="D853" s="221" t="s">
        <v>153</v>
      </c>
      <c r="E853" s="222" t="s">
        <v>1196</v>
      </c>
      <c r="F853" s="223" t="s">
        <v>1197</v>
      </c>
      <c r="G853" s="224" t="s">
        <v>516</v>
      </c>
      <c r="H853" s="225">
        <v>8</v>
      </c>
      <c r="I853" s="226"/>
      <c r="J853" s="227">
        <f>ROUND(I853*H853,2)</f>
        <v>0</v>
      </c>
      <c r="K853" s="223" t="s">
        <v>21</v>
      </c>
      <c r="L853" s="72"/>
      <c r="M853" s="228" t="s">
        <v>21</v>
      </c>
      <c r="N853" s="229" t="s">
        <v>43</v>
      </c>
      <c r="O853" s="47"/>
      <c r="P853" s="230">
        <f>O853*H853</f>
        <v>0</v>
      </c>
      <c r="Q853" s="230">
        <v>0.0030000000000000001</v>
      </c>
      <c r="R853" s="230">
        <f>Q853*H853</f>
        <v>0.024</v>
      </c>
      <c r="S853" s="230">
        <v>0</v>
      </c>
      <c r="T853" s="231">
        <f>S853*H853</f>
        <v>0</v>
      </c>
      <c r="AR853" s="24" t="s">
        <v>257</v>
      </c>
      <c r="AT853" s="24" t="s">
        <v>153</v>
      </c>
      <c r="AU853" s="24" t="s">
        <v>82</v>
      </c>
      <c r="AY853" s="24" t="s">
        <v>150</v>
      </c>
      <c r="BE853" s="232">
        <f>IF(N853="základní",J853,0)</f>
        <v>0</v>
      </c>
      <c r="BF853" s="232">
        <f>IF(N853="snížená",J853,0)</f>
        <v>0</v>
      </c>
      <c r="BG853" s="232">
        <f>IF(N853="zákl. přenesená",J853,0)</f>
        <v>0</v>
      </c>
      <c r="BH853" s="232">
        <f>IF(N853="sníž. přenesená",J853,0)</f>
        <v>0</v>
      </c>
      <c r="BI853" s="232">
        <f>IF(N853="nulová",J853,0)</f>
        <v>0</v>
      </c>
      <c r="BJ853" s="24" t="s">
        <v>80</v>
      </c>
      <c r="BK853" s="232">
        <f>ROUND(I853*H853,2)</f>
        <v>0</v>
      </c>
      <c r="BL853" s="24" t="s">
        <v>257</v>
      </c>
      <c r="BM853" s="24" t="s">
        <v>1198</v>
      </c>
    </row>
    <row r="854" s="11" customFormat="1">
      <c r="B854" s="236"/>
      <c r="C854" s="237"/>
      <c r="D854" s="233" t="s">
        <v>162</v>
      </c>
      <c r="E854" s="238" t="s">
        <v>21</v>
      </c>
      <c r="F854" s="239" t="s">
        <v>1192</v>
      </c>
      <c r="G854" s="237"/>
      <c r="H854" s="238" t="s">
        <v>21</v>
      </c>
      <c r="I854" s="240"/>
      <c r="J854" s="237"/>
      <c r="K854" s="237"/>
      <c r="L854" s="241"/>
      <c r="M854" s="242"/>
      <c r="N854" s="243"/>
      <c r="O854" s="243"/>
      <c r="P854" s="243"/>
      <c r="Q854" s="243"/>
      <c r="R854" s="243"/>
      <c r="S854" s="243"/>
      <c r="T854" s="244"/>
      <c r="AT854" s="245" t="s">
        <v>162</v>
      </c>
      <c r="AU854" s="245" t="s">
        <v>82</v>
      </c>
      <c r="AV854" s="11" t="s">
        <v>80</v>
      </c>
      <c r="AW854" s="11" t="s">
        <v>35</v>
      </c>
      <c r="AX854" s="11" t="s">
        <v>72</v>
      </c>
      <c r="AY854" s="245" t="s">
        <v>150</v>
      </c>
    </row>
    <row r="855" s="11" customFormat="1">
      <c r="B855" s="236"/>
      <c r="C855" s="237"/>
      <c r="D855" s="233" t="s">
        <v>162</v>
      </c>
      <c r="E855" s="238" t="s">
        <v>21</v>
      </c>
      <c r="F855" s="239" t="s">
        <v>1007</v>
      </c>
      <c r="G855" s="237"/>
      <c r="H855" s="238" t="s">
        <v>21</v>
      </c>
      <c r="I855" s="240"/>
      <c r="J855" s="237"/>
      <c r="K855" s="237"/>
      <c r="L855" s="241"/>
      <c r="M855" s="242"/>
      <c r="N855" s="243"/>
      <c r="O855" s="243"/>
      <c r="P855" s="243"/>
      <c r="Q855" s="243"/>
      <c r="R855" s="243"/>
      <c r="S855" s="243"/>
      <c r="T855" s="244"/>
      <c r="AT855" s="245" t="s">
        <v>162</v>
      </c>
      <c r="AU855" s="245" t="s">
        <v>82</v>
      </c>
      <c r="AV855" s="11" t="s">
        <v>80</v>
      </c>
      <c r="AW855" s="11" t="s">
        <v>35</v>
      </c>
      <c r="AX855" s="11" t="s">
        <v>72</v>
      </c>
      <c r="AY855" s="245" t="s">
        <v>150</v>
      </c>
    </row>
    <row r="856" s="11" customFormat="1">
      <c r="B856" s="236"/>
      <c r="C856" s="237"/>
      <c r="D856" s="233" t="s">
        <v>162</v>
      </c>
      <c r="E856" s="238" t="s">
        <v>21</v>
      </c>
      <c r="F856" s="239" t="s">
        <v>1193</v>
      </c>
      <c r="G856" s="237"/>
      <c r="H856" s="238" t="s">
        <v>21</v>
      </c>
      <c r="I856" s="240"/>
      <c r="J856" s="237"/>
      <c r="K856" s="237"/>
      <c r="L856" s="241"/>
      <c r="M856" s="242"/>
      <c r="N856" s="243"/>
      <c r="O856" s="243"/>
      <c r="P856" s="243"/>
      <c r="Q856" s="243"/>
      <c r="R856" s="243"/>
      <c r="S856" s="243"/>
      <c r="T856" s="244"/>
      <c r="AT856" s="245" t="s">
        <v>162</v>
      </c>
      <c r="AU856" s="245" t="s">
        <v>82</v>
      </c>
      <c r="AV856" s="11" t="s">
        <v>80</v>
      </c>
      <c r="AW856" s="11" t="s">
        <v>35</v>
      </c>
      <c r="AX856" s="11" t="s">
        <v>72</v>
      </c>
      <c r="AY856" s="245" t="s">
        <v>150</v>
      </c>
    </row>
    <row r="857" s="12" customFormat="1">
      <c r="B857" s="246"/>
      <c r="C857" s="247"/>
      <c r="D857" s="233" t="s">
        <v>162</v>
      </c>
      <c r="E857" s="248" t="s">
        <v>21</v>
      </c>
      <c r="F857" s="249" t="s">
        <v>1199</v>
      </c>
      <c r="G857" s="247"/>
      <c r="H857" s="250">
        <v>8</v>
      </c>
      <c r="I857" s="251"/>
      <c r="J857" s="247"/>
      <c r="K857" s="247"/>
      <c r="L857" s="252"/>
      <c r="M857" s="253"/>
      <c r="N857" s="254"/>
      <c r="O857" s="254"/>
      <c r="P857" s="254"/>
      <c r="Q857" s="254"/>
      <c r="R857" s="254"/>
      <c r="S857" s="254"/>
      <c r="T857" s="255"/>
      <c r="AT857" s="256" t="s">
        <v>162</v>
      </c>
      <c r="AU857" s="256" t="s">
        <v>82</v>
      </c>
      <c r="AV857" s="12" t="s">
        <v>82</v>
      </c>
      <c r="AW857" s="12" t="s">
        <v>35</v>
      </c>
      <c r="AX857" s="12" t="s">
        <v>80</v>
      </c>
      <c r="AY857" s="256" t="s">
        <v>150</v>
      </c>
    </row>
    <row r="858" s="1" customFormat="1" ht="25.5" customHeight="1">
      <c r="B858" s="46"/>
      <c r="C858" s="221" t="s">
        <v>1200</v>
      </c>
      <c r="D858" s="221" t="s">
        <v>153</v>
      </c>
      <c r="E858" s="222" t="s">
        <v>1201</v>
      </c>
      <c r="F858" s="223" t="s">
        <v>1202</v>
      </c>
      <c r="G858" s="224" t="s">
        <v>516</v>
      </c>
      <c r="H858" s="225">
        <v>6</v>
      </c>
      <c r="I858" s="226"/>
      <c r="J858" s="227">
        <f>ROUND(I858*H858,2)</f>
        <v>0</v>
      </c>
      <c r="K858" s="223" t="s">
        <v>21</v>
      </c>
      <c r="L858" s="72"/>
      <c r="M858" s="228" t="s">
        <v>21</v>
      </c>
      <c r="N858" s="229" t="s">
        <v>43</v>
      </c>
      <c r="O858" s="47"/>
      <c r="P858" s="230">
        <f>O858*H858</f>
        <v>0</v>
      </c>
      <c r="Q858" s="230">
        <v>0.0050000000000000001</v>
      </c>
      <c r="R858" s="230">
        <f>Q858*H858</f>
        <v>0.029999999999999999</v>
      </c>
      <c r="S858" s="230">
        <v>0</v>
      </c>
      <c r="T858" s="231">
        <f>S858*H858</f>
        <v>0</v>
      </c>
      <c r="AR858" s="24" t="s">
        <v>257</v>
      </c>
      <c r="AT858" s="24" t="s">
        <v>153</v>
      </c>
      <c r="AU858" s="24" t="s">
        <v>82</v>
      </c>
      <c r="AY858" s="24" t="s">
        <v>150</v>
      </c>
      <c r="BE858" s="232">
        <f>IF(N858="základní",J858,0)</f>
        <v>0</v>
      </c>
      <c r="BF858" s="232">
        <f>IF(N858="snížená",J858,0)</f>
        <v>0</v>
      </c>
      <c r="BG858" s="232">
        <f>IF(N858="zákl. přenesená",J858,0)</f>
        <v>0</v>
      </c>
      <c r="BH858" s="232">
        <f>IF(N858="sníž. přenesená",J858,0)</f>
        <v>0</v>
      </c>
      <c r="BI858" s="232">
        <f>IF(N858="nulová",J858,0)</f>
        <v>0</v>
      </c>
      <c r="BJ858" s="24" t="s">
        <v>80</v>
      </c>
      <c r="BK858" s="232">
        <f>ROUND(I858*H858,2)</f>
        <v>0</v>
      </c>
      <c r="BL858" s="24" t="s">
        <v>257</v>
      </c>
      <c r="BM858" s="24" t="s">
        <v>1203</v>
      </c>
    </row>
    <row r="859" s="11" customFormat="1">
      <c r="B859" s="236"/>
      <c r="C859" s="237"/>
      <c r="D859" s="233" t="s">
        <v>162</v>
      </c>
      <c r="E859" s="238" t="s">
        <v>21</v>
      </c>
      <c r="F859" s="239" t="s">
        <v>1192</v>
      </c>
      <c r="G859" s="237"/>
      <c r="H859" s="238" t="s">
        <v>21</v>
      </c>
      <c r="I859" s="240"/>
      <c r="J859" s="237"/>
      <c r="K859" s="237"/>
      <c r="L859" s="241"/>
      <c r="M859" s="242"/>
      <c r="N859" s="243"/>
      <c r="O859" s="243"/>
      <c r="P859" s="243"/>
      <c r="Q859" s="243"/>
      <c r="R859" s="243"/>
      <c r="S859" s="243"/>
      <c r="T859" s="244"/>
      <c r="AT859" s="245" t="s">
        <v>162</v>
      </c>
      <c r="AU859" s="245" t="s">
        <v>82</v>
      </c>
      <c r="AV859" s="11" t="s">
        <v>80</v>
      </c>
      <c r="AW859" s="11" t="s">
        <v>35</v>
      </c>
      <c r="AX859" s="11" t="s">
        <v>72</v>
      </c>
      <c r="AY859" s="245" t="s">
        <v>150</v>
      </c>
    </row>
    <row r="860" s="11" customFormat="1">
      <c r="B860" s="236"/>
      <c r="C860" s="237"/>
      <c r="D860" s="233" t="s">
        <v>162</v>
      </c>
      <c r="E860" s="238" t="s">
        <v>21</v>
      </c>
      <c r="F860" s="239" t="s">
        <v>1007</v>
      </c>
      <c r="G860" s="237"/>
      <c r="H860" s="238" t="s">
        <v>21</v>
      </c>
      <c r="I860" s="240"/>
      <c r="J860" s="237"/>
      <c r="K860" s="237"/>
      <c r="L860" s="241"/>
      <c r="M860" s="242"/>
      <c r="N860" s="243"/>
      <c r="O860" s="243"/>
      <c r="P860" s="243"/>
      <c r="Q860" s="243"/>
      <c r="R860" s="243"/>
      <c r="S860" s="243"/>
      <c r="T860" s="244"/>
      <c r="AT860" s="245" t="s">
        <v>162</v>
      </c>
      <c r="AU860" s="245" t="s">
        <v>82</v>
      </c>
      <c r="AV860" s="11" t="s">
        <v>80</v>
      </c>
      <c r="AW860" s="11" t="s">
        <v>35</v>
      </c>
      <c r="AX860" s="11" t="s">
        <v>72</v>
      </c>
      <c r="AY860" s="245" t="s">
        <v>150</v>
      </c>
    </row>
    <row r="861" s="11" customFormat="1">
      <c r="B861" s="236"/>
      <c r="C861" s="237"/>
      <c r="D861" s="233" t="s">
        <v>162</v>
      </c>
      <c r="E861" s="238" t="s">
        <v>21</v>
      </c>
      <c r="F861" s="239" t="s">
        <v>1008</v>
      </c>
      <c r="G861" s="237"/>
      <c r="H861" s="238" t="s">
        <v>21</v>
      </c>
      <c r="I861" s="240"/>
      <c r="J861" s="237"/>
      <c r="K861" s="237"/>
      <c r="L861" s="241"/>
      <c r="M861" s="242"/>
      <c r="N861" s="243"/>
      <c r="O861" s="243"/>
      <c r="P861" s="243"/>
      <c r="Q861" s="243"/>
      <c r="R861" s="243"/>
      <c r="S861" s="243"/>
      <c r="T861" s="244"/>
      <c r="AT861" s="245" t="s">
        <v>162</v>
      </c>
      <c r="AU861" s="245" t="s">
        <v>82</v>
      </c>
      <c r="AV861" s="11" t="s">
        <v>80</v>
      </c>
      <c r="AW861" s="11" t="s">
        <v>35</v>
      </c>
      <c r="AX861" s="11" t="s">
        <v>72</v>
      </c>
      <c r="AY861" s="245" t="s">
        <v>150</v>
      </c>
    </row>
    <row r="862" s="12" customFormat="1">
      <c r="B862" s="246"/>
      <c r="C862" s="247"/>
      <c r="D862" s="233" t="s">
        <v>162</v>
      </c>
      <c r="E862" s="248" t="s">
        <v>21</v>
      </c>
      <c r="F862" s="249" t="s">
        <v>1204</v>
      </c>
      <c r="G862" s="247"/>
      <c r="H862" s="250">
        <v>6</v>
      </c>
      <c r="I862" s="251"/>
      <c r="J862" s="247"/>
      <c r="K862" s="247"/>
      <c r="L862" s="252"/>
      <c r="M862" s="253"/>
      <c r="N862" s="254"/>
      <c r="O862" s="254"/>
      <c r="P862" s="254"/>
      <c r="Q862" s="254"/>
      <c r="R862" s="254"/>
      <c r="S862" s="254"/>
      <c r="T862" s="255"/>
      <c r="AT862" s="256" t="s">
        <v>162</v>
      </c>
      <c r="AU862" s="256" t="s">
        <v>82</v>
      </c>
      <c r="AV862" s="12" t="s">
        <v>82</v>
      </c>
      <c r="AW862" s="12" t="s">
        <v>35</v>
      </c>
      <c r="AX862" s="12" t="s">
        <v>80</v>
      </c>
      <c r="AY862" s="256" t="s">
        <v>150</v>
      </c>
    </row>
    <row r="863" s="1" customFormat="1" ht="25.5" customHeight="1">
      <c r="B863" s="46"/>
      <c r="C863" s="221" t="s">
        <v>1205</v>
      </c>
      <c r="D863" s="221" t="s">
        <v>153</v>
      </c>
      <c r="E863" s="222" t="s">
        <v>1206</v>
      </c>
      <c r="F863" s="223" t="s">
        <v>1207</v>
      </c>
      <c r="G863" s="224" t="s">
        <v>516</v>
      </c>
      <c r="H863" s="225">
        <v>3</v>
      </c>
      <c r="I863" s="226"/>
      <c r="J863" s="227">
        <f>ROUND(I863*H863,2)</f>
        <v>0</v>
      </c>
      <c r="K863" s="223" t="s">
        <v>21</v>
      </c>
      <c r="L863" s="72"/>
      <c r="M863" s="228" t="s">
        <v>21</v>
      </c>
      <c r="N863" s="229" t="s">
        <v>43</v>
      </c>
      <c r="O863" s="47"/>
      <c r="P863" s="230">
        <f>O863*H863</f>
        <v>0</v>
      </c>
      <c r="Q863" s="230">
        <v>0.0050000000000000001</v>
      </c>
      <c r="R863" s="230">
        <f>Q863*H863</f>
        <v>0.014999999999999999</v>
      </c>
      <c r="S863" s="230">
        <v>0</v>
      </c>
      <c r="T863" s="231">
        <f>S863*H863</f>
        <v>0</v>
      </c>
      <c r="AR863" s="24" t="s">
        <v>257</v>
      </c>
      <c r="AT863" s="24" t="s">
        <v>153</v>
      </c>
      <c r="AU863" s="24" t="s">
        <v>82</v>
      </c>
      <c r="AY863" s="24" t="s">
        <v>150</v>
      </c>
      <c r="BE863" s="232">
        <f>IF(N863="základní",J863,0)</f>
        <v>0</v>
      </c>
      <c r="BF863" s="232">
        <f>IF(N863="snížená",J863,0)</f>
        <v>0</v>
      </c>
      <c r="BG863" s="232">
        <f>IF(N863="zákl. přenesená",J863,0)</f>
        <v>0</v>
      </c>
      <c r="BH863" s="232">
        <f>IF(N863="sníž. přenesená",J863,0)</f>
        <v>0</v>
      </c>
      <c r="BI863" s="232">
        <f>IF(N863="nulová",J863,0)</f>
        <v>0</v>
      </c>
      <c r="BJ863" s="24" t="s">
        <v>80</v>
      </c>
      <c r="BK863" s="232">
        <f>ROUND(I863*H863,2)</f>
        <v>0</v>
      </c>
      <c r="BL863" s="24" t="s">
        <v>257</v>
      </c>
      <c r="BM863" s="24" t="s">
        <v>1208</v>
      </c>
    </row>
    <row r="864" s="11" customFormat="1">
      <c r="B864" s="236"/>
      <c r="C864" s="237"/>
      <c r="D864" s="233" t="s">
        <v>162</v>
      </c>
      <c r="E864" s="238" t="s">
        <v>21</v>
      </c>
      <c r="F864" s="239" t="s">
        <v>1192</v>
      </c>
      <c r="G864" s="237"/>
      <c r="H864" s="238" t="s">
        <v>21</v>
      </c>
      <c r="I864" s="240"/>
      <c r="J864" s="237"/>
      <c r="K864" s="237"/>
      <c r="L864" s="241"/>
      <c r="M864" s="242"/>
      <c r="N864" s="243"/>
      <c r="O864" s="243"/>
      <c r="P864" s="243"/>
      <c r="Q864" s="243"/>
      <c r="R864" s="243"/>
      <c r="S864" s="243"/>
      <c r="T864" s="244"/>
      <c r="AT864" s="245" t="s">
        <v>162</v>
      </c>
      <c r="AU864" s="245" t="s">
        <v>82</v>
      </c>
      <c r="AV864" s="11" t="s">
        <v>80</v>
      </c>
      <c r="AW864" s="11" t="s">
        <v>35</v>
      </c>
      <c r="AX864" s="11" t="s">
        <v>72</v>
      </c>
      <c r="AY864" s="245" t="s">
        <v>150</v>
      </c>
    </row>
    <row r="865" s="11" customFormat="1">
      <c r="B865" s="236"/>
      <c r="C865" s="237"/>
      <c r="D865" s="233" t="s">
        <v>162</v>
      </c>
      <c r="E865" s="238" t="s">
        <v>21</v>
      </c>
      <c r="F865" s="239" t="s">
        <v>1007</v>
      </c>
      <c r="G865" s="237"/>
      <c r="H865" s="238" t="s">
        <v>21</v>
      </c>
      <c r="I865" s="240"/>
      <c r="J865" s="237"/>
      <c r="K865" s="237"/>
      <c r="L865" s="241"/>
      <c r="M865" s="242"/>
      <c r="N865" s="243"/>
      <c r="O865" s="243"/>
      <c r="P865" s="243"/>
      <c r="Q865" s="243"/>
      <c r="R865" s="243"/>
      <c r="S865" s="243"/>
      <c r="T865" s="244"/>
      <c r="AT865" s="245" t="s">
        <v>162</v>
      </c>
      <c r="AU865" s="245" t="s">
        <v>82</v>
      </c>
      <c r="AV865" s="11" t="s">
        <v>80</v>
      </c>
      <c r="AW865" s="11" t="s">
        <v>35</v>
      </c>
      <c r="AX865" s="11" t="s">
        <v>72</v>
      </c>
      <c r="AY865" s="245" t="s">
        <v>150</v>
      </c>
    </row>
    <row r="866" s="11" customFormat="1">
      <c r="B866" s="236"/>
      <c r="C866" s="237"/>
      <c r="D866" s="233" t="s">
        <v>162</v>
      </c>
      <c r="E866" s="238" t="s">
        <v>21</v>
      </c>
      <c r="F866" s="239" t="s">
        <v>1008</v>
      </c>
      <c r="G866" s="237"/>
      <c r="H866" s="238" t="s">
        <v>21</v>
      </c>
      <c r="I866" s="240"/>
      <c r="J866" s="237"/>
      <c r="K866" s="237"/>
      <c r="L866" s="241"/>
      <c r="M866" s="242"/>
      <c r="N866" s="243"/>
      <c r="O866" s="243"/>
      <c r="P866" s="243"/>
      <c r="Q866" s="243"/>
      <c r="R866" s="243"/>
      <c r="S866" s="243"/>
      <c r="T866" s="244"/>
      <c r="AT866" s="245" t="s">
        <v>162</v>
      </c>
      <c r="AU866" s="245" t="s">
        <v>82</v>
      </c>
      <c r="AV866" s="11" t="s">
        <v>80</v>
      </c>
      <c r="AW866" s="11" t="s">
        <v>35</v>
      </c>
      <c r="AX866" s="11" t="s">
        <v>72</v>
      </c>
      <c r="AY866" s="245" t="s">
        <v>150</v>
      </c>
    </row>
    <row r="867" s="12" customFormat="1">
      <c r="B867" s="246"/>
      <c r="C867" s="247"/>
      <c r="D867" s="233" t="s">
        <v>162</v>
      </c>
      <c r="E867" s="248" t="s">
        <v>21</v>
      </c>
      <c r="F867" s="249" t="s">
        <v>1209</v>
      </c>
      <c r="G867" s="247"/>
      <c r="H867" s="250">
        <v>3</v>
      </c>
      <c r="I867" s="251"/>
      <c r="J867" s="247"/>
      <c r="K867" s="247"/>
      <c r="L867" s="252"/>
      <c r="M867" s="253"/>
      <c r="N867" s="254"/>
      <c r="O867" s="254"/>
      <c r="P867" s="254"/>
      <c r="Q867" s="254"/>
      <c r="R867" s="254"/>
      <c r="S867" s="254"/>
      <c r="T867" s="255"/>
      <c r="AT867" s="256" t="s">
        <v>162</v>
      </c>
      <c r="AU867" s="256" t="s">
        <v>82</v>
      </c>
      <c r="AV867" s="12" t="s">
        <v>82</v>
      </c>
      <c r="AW867" s="12" t="s">
        <v>35</v>
      </c>
      <c r="AX867" s="12" t="s">
        <v>80</v>
      </c>
      <c r="AY867" s="256" t="s">
        <v>150</v>
      </c>
    </row>
    <row r="868" s="1" customFormat="1" ht="16.5" customHeight="1">
      <c r="B868" s="46"/>
      <c r="C868" s="221" t="s">
        <v>1210</v>
      </c>
      <c r="D868" s="221" t="s">
        <v>153</v>
      </c>
      <c r="E868" s="222" t="s">
        <v>1211</v>
      </c>
      <c r="F868" s="223" t="s">
        <v>1212</v>
      </c>
      <c r="G868" s="224" t="s">
        <v>1165</v>
      </c>
      <c r="H868" s="225">
        <v>2120.1500000000001</v>
      </c>
      <c r="I868" s="226"/>
      <c r="J868" s="227">
        <f>ROUND(I868*H868,2)</f>
        <v>0</v>
      </c>
      <c r="K868" s="223" t="s">
        <v>21</v>
      </c>
      <c r="L868" s="72"/>
      <c r="M868" s="228" t="s">
        <v>21</v>
      </c>
      <c r="N868" s="229" t="s">
        <v>43</v>
      </c>
      <c r="O868" s="47"/>
      <c r="P868" s="230">
        <f>O868*H868</f>
        <v>0</v>
      </c>
      <c r="Q868" s="230">
        <v>0.001</v>
      </c>
      <c r="R868" s="230">
        <f>Q868*H868</f>
        <v>2.1201500000000002</v>
      </c>
      <c r="S868" s="230">
        <v>0</v>
      </c>
      <c r="T868" s="231">
        <f>S868*H868</f>
        <v>0</v>
      </c>
      <c r="AR868" s="24" t="s">
        <v>257</v>
      </c>
      <c r="AT868" s="24" t="s">
        <v>153</v>
      </c>
      <c r="AU868" s="24" t="s">
        <v>82</v>
      </c>
      <c r="AY868" s="24" t="s">
        <v>150</v>
      </c>
      <c r="BE868" s="232">
        <f>IF(N868="základní",J868,0)</f>
        <v>0</v>
      </c>
      <c r="BF868" s="232">
        <f>IF(N868="snížená",J868,0)</f>
        <v>0</v>
      </c>
      <c r="BG868" s="232">
        <f>IF(N868="zákl. přenesená",J868,0)</f>
        <v>0</v>
      </c>
      <c r="BH868" s="232">
        <f>IF(N868="sníž. přenesená",J868,0)</f>
        <v>0</v>
      </c>
      <c r="BI868" s="232">
        <f>IF(N868="nulová",J868,0)</f>
        <v>0</v>
      </c>
      <c r="BJ868" s="24" t="s">
        <v>80</v>
      </c>
      <c r="BK868" s="232">
        <f>ROUND(I868*H868,2)</f>
        <v>0</v>
      </c>
      <c r="BL868" s="24" t="s">
        <v>257</v>
      </c>
      <c r="BM868" s="24" t="s">
        <v>1213</v>
      </c>
    </row>
    <row r="869" s="11" customFormat="1">
      <c r="B869" s="236"/>
      <c r="C869" s="237"/>
      <c r="D869" s="233" t="s">
        <v>162</v>
      </c>
      <c r="E869" s="238" t="s">
        <v>21</v>
      </c>
      <c r="F869" s="239" t="s">
        <v>459</v>
      </c>
      <c r="G869" s="237"/>
      <c r="H869" s="238" t="s">
        <v>21</v>
      </c>
      <c r="I869" s="240"/>
      <c r="J869" s="237"/>
      <c r="K869" s="237"/>
      <c r="L869" s="241"/>
      <c r="M869" s="242"/>
      <c r="N869" s="243"/>
      <c r="O869" s="243"/>
      <c r="P869" s="243"/>
      <c r="Q869" s="243"/>
      <c r="R869" s="243"/>
      <c r="S869" s="243"/>
      <c r="T869" s="244"/>
      <c r="AT869" s="245" t="s">
        <v>162</v>
      </c>
      <c r="AU869" s="245" t="s">
        <v>82</v>
      </c>
      <c r="AV869" s="11" t="s">
        <v>80</v>
      </c>
      <c r="AW869" s="11" t="s">
        <v>35</v>
      </c>
      <c r="AX869" s="11" t="s">
        <v>72</v>
      </c>
      <c r="AY869" s="245" t="s">
        <v>150</v>
      </c>
    </row>
    <row r="870" s="11" customFormat="1">
      <c r="B870" s="236"/>
      <c r="C870" s="237"/>
      <c r="D870" s="233" t="s">
        <v>162</v>
      </c>
      <c r="E870" s="238" t="s">
        <v>21</v>
      </c>
      <c r="F870" s="239" t="s">
        <v>1214</v>
      </c>
      <c r="G870" s="237"/>
      <c r="H870" s="238" t="s">
        <v>21</v>
      </c>
      <c r="I870" s="240"/>
      <c r="J870" s="237"/>
      <c r="K870" s="237"/>
      <c r="L870" s="241"/>
      <c r="M870" s="242"/>
      <c r="N870" s="243"/>
      <c r="O870" s="243"/>
      <c r="P870" s="243"/>
      <c r="Q870" s="243"/>
      <c r="R870" s="243"/>
      <c r="S870" s="243"/>
      <c r="T870" s="244"/>
      <c r="AT870" s="245" t="s">
        <v>162</v>
      </c>
      <c r="AU870" s="245" t="s">
        <v>82</v>
      </c>
      <c r="AV870" s="11" t="s">
        <v>80</v>
      </c>
      <c r="AW870" s="11" t="s">
        <v>35</v>
      </c>
      <c r="AX870" s="11" t="s">
        <v>72</v>
      </c>
      <c r="AY870" s="245" t="s">
        <v>150</v>
      </c>
    </row>
    <row r="871" s="12" customFormat="1">
      <c r="B871" s="246"/>
      <c r="C871" s="247"/>
      <c r="D871" s="233" t="s">
        <v>162</v>
      </c>
      <c r="E871" s="248" t="s">
        <v>21</v>
      </c>
      <c r="F871" s="249" t="s">
        <v>1215</v>
      </c>
      <c r="G871" s="247"/>
      <c r="H871" s="250">
        <v>842</v>
      </c>
      <c r="I871" s="251"/>
      <c r="J871" s="247"/>
      <c r="K871" s="247"/>
      <c r="L871" s="252"/>
      <c r="M871" s="253"/>
      <c r="N871" s="254"/>
      <c r="O871" s="254"/>
      <c r="P871" s="254"/>
      <c r="Q871" s="254"/>
      <c r="R871" s="254"/>
      <c r="S871" s="254"/>
      <c r="T871" s="255"/>
      <c r="AT871" s="256" t="s">
        <v>162</v>
      </c>
      <c r="AU871" s="256" t="s">
        <v>82</v>
      </c>
      <c r="AV871" s="12" t="s">
        <v>82</v>
      </c>
      <c r="AW871" s="12" t="s">
        <v>35</v>
      </c>
      <c r="AX871" s="12" t="s">
        <v>72</v>
      </c>
      <c r="AY871" s="256" t="s">
        <v>150</v>
      </c>
    </row>
    <row r="872" s="12" customFormat="1">
      <c r="B872" s="246"/>
      <c r="C872" s="247"/>
      <c r="D872" s="233" t="s">
        <v>162</v>
      </c>
      <c r="E872" s="248" t="s">
        <v>21</v>
      </c>
      <c r="F872" s="249" t="s">
        <v>1216</v>
      </c>
      <c r="G872" s="247"/>
      <c r="H872" s="250">
        <v>1278.1500000000001</v>
      </c>
      <c r="I872" s="251"/>
      <c r="J872" s="247"/>
      <c r="K872" s="247"/>
      <c r="L872" s="252"/>
      <c r="M872" s="253"/>
      <c r="N872" s="254"/>
      <c r="O872" s="254"/>
      <c r="P872" s="254"/>
      <c r="Q872" s="254"/>
      <c r="R872" s="254"/>
      <c r="S872" s="254"/>
      <c r="T872" s="255"/>
      <c r="AT872" s="256" t="s">
        <v>162</v>
      </c>
      <c r="AU872" s="256" t="s">
        <v>82</v>
      </c>
      <c r="AV872" s="12" t="s">
        <v>82</v>
      </c>
      <c r="AW872" s="12" t="s">
        <v>35</v>
      </c>
      <c r="AX872" s="12" t="s">
        <v>72</v>
      </c>
      <c r="AY872" s="256" t="s">
        <v>150</v>
      </c>
    </row>
    <row r="873" s="13" customFormat="1">
      <c r="B873" s="268"/>
      <c r="C873" s="269"/>
      <c r="D873" s="233" t="s">
        <v>162</v>
      </c>
      <c r="E873" s="270" t="s">
        <v>21</v>
      </c>
      <c r="F873" s="271" t="s">
        <v>211</v>
      </c>
      <c r="G873" s="269"/>
      <c r="H873" s="272">
        <v>2120.1500000000001</v>
      </c>
      <c r="I873" s="273"/>
      <c r="J873" s="269"/>
      <c r="K873" s="269"/>
      <c r="L873" s="274"/>
      <c r="M873" s="275"/>
      <c r="N873" s="276"/>
      <c r="O873" s="276"/>
      <c r="P873" s="276"/>
      <c r="Q873" s="276"/>
      <c r="R873" s="276"/>
      <c r="S873" s="276"/>
      <c r="T873" s="277"/>
      <c r="AT873" s="278" t="s">
        <v>162</v>
      </c>
      <c r="AU873" s="278" t="s">
        <v>82</v>
      </c>
      <c r="AV873" s="13" t="s">
        <v>158</v>
      </c>
      <c r="AW873" s="13" t="s">
        <v>35</v>
      </c>
      <c r="AX873" s="13" t="s">
        <v>80</v>
      </c>
      <c r="AY873" s="278" t="s">
        <v>150</v>
      </c>
    </row>
    <row r="874" s="1" customFormat="1" ht="16.5" customHeight="1">
      <c r="B874" s="46"/>
      <c r="C874" s="221" t="s">
        <v>1217</v>
      </c>
      <c r="D874" s="221" t="s">
        <v>153</v>
      </c>
      <c r="E874" s="222" t="s">
        <v>1218</v>
      </c>
      <c r="F874" s="223" t="s">
        <v>1219</v>
      </c>
      <c r="G874" s="224" t="s">
        <v>516</v>
      </c>
      <c r="H874" s="225">
        <v>2</v>
      </c>
      <c r="I874" s="226"/>
      <c r="J874" s="227">
        <f>ROUND(I874*H874,2)</f>
        <v>0</v>
      </c>
      <c r="K874" s="223" t="s">
        <v>21</v>
      </c>
      <c r="L874" s="72"/>
      <c r="M874" s="228" t="s">
        <v>21</v>
      </c>
      <c r="N874" s="229" t="s">
        <v>43</v>
      </c>
      <c r="O874" s="47"/>
      <c r="P874" s="230">
        <f>O874*H874</f>
        <v>0</v>
      </c>
      <c r="Q874" s="230">
        <v>0.0030000000000000001</v>
      </c>
      <c r="R874" s="230">
        <f>Q874*H874</f>
        <v>0.0060000000000000001</v>
      </c>
      <c r="S874" s="230">
        <v>0</v>
      </c>
      <c r="T874" s="231">
        <f>S874*H874</f>
        <v>0</v>
      </c>
      <c r="AR874" s="24" t="s">
        <v>257</v>
      </c>
      <c r="AT874" s="24" t="s">
        <v>153</v>
      </c>
      <c r="AU874" s="24" t="s">
        <v>82</v>
      </c>
      <c r="AY874" s="24" t="s">
        <v>150</v>
      </c>
      <c r="BE874" s="232">
        <f>IF(N874="základní",J874,0)</f>
        <v>0</v>
      </c>
      <c r="BF874" s="232">
        <f>IF(N874="snížená",J874,0)</f>
        <v>0</v>
      </c>
      <c r="BG874" s="232">
        <f>IF(N874="zákl. přenesená",J874,0)</f>
        <v>0</v>
      </c>
      <c r="BH874" s="232">
        <f>IF(N874="sníž. přenesená",J874,0)</f>
        <v>0</v>
      </c>
      <c r="BI874" s="232">
        <f>IF(N874="nulová",J874,0)</f>
        <v>0</v>
      </c>
      <c r="BJ874" s="24" t="s">
        <v>80</v>
      </c>
      <c r="BK874" s="232">
        <f>ROUND(I874*H874,2)</f>
        <v>0</v>
      </c>
      <c r="BL874" s="24" t="s">
        <v>257</v>
      </c>
      <c r="BM874" s="24" t="s">
        <v>1220</v>
      </c>
    </row>
    <row r="875" s="11" customFormat="1">
      <c r="B875" s="236"/>
      <c r="C875" s="237"/>
      <c r="D875" s="233" t="s">
        <v>162</v>
      </c>
      <c r="E875" s="238" t="s">
        <v>21</v>
      </c>
      <c r="F875" s="239" t="s">
        <v>1192</v>
      </c>
      <c r="G875" s="237"/>
      <c r="H875" s="238" t="s">
        <v>21</v>
      </c>
      <c r="I875" s="240"/>
      <c r="J875" s="237"/>
      <c r="K875" s="237"/>
      <c r="L875" s="241"/>
      <c r="M875" s="242"/>
      <c r="N875" s="243"/>
      <c r="O875" s="243"/>
      <c r="P875" s="243"/>
      <c r="Q875" s="243"/>
      <c r="R875" s="243"/>
      <c r="S875" s="243"/>
      <c r="T875" s="244"/>
      <c r="AT875" s="245" t="s">
        <v>162</v>
      </c>
      <c r="AU875" s="245" t="s">
        <v>82</v>
      </c>
      <c r="AV875" s="11" t="s">
        <v>80</v>
      </c>
      <c r="AW875" s="11" t="s">
        <v>35</v>
      </c>
      <c r="AX875" s="11" t="s">
        <v>72</v>
      </c>
      <c r="AY875" s="245" t="s">
        <v>150</v>
      </c>
    </row>
    <row r="876" s="11" customFormat="1">
      <c r="B876" s="236"/>
      <c r="C876" s="237"/>
      <c r="D876" s="233" t="s">
        <v>162</v>
      </c>
      <c r="E876" s="238" t="s">
        <v>21</v>
      </c>
      <c r="F876" s="239" t="s">
        <v>1007</v>
      </c>
      <c r="G876" s="237"/>
      <c r="H876" s="238" t="s">
        <v>21</v>
      </c>
      <c r="I876" s="240"/>
      <c r="J876" s="237"/>
      <c r="K876" s="237"/>
      <c r="L876" s="241"/>
      <c r="M876" s="242"/>
      <c r="N876" s="243"/>
      <c r="O876" s="243"/>
      <c r="P876" s="243"/>
      <c r="Q876" s="243"/>
      <c r="R876" s="243"/>
      <c r="S876" s="243"/>
      <c r="T876" s="244"/>
      <c r="AT876" s="245" t="s">
        <v>162</v>
      </c>
      <c r="AU876" s="245" t="s">
        <v>82</v>
      </c>
      <c r="AV876" s="11" t="s">
        <v>80</v>
      </c>
      <c r="AW876" s="11" t="s">
        <v>35</v>
      </c>
      <c r="AX876" s="11" t="s">
        <v>72</v>
      </c>
      <c r="AY876" s="245" t="s">
        <v>150</v>
      </c>
    </row>
    <row r="877" s="11" customFormat="1">
      <c r="B877" s="236"/>
      <c r="C877" s="237"/>
      <c r="D877" s="233" t="s">
        <v>162</v>
      </c>
      <c r="E877" s="238" t="s">
        <v>21</v>
      </c>
      <c r="F877" s="239" t="s">
        <v>1193</v>
      </c>
      <c r="G877" s="237"/>
      <c r="H877" s="238" t="s">
        <v>21</v>
      </c>
      <c r="I877" s="240"/>
      <c r="J877" s="237"/>
      <c r="K877" s="237"/>
      <c r="L877" s="241"/>
      <c r="M877" s="242"/>
      <c r="N877" s="243"/>
      <c r="O877" s="243"/>
      <c r="P877" s="243"/>
      <c r="Q877" s="243"/>
      <c r="R877" s="243"/>
      <c r="S877" s="243"/>
      <c r="T877" s="244"/>
      <c r="AT877" s="245" t="s">
        <v>162</v>
      </c>
      <c r="AU877" s="245" t="s">
        <v>82</v>
      </c>
      <c r="AV877" s="11" t="s">
        <v>80</v>
      </c>
      <c r="AW877" s="11" t="s">
        <v>35</v>
      </c>
      <c r="AX877" s="11" t="s">
        <v>72</v>
      </c>
      <c r="AY877" s="245" t="s">
        <v>150</v>
      </c>
    </row>
    <row r="878" s="12" customFormat="1">
      <c r="B878" s="246"/>
      <c r="C878" s="247"/>
      <c r="D878" s="233" t="s">
        <v>162</v>
      </c>
      <c r="E878" s="248" t="s">
        <v>21</v>
      </c>
      <c r="F878" s="249" t="s">
        <v>1221</v>
      </c>
      <c r="G878" s="247"/>
      <c r="H878" s="250">
        <v>2</v>
      </c>
      <c r="I878" s="251"/>
      <c r="J878" s="247"/>
      <c r="K878" s="247"/>
      <c r="L878" s="252"/>
      <c r="M878" s="253"/>
      <c r="N878" s="254"/>
      <c r="O878" s="254"/>
      <c r="P878" s="254"/>
      <c r="Q878" s="254"/>
      <c r="R878" s="254"/>
      <c r="S878" s="254"/>
      <c r="T878" s="255"/>
      <c r="AT878" s="256" t="s">
        <v>162</v>
      </c>
      <c r="AU878" s="256" t="s">
        <v>82</v>
      </c>
      <c r="AV878" s="12" t="s">
        <v>82</v>
      </c>
      <c r="AW878" s="12" t="s">
        <v>35</v>
      </c>
      <c r="AX878" s="12" t="s">
        <v>80</v>
      </c>
      <c r="AY878" s="256" t="s">
        <v>150</v>
      </c>
    </row>
    <row r="879" s="1" customFormat="1" ht="25.5" customHeight="1">
      <c r="B879" s="46"/>
      <c r="C879" s="221" t="s">
        <v>1222</v>
      </c>
      <c r="D879" s="221" t="s">
        <v>153</v>
      </c>
      <c r="E879" s="222" t="s">
        <v>1223</v>
      </c>
      <c r="F879" s="223" t="s">
        <v>1224</v>
      </c>
      <c r="G879" s="224" t="s">
        <v>516</v>
      </c>
      <c r="H879" s="225">
        <v>13</v>
      </c>
      <c r="I879" s="226"/>
      <c r="J879" s="227">
        <f>ROUND(I879*H879,2)</f>
        <v>0</v>
      </c>
      <c r="K879" s="223" t="s">
        <v>21</v>
      </c>
      <c r="L879" s="72"/>
      <c r="M879" s="228" t="s">
        <v>21</v>
      </c>
      <c r="N879" s="229" t="s">
        <v>43</v>
      </c>
      <c r="O879" s="47"/>
      <c r="P879" s="230">
        <f>O879*H879</f>
        <v>0</v>
      </c>
      <c r="Q879" s="230">
        <v>0.0030000000000000001</v>
      </c>
      <c r="R879" s="230">
        <f>Q879*H879</f>
        <v>0.039</v>
      </c>
      <c r="S879" s="230">
        <v>0</v>
      </c>
      <c r="T879" s="231">
        <f>S879*H879</f>
        <v>0</v>
      </c>
      <c r="AR879" s="24" t="s">
        <v>257</v>
      </c>
      <c r="AT879" s="24" t="s">
        <v>153</v>
      </c>
      <c r="AU879" s="24" t="s">
        <v>82</v>
      </c>
      <c r="AY879" s="24" t="s">
        <v>150</v>
      </c>
      <c r="BE879" s="232">
        <f>IF(N879="základní",J879,0)</f>
        <v>0</v>
      </c>
      <c r="BF879" s="232">
        <f>IF(N879="snížená",J879,0)</f>
        <v>0</v>
      </c>
      <c r="BG879" s="232">
        <f>IF(N879="zákl. přenesená",J879,0)</f>
        <v>0</v>
      </c>
      <c r="BH879" s="232">
        <f>IF(N879="sníž. přenesená",J879,0)</f>
        <v>0</v>
      </c>
      <c r="BI879" s="232">
        <f>IF(N879="nulová",J879,0)</f>
        <v>0</v>
      </c>
      <c r="BJ879" s="24" t="s">
        <v>80</v>
      </c>
      <c r="BK879" s="232">
        <f>ROUND(I879*H879,2)</f>
        <v>0</v>
      </c>
      <c r="BL879" s="24" t="s">
        <v>257</v>
      </c>
      <c r="BM879" s="24" t="s">
        <v>1225</v>
      </c>
    </row>
    <row r="880" s="11" customFormat="1">
      <c r="B880" s="236"/>
      <c r="C880" s="237"/>
      <c r="D880" s="233" t="s">
        <v>162</v>
      </c>
      <c r="E880" s="238" t="s">
        <v>21</v>
      </c>
      <c r="F880" s="239" t="s">
        <v>1192</v>
      </c>
      <c r="G880" s="237"/>
      <c r="H880" s="238" t="s">
        <v>21</v>
      </c>
      <c r="I880" s="240"/>
      <c r="J880" s="237"/>
      <c r="K880" s="237"/>
      <c r="L880" s="241"/>
      <c r="M880" s="242"/>
      <c r="N880" s="243"/>
      <c r="O880" s="243"/>
      <c r="P880" s="243"/>
      <c r="Q880" s="243"/>
      <c r="R880" s="243"/>
      <c r="S880" s="243"/>
      <c r="T880" s="244"/>
      <c r="AT880" s="245" t="s">
        <v>162</v>
      </c>
      <c r="AU880" s="245" t="s">
        <v>82</v>
      </c>
      <c r="AV880" s="11" t="s">
        <v>80</v>
      </c>
      <c r="AW880" s="11" t="s">
        <v>35</v>
      </c>
      <c r="AX880" s="11" t="s">
        <v>72</v>
      </c>
      <c r="AY880" s="245" t="s">
        <v>150</v>
      </c>
    </row>
    <row r="881" s="11" customFormat="1">
      <c r="B881" s="236"/>
      <c r="C881" s="237"/>
      <c r="D881" s="233" t="s">
        <v>162</v>
      </c>
      <c r="E881" s="238" t="s">
        <v>21</v>
      </c>
      <c r="F881" s="239" t="s">
        <v>1007</v>
      </c>
      <c r="G881" s="237"/>
      <c r="H881" s="238" t="s">
        <v>21</v>
      </c>
      <c r="I881" s="240"/>
      <c r="J881" s="237"/>
      <c r="K881" s="237"/>
      <c r="L881" s="241"/>
      <c r="M881" s="242"/>
      <c r="N881" s="243"/>
      <c r="O881" s="243"/>
      <c r="P881" s="243"/>
      <c r="Q881" s="243"/>
      <c r="R881" s="243"/>
      <c r="S881" s="243"/>
      <c r="T881" s="244"/>
      <c r="AT881" s="245" t="s">
        <v>162</v>
      </c>
      <c r="AU881" s="245" t="s">
        <v>82</v>
      </c>
      <c r="AV881" s="11" t="s">
        <v>80</v>
      </c>
      <c r="AW881" s="11" t="s">
        <v>35</v>
      </c>
      <c r="AX881" s="11" t="s">
        <v>72</v>
      </c>
      <c r="AY881" s="245" t="s">
        <v>150</v>
      </c>
    </row>
    <row r="882" s="11" customFormat="1">
      <c r="B882" s="236"/>
      <c r="C882" s="237"/>
      <c r="D882" s="233" t="s">
        <v>162</v>
      </c>
      <c r="E882" s="238" t="s">
        <v>21</v>
      </c>
      <c r="F882" s="239" t="s">
        <v>1193</v>
      </c>
      <c r="G882" s="237"/>
      <c r="H882" s="238" t="s">
        <v>21</v>
      </c>
      <c r="I882" s="240"/>
      <c r="J882" s="237"/>
      <c r="K882" s="237"/>
      <c r="L882" s="241"/>
      <c r="M882" s="242"/>
      <c r="N882" s="243"/>
      <c r="O882" s="243"/>
      <c r="P882" s="243"/>
      <c r="Q882" s="243"/>
      <c r="R882" s="243"/>
      <c r="S882" s="243"/>
      <c r="T882" s="244"/>
      <c r="AT882" s="245" t="s">
        <v>162</v>
      </c>
      <c r="AU882" s="245" t="s">
        <v>82</v>
      </c>
      <c r="AV882" s="11" t="s">
        <v>80</v>
      </c>
      <c r="AW882" s="11" t="s">
        <v>35</v>
      </c>
      <c r="AX882" s="11" t="s">
        <v>72</v>
      </c>
      <c r="AY882" s="245" t="s">
        <v>150</v>
      </c>
    </row>
    <row r="883" s="12" customFormat="1">
      <c r="B883" s="246"/>
      <c r="C883" s="247"/>
      <c r="D883" s="233" t="s">
        <v>162</v>
      </c>
      <c r="E883" s="248" t="s">
        <v>21</v>
      </c>
      <c r="F883" s="249" t="s">
        <v>1226</v>
      </c>
      <c r="G883" s="247"/>
      <c r="H883" s="250">
        <v>13</v>
      </c>
      <c r="I883" s="251"/>
      <c r="J883" s="247"/>
      <c r="K883" s="247"/>
      <c r="L883" s="252"/>
      <c r="M883" s="253"/>
      <c r="N883" s="254"/>
      <c r="O883" s="254"/>
      <c r="P883" s="254"/>
      <c r="Q883" s="254"/>
      <c r="R883" s="254"/>
      <c r="S883" s="254"/>
      <c r="T883" s="255"/>
      <c r="AT883" s="256" t="s">
        <v>162</v>
      </c>
      <c r="AU883" s="256" t="s">
        <v>82</v>
      </c>
      <c r="AV883" s="12" t="s">
        <v>82</v>
      </c>
      <c r="AW883" s="12" t="s">
        <v>35</v>
      </c>
      <c r="AX883" s="12" t="s">
        <v>80</v>
      </c>
      <c r="AY883" s="256" t="s">
        <v>150</v>
      </c>
    </row>
    <row r="884" s="1" customFormat="1" ht="25.5" customHeight="1">
      <c r="B884" s="46"/>
      <c r="C884" s="221" t="s">
        <v>1227</v>
      </c>
      <c r="D884" s="221" t="s">
        <v>153</v>
      </c>
      <c r="E884" s="222" t="s">
        <v>1228</v>
      </c>
      <c r="F884" s="223" t="s">
        <v>1229</v>
      </c>
      <c r="G884" s="224" t="s">
        <v>516</v>
      </c>
      <c r="H884" s="225">
        <v>2</v>
      </c>
      <c r="I884" s="226"/>
      <c r="J884" s="227">
        <f>ROUND(I884*H884,2)</f>
        <v>0</v>
      </c>
      <c r="K884" s="223" t="s">
        <v>21</v>
      </c>
      <c r="L884" s="72"/>
      <c r="M884" s="228" t="s">
        <v>21</v>
      </c>
      <c r="N884" s="229" t="s">
        <v>43</v>
      </c>
      <c r="O884" s="47"/>
      <c r="P884" s="230">
        <f>O884*H884</f>
        <v>0</v>
      </c>
      <c r="Q884" s="230">
        <v>0.0050000000000000001</v>
      </c>
      <c r="R884" s="230">
        <f>Q884*H884</f>
        <v>0.01</v>
      </c>
      <c r="S884" s="230">
        <v>0</v>
      </c>
      <c r="T884" s="231">
        <f>S884*H884</f>
        <v>0</v>
      </c>
      <c r="AR884" s="24" t="s">
        <v>257</v>
      </c>
      <c r="AT884" s="24" t="s">
        <v>153</v>
      </c>
      <c r="AU884" s="24" t="s">
        <v>82</v>
      </c>
      <c r="AY884" s="24" t="s">
        <v>150</v>
      </c>
      <c r="BE884" s="232">
        <f>IF(N884="základní",J884,0)</f>
        <v>0</v>
      </c>
      <c r="BF884" s="232">
        <f>IF(N884="snížená",J884,0)</f>
        <v>0</v>
      </c>
      <c r="BG884" s="232">
        <f>IF(N884="zákl. přenesená",J884,0)</f>
        <v>0</v>
      </c>
      <c r="BH884" s="232">
        <f>IF(N884="sníž. přenesená",J884,0)</f>
        <v>0</v>
      </c>
      <c r="BI884" s="232">
        <f>IF(N884="nulová",J884,0)</f>
        <v>0</v>
      </c>
      <c r="BJ884" s="24" t="s">
        <v>80</v>
      </c>
      <c r="BK884" s="232">
        <f>ROUND(I884*H884,2)</f>
        <v>0</v>
      </c>
      <c r="BL884" s="24" t="s">
        <v>257</v>
      </c>
      <c r="BM884" s="24" t="s">
        <v>1230</v>
      </c>
    </row>
    <row r="885" s="11" customFormat="1">
      <c r="B885" s="236"/>
      <c r="C885" s="237"/>
      <c r="D885" s="233" t="s">
        <v>162</v>
      </c>
      <c r="E885" s="238" t="s">
        <v>21</v>
      </c>
      <c r="F885" s="239" t="s">
        <v>1192</v>
      </c>
      <c r="G885" s="237"/>
      <c r="H885" s="238" t="s">
        <v>21</v>
      </c>
      <c r="I885" s="240"/>
      <c r="J885" s="237"/>
      <c r="K885" s="237"/>
      <c r="L885" s="241"/>
      <c r="M885" s="242"/>
      <c r="N885" s="243"/>
      <c r="O885" s="243"/>
      <c r="P885" s="243"/>
      <c r="Q885" s="243"/>
      <c r="R885" s="243"/>
      <c r="S885" s="243"/>
      <c r="T885" s="244"/>
      <c r="AT885" s="245" t="s">
        <v>162</v>
      </c>
      <c r="AU885" s="245" t="s">
        <v>82</v>
      </c>
      <c r="AV885" s="11" t="s">
        <v>80</v>
      </c>
      <c r="AW885" s="11" t="s">
        <v>35</v>
      </c>
      <c r="AX885" s="11" t="s">
        <v>72</v>
      </c>
      <c r="AY885" s="245" t="s">
        <v>150</v>
      </c>
    </row>
    <row r="886" s="11" customFormat="1">
      <c r="B886" s="236"/>
      <c r="C886" s="237"/>
      <c r="D886" s="233" t="s">
        <v>162</v>
      </c>
      <c r="E886" s="238" t="s">
        <v>21</v>
      </c>
      <c r="F886" s="239" t="s">
        <v>1007</v>
      </c>
      <c r="G886" s="237"/>
      <c r="H886" s="238" t="s">
        <v>21</v>
      </c>
      <c r="I886" s="240"/>
      <c r="J886" s="237"/>
      <c r="K886" s="237"/>
      <c r="L886" s="241"/>
      <c r="M886" s="242"/>
      <c r="N886" s="243"/>
      <c r="O886" s="243"/>
      <c r="P886" s="243"/>
      <c r="Q886" s="243"/>
      <c r="R886" s="243"/>
      <c r="S886" s="243"/>
      <c r="T886" s="244"/>
      <c r="AT886" s="245" t="s">
        <v>162</v>
      </c>
      <c r="AU886" s="245" t="s">
        <v>82</v>
      </c>
      <c r="AV886" s="11" t="s">
        <v>80</v>
      </c>
      <c r="AW886" s="11" t="s">
        <v>35</v>
      </c>
      <c r="AX886" s="11" t="s">
        <v>72</v>
      </c>
      <c r="AY886" s="245" t="s">
        <v>150</v>
      </c>
    </row>
    <row r="887" s="11" customFormat="1">
      <c r="B887" s="236"/>
      <c r="C887" s="237"/>
      <c r="D887" s="233" t="s">
        <v>162</v>
      </c>
      <c r="E887" s="238" t="s">
        <v>21</v>
      </c>
      <c r="F887" s="239" t="s">
        <v>1008</v>
      </c>
      <c r="G887" s="237"/>
      <c r="H887" s="238" t="s">
        <v>21</v>
      </c>
      <c r="I887" s="240"/>
      <c r="J887" s="237"/>
      <c r="K887" s="237"/>
      <c r="L887" s="241"/>
      <c r="M887" s="242"/>
      <c r="N887" s="243"/>
      <c r="O887" s="243"/>
      <c r="P887" s="243"/>
      <c r="Q887" s="243"/>
      <c r="R887" s="243"/>
      <c r="S887" s="243"/>
      <c r="T887" s="244"/>
      <c r="AT887" s="245" t="s">
        <v>162</v>
      </c>
      <c r="AU887" s="245" t="s">
        <v>82</v>
      </c>
      <c r="AV887" s="11" t="s">
        <v>80</v>
      </c>
      <c r="AW887" s="11" t="s">
        <v>35</v>
      </c>
      <c r="AX887" s="11" t="s">
        <v>72</v>
      </c>
      <c r="AY887" s="245" t="s">
        <v>150</v>
      </c>
    </row>
    <row r="888" s="12" customFormat="1">
      <c r="B888" s="246"/>
      <c r="C888" s="247"/>
      <c r="D888" s="233" t="s">
        <v>162</v>
      </c>
      <c r="E888" s="248" t="s">
        <v>21</v>
      </c>
      <c r="F888" s="249" t="s">
        <v>1231</v>
      </c>
      <c r="G888" s="247"/>
      <c r="H888" s="250">
        <v>2</v>
      </c>
      <c r="I888" s="251"/>
      <c r="J888" s="247"/>
      <c r="K888" s="247"/>
      <c r="L888" s="252"/>
      <c r="M888" s="253"/>
      <c r="N888" s="254"/>
      <c r="O888" s="254"/>
      <c r="P888" s="254"/>
      <c r="Q888" s="254"/>
      <c r="R888" s="254"/>
      <c r="S888" s="254"/>
      <c r="T888" s="255"/>
      <c r="AT888" s="256" t="s">
        <v>162</v>
      </c>
      <c r="AU888" s="256" t="s">
        <v>82</v>
      </c>
      <c r="AV888" s="12" t="s">
        <v>82</v>
      </c>
      <c r="AW888" s="12" t="s">
        <v>35</v>
      </c>
      <c r="AX888" s="12" t="s">
        <v>80</v>
      </c>
      <c r="AY888" s="256" t="s">
        <v>150</v>
      </c>
    </row>
    <row r="889" s="1" customFormat="1" ht="25.5" customHeight="1">
      <c r="B889" s="46"/>
      <c r="C889" s="221" t="s">
        <v>1232</v>
      </c>
      <c r="D889" s="221" t="s">
        <v>153</v>
      </c>
      <c r="E889" s="222" t="s">
        <v>1233</v>
      </c>
      <c r="F889" s="223" t="s">
        <v>1234</v>
      </c>
      <c r="G889" s="224" t="s">
        <v>516</v>
      </c>
      <c r="H889" s="225">
        <v>2</v>
      </c>
      <c r="I889" s="226"/>
      <c r="J889" s="227">
        <f>ROUND(I889*H889,2)</f>
        <v>0</v>
      </c>
      <c r="K889" s="223" t="s">
        <v>21</v>
      </c>
      <c r="L889" s="72"/>
      <c r="M889" s="228" t="s">
        <v>21</v>
      </c>
      <c r="N889" s="229" t="s">
        <v>43</v>
      </c>
      <c r="O889" s="47"/>
      <c r="P889" s="230">
        <f>O889*H889</f>
        <v>0</v>
      </c>
      <c r="Q889" s="230">
        <v>0.0060000000000000001</v>
      </c>
      <c r="R889" s="230">
        <f>Q889*H889</f>
        <v>0.012</v>
      </c>
      <c r="S889" s="230">
        <v>0</v>
      </c>
      <c r="T889" s="231">
        <f>S889*H889</f>
        <v>0</v>
      </c>
      <c r="AR889" s="24" t="s">
        <v>257</v>
      </c>
      <c r="AT889" s="24" t="s">
        <v>153</v>
      </c>
      <c r="AU889" s="24" t="s">
        <v>82</v>
      </c>
      <c r="AY889" s="24" t="s">
        <v>150</v>
      </c>
      <c r="BE889" s="232">
        <f>IF(N889="základní",J889,0)</f>
        <v>0</v>
      </c>
      <c r="BF889" s="232">
        <f>IF(N889="snížená",J889,0)</f>
        <v>0</v>
      </c>
      <c r="BG889" s="232">
        <f>IF(N889="zákl. přenesená",J889,0)</f>
        <v>0</v>
      </c>
      <c r="BH889" s="232">
        <f>IF(N889="sníž. přenesená",J889,0)</f>
        <v>0</v>
      </c>
      <c r="BI889" s="232">
        <f>IF(N889="nulová",J889,0)</f>
        <v>0</v>
      </c>
      <c r="BJ889" s="24" t="s">
        <v>80</v>
      </c>
      <c r="BK889" s="232">
        <f>ROUND(I889*H889,2)</f>
        <v>0</v>
      </c>
      <c r="BL889" s="24" t="s">
        <v>257</v>
      </c>
      <c r="BM889" s="24" t="s">
        <v>1235</v>
      </c>
    </row>
    <row r="890" s="11" customFormat="1">
      <c r="B890" s="236"/>
      <c r="C890" s="237"/>
      <c r="D890" s="233" t="s">
        <v>162</v>
      </c>
      <c r="E890" s="238" t="s">
        <v>21</v>
      </c>
      <c r="F890" s="239" t="s">
        <v>1192</v>
      </c>
      <c r="G890" s="237"/>
      <c r="H890" s="238" t="s">
        <v>21</v>
      </c>
      <c r="I890" s="240"/>
      <c r="J890" s="237"/>
      <c r="K890" s="237"/>
      <c r="L890" s="241"/>
      <c r="M890" s="242"/>
      <c r="N890" s="243"/>
      <c r="O890" s="243"/>
      <c r="P890" s="243"/>
      <c r="Q890" s="243"/>
      <c r="R890" s="243"/>
      <c r="S890" s="243"/>
      <c r="T890" s="244"/>
      <c r="AT890" s="245" t="s">
        <v>162</v>
      </c>
      <c r="AU890" s="245" t="s">
        <v>82</v>
      </c>
      <c r="AV890" s="11" t="s">
        <v>80</v>
      </c>
      <c r="AW890" s="11" t="s">
        <v>35</v>
      </c>
      <c r="AX890" s="11" t="s">
        <v>72</v>
      </c>
      <c r="AY890" s="245" t="s">
        <v>150</v>
      </c>
    </row>
    <row r="891" s="11" customFormat="1">
      <c r="B891" s="236"/>
      <c r="C891" s="237"/>
      <c r="D891" s="233" t="s">
        <v>162</v>
      </c>
      <c r="E891" s="238" t="s">
        <v>21</v>
      </c>
      <c r="F891" s="239" t="s">
        <v>1007</v>
      </c>
      <c r="G891" s="237"/>
      <c r="H891" s="238" t="s">
        <v>21</v>
      </c>
      <c r="I891" s="240"/>
      <c r="J891" s="237"/>
      <c r="K891" s="237"/>
      <c r="L891" s="241"/>
      <c r="M891" s="242"/>
      <c r="N891" s="243"/>
      <c r="O891" s="243"/>
      <c r="P891" s="243"/>
      <c r="Q891" s="243"/>
      <c r="R891" s="243"/>
      <c r="S891" s="243"/>
      <c r="T891" s="244"/>
      <c r="AT891" s="245" t="s">
        <v>162</v>
      </c>
      <c r="AU891" s="245" t="s">
        <v>82</v>
      </c>
      <c r="AV891" s="11" t="s">
        <v>80</v>
      </c>
      <c r="AW891" s="11" t="s">
        <v>35</v>
      </c>
      <c r="AX891" s="11" t="s">
        <v>72</v>
      </c>
      <c r="AY891" s="245" t="s">
        <v>150</v>
      </c>
    </row>
    <row r="892" s="11" customFormat="1">
      <c r="B892" s="236"/>
      <c r="C892" s="237"/>
      <c r="D892" s="233" t="s">
        <v>162</v>
      </c>
      <c r="E892" s="238" t="s">
        <v>21</v>
      </c>
      <c r="F892" s="239" t="s">
        <v>1008</v>
      </c>
      <c r="G892" s="237"/>
      <c r="H892" s="238" t="s">
        <v>21</v>
      </c>
      <c r="I892" s="240"/>
      <c r="J892" s="237"/>
      <c r="K892" s="237"/>
      <c r="L892" s="241"/>
      <c r="M892" s="242"/>
      <c r="N892" s="243"/>
      <c r="O892" s="243"/>
      <c r="P892" s="243"/>
      <c r="Q892" s="243"/>
      <c r="R892" s="243"/>
      <c r="S892" s="243"/>
      <c r="T892" s="244"/>
      <c r="AT892" s="245" t="s">
        <v>162</v>
      </c>
      <c r="AU892" s="245" t="s">
        <v>82</v>
      </c>
      <c r="AV892" s="11" t="s">
        <v>80</v>
      </c>
      <c r="AW892" s="11" t="s">
        <v>35</v>
      </c>
      <c r="AX892" s="11" t="s">
        <v>72</v>
      </c>
      <c r="AY892" s="245" t="s">
        <v>150</v>
      </c>
    </row>
    <row r="893" s="12" customFormat="1">
      <c r="B893" s="246"/>
      <c r="C893" s="247"/>
      <c r="D893" s="233" t="s">
        <v>162</v>
      </c>
      <c r="E893" s="248" t="s">
        <v>21</v>
      </c>
      <c r="F893" s="249" t="s">
        <v>1231</v>
      </c>
      <c r="G893" s="247"/>
      <c r="H893" s="250">
        <v>2</v>
      </c>
      <c r="I893" s="251"/>
      <c r="J893" s="247"/>
      <c r="K893" s="247"/>
      <c r="L893" s="252"/>
      <c r="M893" s="253"/>
      <c r="N893" s="254"/>
      <c r="O893" s="254"/>
      <c r="P893" s="254"/>
      <c r="Q893" s="254"/>
      <c r="R893" s="254"/>
      <c r="S893" s="254"/>
      <c r="T893" s="255"/>
      <c r="AT893" s="256" t="s">
        <v>162</v>
      </c>
      <c r="AU893" s="256" t="s">
        <v>82</v>
      </c>
      <c r="AV893" s="12" t="s">
        <v>82</v>
      </c>
      <c r="AW893" s="12" t="s">
        <v>35</v>
      </c>
      <c r="AX893" s="12" t="s">
        <v>80</v>
      </c>
      <c r="AY893" s="256" t="s">
        <v>150</v>
      </c>
    </row>
    <row r="894" s="1" customFormat="1" ht="38.25" customHeight="1">
      <c r="B894" s="46"/>
      <c r="C894" s="221" t="s">
        <v>1236</v>
      </c>
      <c r="D894" s="221" t="s">
        <v>153</v>
      </c>
      <c r="E894" s="222" t="s">
        <v>1237</v>
      </c>
      <c r="F894" s="223" t="s">
        <v>1238</v>
      </c>
      <c r="G894" s="224" t="s">
        <v>516</v>
      </c>
      <c r="H894" s="225">
        <v>1</v>
      </c>
      <c r="I894" s="226"/>
      <c r="J894" s="227">
        <f>ROUND(I894*H894,2)</f>
        <v>0</v>
      </c>
      <c r="K894" s="223" t="s">
        <v>21</v>
      </c>
      <c r="L894" s="72"/>
      <c r="M894" s="228" t="s">
        <v>21</v>
      </c>
      <c r="N894" s="229" t="s">
        <v>43</v>
      </c>
      <c r="O894" s="47"/>
      <c r="P894" s="230">
        <f>O894*H894</f>
        <v>0</v>
      </c>
      <c r="Q894" s="230">
        <v>0.10000000000000001</v>
      </c>
      <c r="R894" s="230">
        <f>Q894*H894</f>
        <v>0.10000000000000001</v>
      </c>
      <c r="S894" s="230">
        <v>0</v>
      </c>
      <c r="T894" s="231">
        <f>S894*H894</f>
        <v>0</v>
      </c>
      <c r="AR894" s="24" t="s">
        <v>257</v>
      </c>
      <c r="AT894" s="24" t="s">
        <v>153</v>
      </c>
      <c r="AU894" s="24" t="s">
        <v>82</v>
      </c>
      <c r="AY894" s="24" t="s">
        <v>150</v>
      </c>
      <c r="BE894" s="232">
        <f>IF(N894="základní",J894,0)</f>
        <v>0</v>
      </c>
      <c r="BF894" s="232">
        <f>IF(N894="snížená",J894,0)</f>
        <v>0</v>
      </c>
      <c r="BG894" s="232">
        <f>IF(N894="zákl. přenesená",J894,0)</f>
        <v>0</v>
      </c>
      <c r="BH894" s="232">
        <f>IF(N894="sníž. přenesená",J894,0)</f>
        <v>0</v>
      </c>
      <c r="BI894" s="232">
        <f>IF(N894="nulová",J894,0)</f>
        <v>0</v>
      </c>
      <c r="BJ894" s="24" t="s">
        <v>80</v>
      </c>
      <c r="BK894" s="232">
        <f>ROUND(I894*H894,2)</f>
        <v>0</v>
      </c>
      <c r="BL894" s="24" t="s">
        <v>257</v>
      </c>
      <c r="BM894" s="24" t="s">
        <v>1239</v>
      </c>
    </row>
    <row r="895" s="11" customFormat="1">
      <c r="B895" s="236"/>
      <c r="C895" s="237"/>
      <c r="D895" s="233" t="s">
        <v>162</v>
      </c>
      <c r="E895" s="238" t="s">
        <v>21</v>
      </c>
      <c r="F895" s="239" t="s">
        <v>1192</v>
      </c>
      <c r="G895" s="237"/>
      <c r="H895" s="238" t="s">
        <v>21</v>
      </c>
      <c r="I895" s="240"/>
      <c r="J895" s="237"/>
      <c r="K895" s="237"/>
      <c r="L895" s="241"/>
      <c r="M895" s="242"/>
      <c r="N895" s="243"/>
      <c r="O895" s="243"/>
      <c r="P895" s="243"/>
      <c r="Q895" s="243"/>
      <c r="R895" s="243"/>
      <c r="S895" s="243"/>
      <c r="T895" s="244"/>
      <c r="AT895" s="245" t="s">
        <v>162</v>
      </c>
      <c r="AU895" s="245" t="s">
        <v>82</v>
      </c>
      <c r="AV895" s="11" t="s">
        <v>80</v>
      </c>
      <c r="AW895" s="11" t="s">
        <v>35</v>
      </c>
      <c r="AX895" s="11" t="s">
        <v>72</v>
      </c>
      <c r="AY895" s="245" t="s">
        <v>150</v>
      </c>
    </row>
    <row r="896" s="11" customFormat="1">
      <c r="B896" s="236"/>
      <c r="C896" s="237"/>
      <c r="D896" s="233" t="s">
        <v>162</v>
      </c>
      <c r="E896" s="238" t="s">
        <v>21</v>
      </c>
      <c r="F896" s="239" t="s">
        <v>1007</v>
      </c>
      <c r="G896" s="237"/>
      <c r="H896" s="238" t="s">
        <v>21</v>
      </c>
      <c r="I896" s="240"/>
      <c r="J896" s="237"/>
      <c r="K896" s="237"/>
      <c r="L896" s="241"/>
      <c r="M896" s="242"/>
      <c r="N896" s="243"/>
      <c r="O896" s="243"/>
      <c r="P896" s="243"/>
      <c r="Q896" s="243"/>
      <c r="R896" s="243"/>
      <c r="S896" s="243"/>
      <c r="T896" s="244"/>
      <c r="AT896" s="245" t="s">
        <v>162</v>
      </c>
      <c r="AU896" s="245" t="s">
        <v>82</v>
      </c>
      <c r="AV896" s="11" t="s">
        <v>80</v>
      </c>
      <c r="AW896" s="11" t="s">
        <v>35</v>
      </c>
      <c r="AX896" s="11" t="s">
        <v>72</v>
      </c>
      <c r="AY896" s="245" t="s">
        <v>150</v>
      </c>
    </row>
    <row r="897" s="11" customFormat="1">
      <c r="B897" s="236"/>
      <c r="C897" s="237"/>
      <c r="D897" s="233" t="s">
        <v>162</v>
      </c>
      <c r="E897" s="238" t="s">
        <v>21</v>
      </c>
      <c r="F897" s="239" t="s">
        <v>1008</v>
      </c>
      <c r="G897" s="237"/>
      <c r="H897" s="238" t="s">
        <v>21</v>
      </c>
      <c r="I897" s="240"/>
      <c r="J897" s="237"/>
      <c r="K897" s="237"/>
      <c r="L897" s="241"/>
      <c r="M897" s="242"/>
      <c r="N897" s="243"/>
      <c r="O897" s="243"/>
      <c r="P897" s="243"/>
      <c r="Q897" s="243"/>
      <c r="R897" s="243"/>
      <c r="S897" s="243"/>
      <c r="T897" s="244"/>
      <c r="AT897" s="245" t="s">
        <v>162</v>
      </c>
      <c r="AU897" s="245" t="s">
        <v>82</v>
      </c>
      <c r="AV897" s="11" t="s">
        <v>80</v>
      </c>
      <c r="AW897" s="11" t="s">
        <v>35</v>
      </c>
      <c r="AX897" s="11" t="s">
        <v>72</v>
      </c>
      <c r="AY897" s="245" t="s">
        <v>150</v>
      </c>
    </row>
    <row r="898" s="12" customFormat="1">
      <c r="B898" s="246"/>
      <c r="C898" s="247"/>
      <c r="D898" s="233" t="s">
        <v>162</v>
      </c>
      <c r="E898" s="248" t="s">
        <v>21</v>
      </c>
      <c r="F898" s="249" t="s">
        <v>1240</v>
      </c>
      <c r="G898" s="247"/>
      <c r="H898" s="250">
        <v>1</v>
      </c>
      <c r="I898" s="251"/>
      <c r="J898" s="247"/>
      <c r="K898" s="247"/>
      <c r="L898" s="252"/>
      <c r="M898" s="253"/>
      <c r="N898" s="254"/>
      <c r="O898" s="254"/>
      <c r="P898" s="254"/>
      <c r="Q898" s="254"/>
      <c r="R898" s="254"/>
      <c r="S898" s="254"/>
      <c r="T898" s="255"/>
      <c r="AT898" s="256" t="s">
        <v>162</v>
      </c>
      <c r="AU898" s="256" t="s">
        <v>82</v>
      </c>
      <c r="AV898" s="12" t="s">
        <v>82</v>
      </c>
      <c r="AW898" s="12" t="s">
        <v>35</v>
      </c>
      <c r="AX898" s="12" t="s">
        <v>80</v>
      </c>
      <c r="AY898" s="256" t="s">
        <v>150</v>
      </c>
    </row>
    <row r="899" s="1" customFormat="1" ht="16.5" customHeight="1">
      <c r="B899" s="46"/>
      <c r="C899" s="221" t="s">
        <v>1241</v>
      </c>
      <c r="D899" s="221" t="s">
        <v>153</v>
      </c>
      <c r="E899" s="222" t="s">
        <v>1242</v>
      </c>
      <c r="F899" s="223" t="s">
        <v>1243</v>
      </c>
      <c r="G899" s="224" t="s">
        <v>516</v>
      </c>
      <c r="H899" s="225">
        <v>4</v>
      </c>
      <c r="I899" s="226"/>
      <c r="J899" s="227">
        <f>ROUND(I899*H899,2)</f>
        <v>0</v>
      </c>
      <c r="K899" s="223" t="s">
        <v>21</v>
      </c>
      <c r="L899" s="72"/>
      <c r="M899" s="228" t="s">
        <v>21</v>
      </c>
      <c r="N899" s="229" t="s">
        <v>43</v>
      </c>
      <c r="O899" s="47"/>
      <c r="P899" s="230">
        <f>O899*H899</f>
        <v>0</v>
      </c>
      <c r="Q899" s="230">
        <v>0.0050000000000000001</v>
      </c>
      <c r="R899" s="230">
        <f>Q899*H899</f>
        <v>0.02</v>
      </c>
      <c r="S899" s="230">
        <v>0</v>
      </c>
      <c r="T899" s="231">
        <f>S899*H899</f>
        <v>0</v>
      </c>
      <c r="AR899" s="24" t="s">
        <v>257</v>
      </c>
      <c r="AT899" s="24" t="s">
        <v>153</v>
      </c>
      <c r="AU899" s="24" t="s">
        <v>82</v>
      </c>
      <c r="AY899" s="24" t="s">
        <v>150</v>
      </c>
      <c r="BE899" s="232">
        <f>IF(N899="základní",J899,0)</f>
        <v>0</v>
      </c>
      <c r="BF899" s="232">
        <f>IF(N899="snížená",J899,0)</f>
        <v>0</v>
      </c>
      <c r="BG899" s="232">
        <f>IF(N899="zákl. přenesená",J899,0)</f>
        <v>0</v>
      </c>
      <c r="BH899" s="232">
        <f>IF(N899="sníž. přenesená",J899,0)</f>
        <v>0</v>
      </c>
      <c r="BI899" s="232">
        <f>IF(N899="nulová",J899,0)</f>
        <v>0</v>
      </c>
      <c r="BJ899" s="24" t="s">
        <v>80</v>
      </c>
      <c r="BK899" s="232">
        <f>ROUND(I899*H899,2)</f>
        <v>0</v>
      </c>
      <c r="BL899" s="24" t="s">
        <v>257</v>
      </c>
      <c r="BM899" s="24" t="s">
        <v>1244</v>
      </c>
    </row>
    <row r="900" s="11" customFormat="1">
      <c r="B900" s="236"/>
      <c r="C900" s="237"/>
      <c r="D900" s="233" t="s">
        <v>162</v>
      </c>
      <c r="E900" s="238" t="s">
        <v>21</v>
      </c>
      <c r="F900" s="239" t="s">
        <v>1192</v>
      </c>
      <c r="G900" s="237"/>
      <c r="H900" s="238" t="s">
        <v>21</v>
      </c>
      <c r="I900" s="240"/>
      <c r="J900" s="237"/>
      <c r="K900" s="237"/>
      <c r="L900" s="241"/>
      <c r="M900" s="242"/>
      <c r="N900" s="243"/>
      <c r="O900" s="243"/>
      <c r="P900" s="243"/>
      <c r="Q900" s="243"/>
      <c r="R900" s="243"/>
      <c r="S900" s="243"/>
      <c r="T900" s="244"/>
      <c r="AT900" s="245" t="s">
        <v>162</v>
      </c>
      <c r="AU900" s="245" t="s">
        <v>82</v>
      </c>
      <c r="AV900" s="11" t="s">
        <v>80</v>
      </c>
      <c r="AW900" s="11" t="s">
        <v>35</v>
      </c>
      <c r="AX900" s="11" t="s">
        <v>72</v>
      </c>
      <c r="AY900" s="245" t="s">
        <v>150</v>
      </c>
    </row>
    <row r="901" s="11" customFormat="1">
      <c r="B901" s="236"/>
      <c r="C901" s="237"/>
      <c r="D901" s="233" t="s">
        <v>162</v>
      </c>
      <c r="E901" s="238" t="s">
        <v>21</v>
      </c>
      <c r="F901" s="239" t="s">
        <v>1007</v>
      </c>
      <c r="G901" s="237"/>
      <c r="H901" s="238" t="s">
        <v>21</v>
      </c>
      <c r="I901" s="240"/>
      <c r="J901" s="237"/>
      <c r="K901" s="237"/>
      <c r="L901" s="241"/>
      <c r="M901" s="242"/>
      <c r="N901" s="243"/>
      <c r="O901" s="243"/>
      <c r="P901" s="243"/>
      <c r="Q901" s="243"/>
      <c r="R901" s="243"/>
      <c r="S901" s="243"/>
      <c r="T901" s="244"/>
      <c r="AT901" s="245" t="s">
        <v>162</v>
      </c>
      <c r="AU901" s="245" t="s">
        <v>82</v>
      </c>
      <c r="AV901" s="11" t="s">
        <v>80</v>
      </c>
      <c r="AW901" s="11" t="s">
        <v>35</v>
      </c>
      <c r="AX901" s="11" t="s">
        <v>72</v>
      </c>
      <c r="AY901" s="245" t="s">
        <v>150</v>
      </c>
    </row>
    <row r="902" s="11" customFormat="1">
      <c r="B902" s="236"/>
      <c r="C902" s="237"/>
      <c r="D902" s="233" t="s">
        <v>162</v>
      </c>
      <c r="E902" s="238" t="s">
        <v>21</v>
      </c>
      <c r="F902" s="239" t="s">
        <v>1008</v>
      </c>
      <c r="G902" s="237"/>
      <c r="H902" s="238" t="s">
        <v>21</v>
      </c>
      <c r="I902" s="240"/>
      <c r="J902" s="237"/>
      <c r="K902" s="237"/>
      <c r="L902" s="241"/>
      <c r="M902" s="242"/>
      <c r="N902" s="243"/>
      <c r="O902" s="243"/>
      <c r="P902" s="243"/>
      <c r="Q902" s="243"/>
      <c r="R902" s="243"/>
      <c r="S902" s="243"/>
      <c r="T902" s="244"/>
      <c r="AT902" s="245" t="s">
        <v>162</v>
      </c>
      <c r="AU902" s="245" t="s">
        <v>82</v>
      </c>
      <c r="AV902" s="11" t="s">
        <v>80</v>
      </c>
      <c r="AW902" s="11" t="s">
        <v>35</v>
      </c>
      <c r="AX902" s="11" t="s">
        <v>72</v>
      </c>
      <c r="AY902" s="245" t="s">
        <v>150</v>
      </c>
    </row>
    <row r="903" s="12" customFormat="1">
      <c r="B903" s="246"/>
      <c r="C903" s="247"/>
      <c r="D903" s="233" t="s">
        <v>162</v>
      </c>
      <c r="E903" s="248" t="s">
        <v>21</v>
      </c>
      <c r="F903" s="249" t="s">
        <v>1245</v>
      </c>
      <c r="G903" s="247"/>
      <c r="H903" s="250">
        <v>4</v>
      </c>
      <c r="I903" s="251"/>
      <c r="J903" s="247"/>
      <c r="K903" s="247"/>
      <c r="L903" s="252"/>
      <c r="M903" s="253"/>
      <c r="N903" s="254"/>
      <c r="O903" s="254"/>
      <c r="P903" s="254"/>
      <c r="Q903" s="254"/>
      <c r="R903" s="254"/>
      <c r="S903" s="254"/>
      <c r="T903" s="255"/>
      <c r="AT903" s="256" t="s">
        <v>162</v>
      </c>
      <c r="AU903" s="256" t="s">
        <v>82</v>
      </c>
      <c r="AV903" s="12" t="s">
        <v>82</v>
      </c>
      <c r="AW903" s="12" t="s">
        <v>35</v>
      </c>
      <c r="AX903" s="12" t="s">
        <v>80</v>
      </c>
      <c r="AY903" s="256" t="s">
        <v>150</v>
      </c>
    </row>
    <row r="904" s="1" customFormat="1" ht="38.25" customHeight="1">
      <c r="B904" s="46"/>
      <c r="C904" s="221" t="s">
        <v>1246</v>
      </c>
      <c r="D904" s="221" t="s">
        <v>153</v>
      </c>
      <c r="E904" s="222" t="s">
        <v>1247</v>
      </c>
      <c r="F904" s="223" t="s">
        <v>1248</v>
      </c>
      <c r="G904" s="224" t="s">
        <v>516</v>
      </c>
      <c r="H904" s="225">
        <v>1</v>
      </c>
      <c r="I904" s="226"/>
      <c r="J904" s="227">
        <f>ROUND(I904*H904,2)</f>
        <v>0</v>
      </c>
      <c r="K904" s="223" t="s">
        <v>21</v>
      </c>
      <c r="L904" s="72"/>
      <c r="M904" s="228" t="s">
        <v>21</v>
      </c>
      <c r="N904" s="229" t="s">
        <v>43</v>
      </c>
      <c r="O904" s="47"/>
      <c r="P904" s="230">
        <f>O904*H904</f>
        <v>0</v>
      </c>
      <c r="Q904" s="230">
        <v>0.125</v>
      </c>
      <c r="R904" s="230">
        <f>Q904*H904</f>
        <v>0.125</v>
      </c>
      <c r="S904" s="230">
        <v>0</v>
      </c>
      <c r="T904" s="231">
        <f>S904*H904</f>
        <v>0</v>
      </c>
      <c r="AR904" s="24" t="s">
        <v>257</v>
      </c>
      <c r="AT904" s="24" t="s">
        <v>153</v>
      </c>
      <c r="AU904" s="24" t="s">
        <v>82</v>
      </c>
      <c r="AY904" s="24" t="s">
        <v>150</v>
      </c>
      <c r="BE904" s="232">
        <f>IF(N904="základní",J904,0)</f>
        <v>0</v>
      </c>
      <c r="BF904" s="232">
        <f>IF(N904="snížená",J904,0)</f>
        <v>0</v>
      </c>
      <c r="BG904" s="232">
        <f>IF(N904="zákl. přenesená",J904,0)</f>
        <v>0</v>
      </c>
      <c r="BH904" s="232">
        <f>IF(N904="sníž. přenesená",J904,0)</f>
        <v>0</v>
      </c>
      <c r="BI904" s="232">
        <f>IF(N904="nulová",J904,0)</f>
        <v>0</v>
      </c>
      <c r="BJ904" s="24" t="s">
        <v>80</v>
      </c>
      <c r="BK904" s="232">
        <f>ROUND(I904*H904,2)</f>
        <v>0</v>
      </c>
      <c r="BL904" s="24" t="s">
        <v>257</v>
      </c>
      <c r="BM904" s="24" t="s">
        <v>1249</v>
      </c>
    </row>
    <row r="905" s="11" customFormat="1">
      <c r="B905" s="236"/>
      <c r="C905" s="237"/>
      <c r="D905" s="233" t="s">
        <v>162</v>
      </c>
      <c r="E905" s="238" t="s">
        <v>21</v>
      </c>
      <c r="F905" s="239" t="s">
        <v>1006</v>
      </c>
      <c r="G905" s="237"/>
      <c r="H905" s="238" t="s">
        <v>21</v>
      </c>
      <c r="I905" s="240"/>
      <c r="J905" s="237"/>
      <c r="K905" s="237"/>
      <c r="L905" s="241"/>
      <c r="M905" s="242"/>
      <c r="N905" s="243"/>
      <c r="O905" s="243"/>
      <c r="P905" s="243"/>
      <c r="Q905" s="243"/>
      <c r="R905" s="243"/>
      <c r="S905" s="243"/>
      <c r="T905" s="244"/>
      <c r="AT905" s="245" t="s">
        <v>162</v>
      </c>
      <c r="AU905" s="245" t="s">
        <v>82</v>
      </c>
      <c r="AV905" s="11" t="s">
        <v>80</v>
      </c>
      <c r="AW905" s="11" t="s">
        <v>35</v>
      </c>
      <c r="AX905" s="11" t="s">
        <v>72</v>
      </c>
      <c r="AY905" s="245" t="s">
        <v>150</v>
      </c>
    </row>
    <row r="906" s="11" customFormat="1">
      <c r="B906" s="236"/>
      <c r="C906" s="237"/>
      <c r="D906" s="233" t="s">
        <v>162</v>
      </c>
      <c r="E906" s="238" t="s">
        <v>21</v>
      </c>
      <c r="F906" s="239" t="s">
        <v>1007</v>
      </c>
      <c r="G906" s="237"/>
      <c r="H906" s="238" t="s">
        <v>21</v>
      </c>
      <c r="I906" s="240"/>
      <c r="J906" s="237"/>
      <c r="K906" s="237"/>
      <c r="L906" s="241"/>
      <c r="M906" s="242"/>
      <c r="N906" s="243"/>
      <c r="O906" s="243"/>
      <c r="P906" s="243"/>
      <c r="Q906" s="243"/>
      <c r="R906" s="243"/>
      <c r="S906" s="243"/>
      <c r="T906" s="244"/>
      <c r="AT906" s="245" t="s">
        <v>162</v>
      </c>
      <c r="AU906" s="245" t="s">
        <v>82</v>
      </c>
      <c r="AV906" s="11" t="s">
        <v>80</v>
      </c>
      <c r="AW906" s="11" t="s">
        <v>35</v>
      </c>
      <c r="AX906" s="11" t="s">
        <v>72</v>
      </c>
      <c r="AY906" s="245" t="s">
        <v>150</v>
      </c>
    </row>
    <row r="907" s="11" customFormat="1">
      <c r="B907" s="236"/>
      <c r="C907" s="237"/>
      <c r="D907" s="233" t="s">
        <v>162</v>
      </c>
      <c r="E907" s="238" t="s">
        <v>21</v>
      </c>
      <c r="F907" s="239" t="s">
        <v>1008</v>
      </c>
      <c r="G907" s="237"/>
      <c r="H907" s="238" t="s">
        <v>21</v>
      </c>
      <c r="I907" s="240"/>
      <c r="J907" s="237"/>
      <c r="K907" s="237"/>
      <c r="L907" s="241"/>
      <c r="M907" s="242"/>
      <c r="N907" s="243"/>
      <c r="O907" s="243"/>
      <c r="P907" s="243"/>
      <c r="Q907" s="243"/>
      <c r="R907" s="243"/>
      <c r="S907" s="243"/>
      <c r="T907" s="244"/>
      <c r="AT907" s="245" t="s">
        <v>162</v>
      </c>
      <c r="AU907" s="245" t="s">
        <v>82</v>
      </c>
      <c r="AV907" s="11" t="s">
        <v>80</v>
      </c>
      <c r="AW907" s="11" t="s">
        <v>35</v>
      </c>
      <c r="AX907" s="11" t="s">
        <v>72</v>
      </c>
      <c r="AY907" s="245" t="s">
        <v>150</v>
      </c>
    </row>
    <row r="908" s="12" customFormat="1">
      <c r="B908" s="246"/>
      <c r="C908" s="247"/>
      <c r="D908" s="233" t="s">
        <v>162</v>
      </c>
      <c r="E908" s="248" t="s">
        <v>21</v>
      </c>
      <c r="F908" s="249" t="s">
        <v>1250</v>
      </c>
      <c r="G908" s="247"/>
      <c r="H908" s="250">
        <v>1</v>
      </c>
      <c r="I908" s="251"/>
      <c r="J908" s="247"/>
      <c r="K908" s="247"/>
      <c r="L908" s="252"/>
      <c r="M908" s="253"/>
      <c r="N908" s="254"/>
      <c r="O908" s="254"/>
      <c r="P908" s="254"/>
      <c r="Q908" s="254"/>
      <c r="R908" s="254"/>
      <c r="S908" s="254"/>
      <c r="T908" s="255"/>
      <c r="AT908" s="256" t="s">
        <v>162</v>
      </c>
      <c r="AU908" s="256" t="s">
        <v>82</v>
      </c>
      <c r="AV908" s="12" t="s">
        <v>82</v>
      </c>
      <c r="AW908" s="12" t="s">
        <v>35</v>
      </c>
      <c r="AX908" s="12" t="s">
        <v>80</v>
      </c>
      <c r="AY908" s="256" t="s">
        <v>150</v>
      </c>
    </row>
    <row r="909" s="1" customFormat="1" ht="25.5" customHeight="1">
      <c r="B909" s="46"/>
      <c r="C909" s="221" t="s">
        <v>1251</v>
      </c>
      <c r="D909" s="221" t="s">
        <v>153</v>
      </c>
      <c r="E909" s="222" t="s">
        <v>1252</v>
      </c>
      <c r="F909" s="223" t="s">
        <v>1253</v>
      </c>
      <c r="G909" s="224" t="s">
        <v>516</v>
      </c>
      <c r="H909" s="225">
        <v>1</v>
      </c>
      <c r="I909" s="226"/>
      <c r="J909" s="227">
        <f>ROUND(I909*H909,2)</f>
        <v>0</v>
      </c>
      <c r="K909" s="223" t="s">
        <v>21</v>
      </c>
      <c r="L909" s="72"/>
      <c r="M909" s="228" t="s">
        <v>21</v>
      </c>
      <c r="N909" s="229" t="s">
        <v>43</v>
      </c>
      <c r="O909" s="47"/>
      <c r="P909" s="230">
        <f>O909*H909</f>
        <v>0</v>
      </c>
      <c r="Q909" s="230">
        <v>0.10000000000000001</v>
      </c>
      <c r="R909" s="230">
        <f>Q909*H909</f>
        <v>0.10000000000000001</v>
      </c>
      <c r="S909" s="230">
        <v>0</v>
      </c>
      <c r="T909" s="231">
        <f>S909*H909</f>
        <v>0</v>
      </c>
      <c r="AR909" s="24" t="s">
        <v>257</v>
      </c>
      <c r="AT909" s="24" t="s">
        <v>153</v>
      </c>
      <c r="AU909" s="24" t="s">
        <v>82</v>
      </c>
      <c r="AY909" s="24" t="s">
        <v>150</v>
      </c>
      <c r="BE909" s="232">
        <f>IF(N909="základní",J909,0)</f>
        <v>0</v>
      </c>
      <c r="BF909" s="232">
        <f>IF(N909="snížená",J909,0)</f>
        <v>0</v>
      </c>
      <c r="BG909" s="232">
        <f>IF(N909="zákl. přenesená",J909,0)</f>
        <v>0</v>
      </c>
      <c r="BH909" s="232">
        <f>IF(N909="sníž. přenesená",J909,0)</f>
        <v>0</v>
      </c>
      <c r="BI909" s="232">
        <f>IF(N909="nulová",J909,0)</f>
        <v>0</v>
      </c>
      <c r="BJ909" s="24" t="s">
        <v>80</v>
      </c>
      <c r="BK909" s="232">
        <f>ROUND(I909*H909,2)</f>
        <v>0</v>
      </c>
      <c r="BL909" s="24" t="s">
        <v>257</v>
      </c>
      <c r="BM909" s="24" t="s">
        <v>1254</v>
      </c>
    </row>
    <row r="910" s="11" customFormat="1">
      <c r="B910" s="236"/>
      <c r="C910" s="237"/>
      <c r="D910" s="233" t="s">
        <v>162</v>
      </c>
      <c r="E910" s="238" t="s">
        <v>21</v>
      </c>
      <c r="F910" s="239" t="s">
        <v>1006</v>
      </c>
      <c r="G910" s="237"/>
      <c r="H910" s="238" t="s">
        <v>21</v>
      </c>
      <c r="I910" s="240"/>
      <c r="J910" s="237"/>
      <c r="K910" s="237"/>
      <c r="L910" s="241"/>
      <c r="M910" s="242"/>
      <c r="N910" s="243"/>
      <c r="O910" s="243"/>
      <c r="P910" s="243"/>
      <c r="Q910" s="243"/>
      <c r="R910" s="243"/>
      <c r="S910" s="243"/>
      <c r="T910" s="244"/>
      <c r="AT910" s="245" t="s">
        <v>162</v>
      </c>
      <c r="AU910" s="245" t="s">
        <v>82</v>
      </c>
      <c r="AV910" s="11" t="s">
        <v>80</v>
      </c>
      <c r="AW910" s="11" t="s">
        <v>35</v>
      </c>
      <c r="AX910" s="11" t="s">
        <v>72</v>
      </c>
      <c r="AY910" s="245" t="s">
        <v>150</v>
      </c>
    </row>
    <row r="911" s="11" customFormat="1">
      <c r="B911" s="236"/>
      <c r="C911" s="237"/>
      <c r="D911" s="233" t="s">
        <v>162</v>
      </c>
      <c r="E911" s="238" t="s">
        <v>21</v>
      </c>
      <c r="F911" s="239" t="s">
        <v>1007</v>
      </c>
      <c r="G911" s="237"/>
      <c r="H911" s="238" t="s">
        <v>21</v>
      </c>
      <c r="I911" s="240"/>
      <c r="J911" s="237"/>
      <c r="K911" s="237"/>
      <c r="L911" s="241"/>
      <c r="M911" s="242"/>
      <c r="N911" s="243"/>
      <c r="O911" s="243"/>
      <c r="P911" s="243"/>
      <c r="Q911" s="243"/>
      <c r="R911" s="243"/>
      <c r="S911" s="243"/>
      <c r="T911" s="244"/>
      <c r="AT911" s="245" t="s">
        <v>162</v>
      </c>
      <c r="AU911" s="245" t="s">
        <v>82</v>
      </c>
      <c r="AV911" s="11" t="s">
        <v>80</v>
      </c>
      <c r="AW911" s="11" t="s">
        <v>35</v>
      </c>
      <c r="AX911" s="11" t="s">
        <v>72</v>
      </c>
      <c r="AY911" s="245" t="s">
        <v>150</v>
      </c>
    </row>
    <row r="912" s="11" customFormat="1">
      <c r="B912" s="236"/>
      <c r="C912" s="237"/>
      <c r="D912" s="233" t="s">
        <v>162</v>
      </c>
      <c r="E912" s="238" t="s">
        <v>21</v>
      </c>
      <c r="F912" s="239" t="s">
        <v>1008</v>
      </c>
      <c r="G912" s="237"/>
      <c r="H912" s="238" t="s">
        <v>21</v>
      </c>
      <c r="I912" s="240"/>
      <c r="J912" s="237"/>
      <c r="K912" s="237"/>
      <c r="L912" s="241"/>
      <c r="M912" s="242"/>
      <c r="N912" s="243"/>
      <c r="O912" s="243"/>
      <c r="P912" s="243"/>
      <c r="Q912" s="243"/>
      <c r="R912" s="243"/>
      <c r="S912" s="243"/>
      <c r="T912" s="244"/>
      <c r="AT912" s="245" t="s">
        <v>162</v>
      </c>
      <c r="AU912" s="245" t="s">
        <v>82</v>
      </c>
      <c r="AV912" s="11" t="s">
        <v>80</v>
      </c>
      <c r="AW912" s="11" t="s">
        <v>35</v>
      </c>
      <c r="AX912" s="11" t="s">
        <v>72</v>
      </c>
      <c r="AY912" s="245" t="s">
        <v>150</v>
      </c>
    </row>
    <row r="913" s="12" customFormat="1">
      <c r="B913" s="246"/>
      <c r="C913" s="247"/>
      <c r="D913" s="233" t="s">
        <v>162</v>
      </c>
      <c r="E913" s="248" t="s">
        <v>21</v>
      </c>
      <c r="F913" s="249" t="s">
        <v>1255</v>
      </c>
      <c r="G913" s="247"/>
      <c r="H913" s="250">
        <v>1</v>
      </c>
      <c r="I913" s="251"/>
      <c r="J913" s="247"/>
      <c r="K913" s="247"/>
      <c r="L913" s="252"/>
      <c r="M913" s="253"/>
      <c r="N913" s="254"/>
      <c r="O913" s="254"/>
      <c r="P913" s="254"/>
      <c r="Q913" s="254"/>
      <c r="R913" s="254"/>
      <c r="S913" s="254"/>
      <c r="T913" s="255"/>
      <c r="AT913" s="256" t="s">
        <v>162</v>
      </c>
      <c r="AU913" s="256" t="s">
        <v>82</v>
      </c>
      <c r="AV913" s="12" t="s">
        <v>82</v>
      </c>
      <c r="AW913" s="12" t="s">
        <v>35</v>
      </c>
      <c r="AX913" s="12" t="s">
        <v>80</v>
      </c>
      <c r="AY913" s="256" t="s">
        <v>150</v>
      </c>
    </row>
    <row r="914" s="1" customFormat="1" ht="25.5" customHeight="1">
      <c r="B914" s="46"/>
      <c r="C914" s="221" t="s">
        <v>1256</v>
      </c>
      <c r="D914" s="221" t="s">
        <v>153</v>
      </c>
      <c r="E914" s="222" t="s">
        <v>1257</v>
      </c>
      <c r="F914" s="223" t="s">
        <v>1258</v>
      </c>
      <c r="G914" s="224" t="s">
        <v>516</v>
      </c>
      <c r="H914" s="225">
        <v>1</v>
      </c>
      <c r="I914" s="226"/>
      <c r="J914" s="227">
        <f>ROUND(I914*H914,2)</f>
        <v>0</v>
      </c>
      <c r="K914" s="223" t="s">
        <v>21</v>
      </c>
      <c r="L914" s="72"/>
      <c r="M914" s="228" t="s">
        <v>21</v>
      </c>
      <c r="N914" s="229" t="s">
        <v>43</v>
      </c>
      <c r="O914" s="47"/>
      <c r="P914" s="230">
        <f>O914*H914</f>
        <v>0</v>
      </c>
      <c r="Q914" s="230">
        <v>0.10000000000000001</v>
      </c>
      <c r="R914" s="230">
        <f>Q914*H914</f>
        <v>0.10000000000000001</v>
      </c>
      <c r="S914" s="230">
        <v>0</v>
      </c>
      <c r="T914" s="231">
        <f>S914*H914</f>
        <v>0</v>
      </c>
      <c r="AR914" s="24" t="s">
        <v>257</v>
      </c>
      <c r="AT914" s="24" t="s">
        <v>153</v>
      </c>
      <c r="AU914" s="24" t="s">
        <v>82</v>
      </c>
      <c r="AY914" s="24" t="s">
        <v>150</v>
      </c>
      <c r="BE914" s="232">
        <f>IF(N914="základní",J914,0)</f>
        <v>0</v>
      </c>
      <c r="BF914" s="232">
        <f>IF(N914="snížená",J914,0)</f>
        <v>0</v>
      </c>
      <c r="BG914" s="232">
        <f>IF(N914="zákl. přenesená",J914,0)</f>
        <v>0</v>
      </c>
      <c r="BH914" s="232">
        <f>IF(N914="sníž. přenesená",J914,0)</f>
        <v>0</v>
      </c>
      <c r="BI914" s="232">
        <f>IF(N914="nulová",J914,0)</f>
        <v>0</v>
      </c>
      <c r="BJ914" s="24" t="s">
        <v>80</v>
      </c>
      <c r="BK914" s="232">
        <f>ROUND(I914*H914,2)</f>
        <v>0</v>
      </c>
      <c r="BL914" s="24" t="s">
        <v>257</v>
      </c>
      <c r="BM914" s="24" t="s">
        <v>1259</v>
      </c>
    </row>
    <row r="915" s="11" customFormat="1">
      <c r="B915" s="236"/>
      <c r="C915" s="237"/>
      <c r="D915" s="233" t="s">
        <v>162</v>
      </c>
      <c r="E915" s="238" t="s">
        <v>21</v>
      </c>
      <c r="F915" s="239" t="s">
        <v>1006</v>
      </c>
      <c r="G915" s="237"/>
      <c r="H915" s="238" t="s">
        <v>21</v>
      </c>
      <c r="I915" s="240"/>
      <c r="J915" s="237"/>
      <c r="K915" s="237"/>
      <c r="L915" s="241"/>
      <c r="M915" s="242"/>
      <c r="N915" s="243"/>
      <c r="O915" s="243"/>
      <c r="P915" s="243"/>
      <c r="Q915" s="243"/>
      <c r="R915" s="243"/>
      <c r="S915" s="243"/>
      <c r="T915" s="244"/>
      <c r="AT915" s="245" t="s">
        <v>162</v>
      </c>
      <c r="AU915" s="245" t="s">
        <v>82</v>
      </c>
      <c r="AV915" s="11" t="s">
        <v>80</v>
      </c>
      <c r="AW915" s="11" t="s">
        <v>35</v>
      </c>
      <c r="AX915" s="11" t="s">
        <v>72</v>
      </c>
      <c r="AY915" s="245" t="s">
        <v>150</v>
      </c>
    </row>
    <row r="916" s="11" customFormat="1">
      <c r="B916" s="236"/>
      <c r="C916" s="237"/>
      <c r="D916" s="233" t="s">
        <v>162</v>
      </c>
      <c r="E916" s="238" t="s">
        <v>21</v>
      </c>
      <c r="F916" s="239" t="s">
        <v>1007</v>
      </c>
      <c r="G916" s="237"/>
      <c r="H916" s="238" t="s">
        <v>21</v>
      </c>
      <c r="I916" s="240"/>
      <c r="J916" s="237"/>
      <c r="K916" s="237"/>
      <c r="L916" s="241"/>
      <c r="M916" s="242"/>
      <c r="N916" s="243"/>
      <c r="O916" s="243"/>
      <c r="P916" s="243"/>
      <c r="Q916" s="243"/>
      <c r="R916" s="243"/>
      <c r="S916" s="243"/>
      <c r="T916" s="244"/>
      <c r="AT916" s="245" t="s">
        <v>162</v>
      </c>
      <c r="AU916" s="245" t="s">
        <v>82</v>
      </c>
      <c r="AV916" s="11" t="s">
        <v>80</v>
      </c>
      <c r="AW916" s="11" t="s">
        <v>35</v>
      </c>
      <c r="AX916" s="11" t="s">
        <v>72</v>
      </c>
      <c r="AY916" s="245" t="s">
        <v>150</v>
      </c>
    </row>
    <row r="917" s="11" customFormat="1">
      <c r="B917" s="236"/>
      <c r="C917" s="237"/>
      <c r="D917" s="233" t="s">
        <v>162</v>
      </c>
      <c r="E917" s="238" t="s">
        <v>21</v>
      </c>
      <c r="F917" s="239" t="s">
        <v>1008</v>
      </c>
      <c r="G917" s="237"/>
      <c r="H917" s="238" t="s">
        <v>21</v>
      </c>
      <c r="I917" s="240"/>
      <c r="J917" s="237"/>
      <c r="K917" s="237"/>
      <c r="L917" s="241"/>
      <c r="M917" s="242"/>
      <c r="N917" s="243"/>
      <c r="O917" s="243"/>
      <c r="P917" s="243"/>
      <c r="Q917" s="243"/>
      <c r="R917" s="243"/>
      <c r="S917" s="243"/>
      <c r="T917" s="244"/>
      <c r="AT917" s="245" t="s">
        <v>162</v>
      </c>
      <c r="AU917" s="245" t="s">
        <v>82</v>
      </c>
      <c r="AV917" s="11" t="s">
        <v>80</v>
      </c>
      <c r="AW917" s="11" t="s">
        <v>35</v>
      </c>
      <c r="AX917" s="11" t="s">
        <v>72</v>
      </c>
      <c r="AY917" s="245" t="s">
        <v>150</v>
      </c>
    </row>
    <row r="918" s="12" customFormat="1">
      <c r="B918" s="246"/>
      <c r="C918" s="247"/>
      <c r="D918" s="233" t="s">
        <v>162</v>
      </c>
      <c r="E918" s="248" t="s">
        <v>21</v>
      </c>
      <c r="F918" s="249" t="s">
        <v>1255</v>
      </c>
      <c r="G918" s="247"/>
      <c r="H918" s="250">
        <v>1</v>
      </c>
      <c r="I918" s="251"/>
      <c r="J918" s="247"/>
      <c r="K918" s="247"/>
      <c r="L918" s="252"/>
      <c r="M918" s="253"/>
      <c r="N918" s="254"/>
      <c r="O918" s="254"/>
      <c r="P918" s="254"/>
      <c r="Q918" s="254"/>
      <c r="R918" s="254"/>
      <c r="S918" s="254"/>
      <c r="T918" s="255"/>
      <c r="AT918" s="256" t="s">
        <v>162</v>
      </c>
      <c r="AU918" s="256" t="s">
        <v>82</v>
      </c>
      <c r="AV918" s="12" t="s">
        <v>82</v>
      </c>
      <c r="AW918" s="12" t="s">
        <v>35</v>
      </c>
      <c r="AX918" s="12" t="s">
        <v>80</v>
      </c>
      <c r="AY918" s="256" t="s">
        <v>150</v>
      </c>
    </row>
    <row r="919" s="1" customFormat="1" ht="25.5" customHeight="1">
      <c r="B919" s="46"/>
      <c r="C919" s="221" t="s">
        <v>1260</v>
      </c>
      <c r="D919" s="221" t="s">
        <v>153</v>
      </c>
      <c r="E919" s="222" t="s">
        <v>1261</v>
      </c>
      <c r="F919" s="223" t="s">
        <v>1262</v>
      </c>
      <c r="G919" s="224" t="s">
        <v>516</v>
      </c>
      <c r="H919" s="225">
        <v>1</v>
      </c>
      <c r="I919" s="226"/>
      <c r="J919" s="227">
        <f>ROUND(I919*H919,2)</f>
        <v>0</v>
      </c>
      <c r="K919" s="223" t="s">
        <v>21</v>
      </c>
      <c r="L919" s="72"/>
      <c r="M919" s="228" t="s">
        <v>21</v>
      </c>
      <c r="N919" s="229" t="s">
        <v>43</v>
      </c>
      <c r="O919" s="47"/>
      <c r="P919" s="230">
        <f>O919*H919</f>
        <v>0</v>
      </c>
      <c r="Q919" s="230">
        <v>0.10000000000000001</v>
      </c>
      <c r="R919" s="230">
        <f>Q919*H919</f>
        <v>0.10000000000000001</v>
      </c>
      <c r="S919" s="230">
        <v>0</v>
      </c>
      <c r="T919" s="231">
        <f>S919*H919</f>
        <v>0</v>
      </c>
      <c r="AR919" s="24" t="s">
        <v>257</v>
      </c>
      <c r="AT919" s="24" t="s">
        <v>153</v>
      </c>
      <c r="AU919" s="24" t="s">
        <v>82</v>
      </c>
      <c r="AY919" s="24" t="s">
        <v>150</v>
      </c>
      <c r="BE919" s="232">
        <f>IF(N919="základní",J919,0)</f>
        <v>0</v>
      </c>
      <c r="BF919" s="232">
        <f>IF(N919="snížená",J919,0)</f>
        <v>0</v>
      </c>
      <c r="BG919" s="232">
        <f>IF(N919="zákl. přenesená",J919,0)</f>
        <v>0</v>
      </c>
      <c r="BH919" s="232">
        <f>IF(N919="sníž. přenesená",J919,0)</f>
        <v>0</v>
      </c>
      <c r="BI919" s="232">
        <f>IF(N919="nulová",J919,0)</f>
        <v>0</v>
      </c>
      <c r="BJ919" s="24" t="s">
        <v>80</v>
      </c>
      <c r="BK919" s="232">
        <f>ROUND(I919*H919,2)</f>
        <v>0</v>
      </c>
      <c r="BL919" s="24" t="s">
        <v>257</v>
      </c>
      <c r="BM919" s="24" t="s">
        <v>1263</v>
      </c>
    </row>
    <row r="920" s="11" customFormat="1">
      <c r="B920" s="236"/>
      <c r="C920" s="237"/>
      <c r="D920" s="233" t="s">
        <v>162</v>
      </c>
      <c r="E920" s="238" t="s">
        <v>21</v>
      </c>
      <c r="F920" s="239" t="s">
        <v>1006</v>
      </c>
      <c r="G920" s="237"/>
      <c r="H920" s="238" t="s">
        <v>21</v>
      </c>
      <c r="I920" s="240"/>
      <c r="J920" s="237"/>
      <c r="K920" s="237"/>
      <c r="L920" s="241"/>
      <c r="M920" s="242"/>
      <c r="N920" s="243"/>
      <c r="O920" s="243"/>
      <c r="P920" s="243"/>
      <c r="Q920" s="243"/>
      <c r="R920" s="243"/>
      <c r="S920" s="243"/>
      <c r="T920" s="244"/>
      <c r="AT920" s="245" t="s">
        <v>162</v>
      </c>
      <c r="AU920" s="245" t="s">
        <v>82</v>
      </c>
      <c r="AV920" s="11" t="s">
        <v>80</v>
      </c>
      <c r="AW920" s="11" t="s">
        <v>35</v>
      </c>
      <c r="AX920" s="11" t="s">
        <v>72</v>
      </c>
      <c r="AY920" s="245" t="s">
        <v>150</v>
      </c>
    </row>
    <row r="921" s="11" customFormat="1">
      <c r="B921" s="236"/>
      <c r="C921" s="237"/>
      <c r="D921" s="233" t="s">
        <v>162</v>
      </c>
      <c r="E921" s="238" t="s">
        <v>21</v>
      </c>
      <c r="F921" s="239" t="s">
        <v>1007</v>
      </c>
      <c r="G921" s="237"/>
      <c r="H921" s="238" t="s">
        <v>21</v>
      </c>
      <c r="I921" s="240"/>
      <c r="J921" s="237"/>
      <c r="K921" s="237"/>
      <c r="L921" s="241"/>
      <c r="M921" s="242"/>
      <c r="N921" s="243"/>
      <c r="O921" s="243"/>
      <c r="P921" s="243"/>
      <c r="Q921" s="243"/>
      <c r="R921" s="243"/>
      <c r="S921" s="243"/>
      <c r="T921" s="244"/>
      <c r="AT921" s="245" t="s">
        <v>162</v>
      </c>
      <c r="AU921" s="245" t="s">
        <v>82</v>
      </c>
      <c r="AV921" s="11" t="s">
        <v>80</v>
      </c>
      <c r="AW921" s="11" t="s">
        <v>35</v>
      </c>
      <c r="AX921" s="11" t="s">
        <v>72</v>
      </c>
      <c r="AY921" s="245" t="s">
        <v>150</v>
      </c>
    </row>
    <row r="922" s="11" customFormat="1">
      <c r="B922" s="236"/>
      <c r="C922" s="237"/>
      <c r="D922" s="233" t="s">
        <v>162</v>
      </c>
      <c r="E922" s="238" t="s">
        <v>21</v>
      </c>
      <c r="F922" s="239" t="s">
        <v>1008</v>
      </c>
      <c r="G922" s="237"/>
      <c r="H922" s="238" t="s">
        <v>21</v>
      </c>
      <c r="I922" s="240"/>
      <c r="J922" s="237"/>
      <c r="K922" s="237"/>
      <c r="L922" s="241"/>
      <c r="M922" s="242"/>
      <c r="N922" s="243"/>
      <c r="O922" s="243"/>
      <c r="P922" s="243"/>
      <c r="Q922" s="243"/>
      <c r="R922" s="243"/>
      <c r="S922" s="243"/>
      <c r="T922" s="244"/>
      <c r="AT922" s="245" t="s">
        <v>162</v>
      </c>
      <c r="AU922" s="245" t="s">
        <v>82</v>
      </c>
      <c r="AV922" s="11" t="s">
        <v>80</v>
      </c>
      <c r="AW922" s="11" t="s">
        <v>35</v>
      </c>
      <c r="AX922" s="11" t="s">
        <v>72</v>
      </c>
      <c r="AY922" s="245" t="s">
        <v>150</v>
      </c>
    </row>
    <row r="923" s="12" customFormat="1">
      <c r="B923" s="246"/>
      <c r="C923" s="247"/>
      <c r="D923" s="233" t="s">
        <v>162</v>
      </c>
      <c r="E923" s="248" t="s">
        <v>21</v>
      </c>
      <c r="F923" s="249" t="s">
        <v>1255</v>
      </c>
      <c r="G923" s="247"/>
      <c r="H923" s="250">
        <v>1</v>
      </c>
      <c r="I923" s="251"/>
      <c r="J923" s="247"/>
      <c r="K923" s="247"/>
      <c r="L923" s="252"/>
      <c r="M923" s="253"/>
      <c r="N923" s="254"/>
      <c r="O923" s="254"/>
      <c r="P923" s="254"/>
      <c r="Q923" s="254"/>
      <c r="R923" s="254"/>
      <c r="S923" s="254"/>
      <c r="T923" s="255"/>
      <c r="AT923" s="256" t="s">
        <v>162</v>
      </c>
      <c r="AU923" s="256" t="s">
        <v>82</v>
      </c>
      <c r="AV923" s="12" t="s">
        <v>82</v>
      </c>
      <c r="AW923" s="12" t="s">
        <v>35</v>
      </c>
      <c r="AX923" s="12" t="s">
        <v>80</v>
      </c>
      <c r="AY923" s="256" t="s">
        <v>150</v>
      </c>
    </row>
    <row r="924" s="1" customFormat="1" ht="16.5" customHeight="1">
      <c r="B924" s="46"/>
      <c r="C924" s="221" t="s">
        <v>1264</v>
      </c>
      <c r="D924" s="221" t="s">
        <v>153</v>
      </c>
      <c r="E924" s="222" t="s">
        <v>1265</v>
      </c>
      <c r="F924" s="223" t="s">
        <v>1266</v>
      </c>
      <c r="G924" s="224" t="s">
        <v>156</v>
      </c>
      <c r="H924" s="225">
        <v>13.393000000000001</v>
      </c>
      <c r="I924" s="226"/>
      <c r="J924" s="227">
        <f>ROUND(I924*H924,2)</f>
        <v>0</v>
      </c>
      <c r="K924" s="223" t="s">
        <v>157</v>
      </c>
      <c r="L924" s="72"/>
      <c r="M924" s="228" t="s">
        <v>21</v>
      </c>
      <c r="N924" s="229" t="s">
        <v>43</v>
      </c>
      <c r="O924" s="47"/>
      <c r="P924" s="230">
        <f>O924*H924</f>
        <v>0</v>
      </c>
      <c r="Q924" s="230">
        <v>0</v>
      </c>
      <c r="R924" s="230">
        <f>Q924*H924</f>
        <v>0</v>
      </c>
      <c r="S924" s="230">
        <v>0</v>
      </c>
      <c r="T924" s="231">
        <f>S924*H924</f>
        <v>0</v>
      </c>
      <c r="AR924" s="24" t="s">
        <v>257</v>
      </c>
      <c r="AT924" s="24" t="s">
        <v>153</v>
      </c>
      <c r="AU924" s="24" t="s">
        <v>82</v>
      </c>
      <c r="AY924" s="24" t="s">
        <v>150</v>
      </c>
      <c r="BE924" s="232">
        <f>IF(N924="základní",J924,0)</f>
        <v>0</v>
      </c>
      <c r="BF924" s="232">
        <f>IF(N924="snížená",J924,0)</f>
        <v>0</v>
      </c>
      <c r="BG924" s="232">
        <f>IF(N924="zákl. přenesená",J924,0)</f>
        <v>0</v>
      </c>
      <c r="BH924" s="232">
        <f>IF(N924="sníž. přenesená",J924,0)</f>
        <v>0</v>
      </c>
      <c r="BI924" s="232">
        <f>IF(N924="nulová",J924,0)</f>
        <v>0</v>
      </c>
      <c r="BJ924" s="24" t="s">
        <v>80</v>
      </c>
      <c r="BK924" s="232">
        <f>ROUND(I924*H924,2)</f>
        <v>0</v>
      </c>
      <c r="BL924" s="24" t="s">
        <v>257</v>
      </c>
      <c r="BM924" s="24" t="s">
        <v>1267</v>
      </c>
    </row>
    <row r="925" s="1" customFormat="1">
      <c r="B925" s="46"/>
      <c r="C925" s="74"/>
      <c r="D925" s="233" t="s">
        <v>160</v>
      </c>
      <c r="E925" s="74"/>
      <c r="F925" s="234" t="s">
        <v>1268</v>
      </c>
      <c r="G925" s="74"/>
      <c r="H925" s="74"/>
      <c r="I925" s="191"/>
      <c r="J925" s="74"/>
      <c r="K925" s="74"/>
      <c r="L925" s="72"/>
      <c r="M925" s="235"/>
      <c r="N925" s="47"/>
      <c r="O925" s="47"/>
      <c r="P925" s="47"/>
      <c r="Q925" s="47"/>
      <c r="R925" s="47"/>
      <c r="S925" s="47"/>
      <c r="T925" s="95"/>
      <c r="AT925" s="24" t="s">
        <v>160</v>
      </c>
      <c r="AU925" s="24" t="s">
        <v>82</v>
      </c>
    </row>
    <row r="926" s="1" customFormat="1" ht="16.5" customHeight="1">
      <c r="B926" s="46"/>
      <c r="C926" s="221" t="s">
        <v>1269</v>
      </c>
      <c r="D926" s="221" t="s">
        <v>153</v>
      </c>
      <c r="E926" s="222" t="s">
        <v>1270</v>
      </c>
      <c r="F926" s="223" t="s">
        <v>1271</v>
      </c>
      <c r="G926" s="224" t="s">
        <v>156</v>
      </c>
      <c r="H926" s="225">
        <v>13.393000000000001</v>
      </c>
      <c r="I926" s="226"/>
      <c r="J926" s="227">
        <f>ROUND(I926*H926,2)</f>
        <v>0</v>
      </c>
      <c r="K926" s="223" t="s">
        <v>157</v>
      </c>
      <c r="L926" s="72"/>
      <c r="M926" s="228" t="s">
        <v>21</v>
      </c>
      <c r="N926" s="229" t="s">
        <v>43</v>
      </c>
      <c r="O926" s="47"/>
      <c r="P926" s="230">
        <f>O926*H926</f>
        <v>0</v>
      </c>
      <c r="Q926" s="230">
        <v>0</v>
      </c>
      <c r="R926" s="230">
        <f>Q926*H926</f>
        <v>0</v>
      </c>
      <c r="S926" s="230">
        <v>0</v>
      </c>
      <c r="T926" s="231">
        <f>S926*H926</f>
        <v>0</v>
      </c>
      <c r="AR926" s="24" t="s">
        <v>257</v>
      </c>
      <c r="AT926" s="24" t="s">
        <v>153</v>
      </c>
      <c r="AU926" s="24" t="s">
        <v>82</v>
      </c>
      <c r="AY926" s="24" t="s">
        <v>150</v>
      </c>
      <c r="BE926" s="232">
        <f>IF(N926="základní",J926,0)</f>
        <v>0</v>
      </c>
      <c r="BF926" s="232">
        <f>IF(N926="snížená",J926,0)</f>
        <v>0</v>
      </c>
      <c r="BG926" s="232">
        <f>IF(N926="zákl. přenesená",J926,0)</f>
        <v>0</v>
      </c>
      <c r="BH926" s="232">
        <f>IF(N926="sníž. přenesená",J926,0)</f>
        <v>0</v>
      </c>
      <c r="BI926" s="232">
        <f>IF(N926="nulová",J926,0)</f>
        <v>0</v>
      </c>
      <c r="BJ926" s="24" t="s">
        <v>80</v>
      </c>
      <c r="BK926" s="232">
        <f>ROUND(I926*H926,2)</f>
        <v>0</v>
      </c>
      <c r="BL926" s="24" t="s">
        <v>257</v>
      </c>
      <c r="BM926" s="24" t="s">
        <v>1272</v>
      </c>
    </row>
    <row r="927" s="1" customFormat="1">
      <c r="B927" s="46"/>
      <c r="C927" s="74"/>
      <c r="D927" s="233" t="s">
        <v>160</v>
      </c>
      <c r="E927" s="74"/>
      <c r="F927" s="234" t="s">
        <v>1273</v>
      </c>
      <c r="G927" s="74"/>
      <c r="H927" s="74"/>
      <c r="I927" s="191"/>
      <c r="J927" s="74"/>
      <c r="K927" s="74"/>
      <c r="L927" s="72"/>
      <c r="M927" s="235"/>
      <c r="N927" s="47"/>
      <c r="O927" s="47"/>
      <c r="P927" s="47"/>
      <c r="Q927" s="47"/>
      <c r="R927" s="47"/>
      <c r="S927" s="47"/>
      <c r="T927" s="95"/>
      <c r="AT927" s="24" t="s">
        <v>160</v>
      </c>
      <c r="AU927" s="24" t="s">
        <v>82</v>
      </c>
    </row>
    <row r="928" s="10" customFormat="1" ht="29.88" customHeight="1">
      <c r="B928" s="205"/>
      <c r="C928" s="206"/>
      <c r="D928" s="207" t="s">
        <v>71</v>
      </c>
      <c r="E928" s="219" t="s">
        <v>1274</v>
      </c>
      <c r="F928" s="219" t="s">
        <v>1275</v>
      </c>
      <c r="G928" s="206"/>
      <c r="H928" s="206"/>
      <c r="I928" s="209"/>
      <c r="J928" s="220">
        <f>BK928</f>
        <v>0</v>
      </c>
      <c r="K928" s="206"/>
      <c r="L928" s="211"/>
      <c r="M928" s="212"/>
      <c r="N928" s="213"/>
      <c r="O928" s="213"/>
      <c r="P928" s="214">
        <f>SUM(P929:P960)</f>
        <v>0</v>
      </c>
      <c r="Q928" s="213"/>
      <c r="R928" s="214">
        <f>SUM(R929:R960)</f>
        <v>1.2902799999999999</v>
      </c>
      <c r="S928" s="213"/>
      <c r="T928" s="215">
        <f>SUM(T929:T960)</f>
        <v>0</v>
      </c>
      <c r="AR928" s="216" t="s">
        <v>82</v>
      </c>
      <c r="AT928" s="217" t="s">
        <v>71</v>
      </c>
      <c r="AU928" s="217" t="s">
        <v>80</v>
      </c>
      <c r="AY928" s="216" t="s">
        <v>150</v>
      </c>
      <c r="BK928" s="218">
        <f>SUM(BK929:BK960)</f>
        <v>0</v>
      </c>
    </row>
    <row r="929" s="1" customFormat="1" ht="16.5" customHeight="1">
      <c r="B929" s="46"/>
      <c r="C929" s="221" t="s">
        <v>1276</v>
      </c>
      <c r="D929" s="221" t="s">
        <v>153</v>
      </c>
      <c r="E929" s="222" t="s">
        <v>1277</v>
      </c>
      <c r="F929" s="223" t="s">
        <v>1278</v>
      </c>
      <c r="G929" s="224" t="s">
        <v>175</v>
      </c>
      <c r="H929" s="225">
        <v>31</v>
      </c>
      <c r="I929" s="226"/>
      <c r="J929" s="227">
        <f>ROUND(I929*H929,2)</f>
        <v>0</v>
      </c>
      <c r="K929" s="223" t="s">
        <v>157</v>
      </c>
      <c r="L929" s="72"/>
      <c r="M929" s="228" t="s">
        <v>21</v>
      </c>
      <c r="N929" s="229" t="s">
        <v>43</v>
      </c>
      <c r="O929" s="47"/>
      <c r="P929" s="230">
        <f>O929*H929</f>
        <v>0</v>
      </c>
      <c r="Q929" s="230">
        <v>0.0077000000000000002</v>
      </c>
      <c r="R929" s="230">
        <f>Q929*H929</f>
        <v>0.2387</v>
      </c>
      <c r="S929" s="230">
        <v>0</v>
      </c>
      <c r="T929" s="231">
        <f>S929*H929</f>
        <v>0</v>
      </c>
      <c r="AR929" s="24" t="s">
        <v>257</v>
      </c>
      <c r="AT929" s="24" t="s">
        <v>153</v>
      </c>
      <c r="AU929" s="24" t="s">
        <v>82</v>
      </c>
      <c r="AY929" s="24" t="s">
        <v>150</v>
      </c>
      <c r="BE929" s="232">
        <f>IF(N929="základní",J929,0)</f>
        <v>0</v>
      </c>
      <c r="BF929" s="232">
        <f>IF(N929="snížená",J929,0)</f>
        <v>0</v>
      </c>
      <c r="BG929" s="232">
        <f>IF(N929="zákl. přenesená",J929,0)</f>
        <v>0</v>
      </c>
      <c r="BH929" s="232">
        <f>IF(N929="sníž. přenesená",J929,0)</f>
        <v>0</v>
      </c>
      <c r="BI929" s="232">
        <f>IF(N929="nulová",J929,0)</f>
        <v>0</v>
      </c>
      <c r="BJ929" s="24" t="s">
        <v>80</v>
      </c>
      <c r="BK929" s="232">
        <f>ROUND(I929*H929,2)</f>
        <v>0</v>
      </c>
      <c r="BL929" s="24" t="s">
        <v>257</v>
      </c>
      <c r="BM929" s="24" t="s">
        <v>1279</v>
      </c>
    </row>
    <row r="930" s="1" customFormat="1">
      <c r="B930" s="46"/>
      <c r="C930" s="74"/>
      <c r="D930" s="233" t="s">
        <v>160</v>
      </c>
      <c r="E930" s="74"/>
      <c r="F930" s="234" t="s">
        <v>1280</v>
      </c>
      <c r="G930" s="74"/>
      <c r="H930" s="74"/>
      <c r="I930" s="191"/>
      <c r="J930" s="74"/>
      <c r="K930" s="74"/>
      <c r="L930" s="72"/>
      <c r="M930" s="235"/>
      <c r="N930" s="47"/>
      <c r="O930" s="47"/>
      <c r="P930" s="47"/>
      <c r="Q930" s="47"/>
      <c r="R930" s="47"/>
      <c r="S930" s="47"/>
      <c r="T930" s="95"/>
      <c r="AT930" s="24" t="s">
        <v>160</v>
      </c>
      <c r="AU930" s="24" t="s">
        <v>82</v>
      </c>
    </row>
    <row r="931" s="11" customFormat="1">
      <c r="B931" s="236"/>
      <c r="C931" s="237"/>
      <c r="D931" s="233" t="s">
        <v>162</v>
      </c>
      <c r="E931" s="238" t="s">
        <v>21</v>
      </c>
      <c r="F931" s="239" t="s">
        <v>1281</v>
      </c>
      <c r="G931" s="237"/>
      <c r="H931" s="238" t="s">
        <v>21</v>
      </c>
      <c r="I931" s="240"/>
      <c r="J931" s="237"/>
      <c r="K931" s="237"/>
      <c r="L931" s="241"/>
      <c r="M931" s="242"/>
      <c r="N931" s="243"/>
      <c r="O931" s="243"/>
      <c r="P931" s="243"/>
      <c r="Q931" s="243"/>
      <c r="R931" s="243"/>
      <c r="S931" s="243"/>
      <c r="T931" s="244"/>
      <c r="AT931" s="245" t="s">
        <v>162</v>
      </c>
      <c r="AU931" s="245" t="s">
        <v>82</v>
      </c>
      <c r="AV931" s="11" t="s">
        <v>80</v>
      </c>
      <c r="AW931" s="11" t="s">
        <v>35</v>
      </c>
      <c r="AX931" s="11" t="s">
        <v>72</v>
      </c>
      <c r="AY931" s="245" t="s">
        <v>150</v>
      </c>
    </row>
    <row r="932" s="12" customFormat="1">
      <c r="B932" s="246"/>
      <c r="C932" s="247"/>
      <c r="D932" s="233" t="s">
        <v>162</v>
      </c>
      <c r="E932" s="248" t="s">
        <v>21</v>
      </c>
      <c r="F932" s="249" t="s">
        <v>766</v>
      </c>
      <c r="G932" s="247"/>
      <c r="H932" s="250">
        <v>17</v>
      </c>
      <c r="I932" s="251"/>
      <c r="J932" s="247"/>
      <c r="K932" s="247"/>
      <c r="L932" s="252"/>
      <c r="M932" s="253"/>
      <c r="N932" s="254"/>
      <c r="O932" s="254"/>
      <c r="P932" s="254"/>
      <c r="Q932" s="254"/>
      <c r="R932" s="254"/>
      <c r="S932" s="254"/>
      <c r="T932" s="255"/>
      <c r="AT932" s="256" t="s">
        <v>162</v>
      </c>
      <c r="AU932" s="256" t="s">
        <v>82</v>
      </c>
      <c r="AV932" s="12" t="s">
        <v>82</v>
      </c>
      <c r="AW932" s="12" t="s">
        <v>35</v>
      </c>
      <c r="AX932" s="12" t="s">
        <v>72</v>
      </c>
      <c r="AY932" s="256" t="s">
        <v>150</v>
      </c>
    </row>
    <row r="933" s="11" customFormat="1">
      <c r="B933" s="236"/>
      <c r="C933" s="237"/>
      <c r="D933" s="233" t="s">
        <v>162</v>
      </c>
      <c r="E933" s="238" t="s">
        <v>21</v>
      </c>
      <c r="F933" s="239" t="s">
        <v>1282</v>
      </c>
      <c r="G933" s="237"/>
      <c r="H933" s="238" t="s">
        <v>21</v>
      </c>
      <c r="I933" s="240"/>
      <c r="J933" s="237"/>
      <c r="K933" s="237"/>
      <c r="L933" s="241"/>
      <c r="M933" s="242"/>
      <c r="N933" s="243"/>
      <c r="O933" s="243"/>
      <c r="P933" s="243"/>
      <c r="Q933" s="243"/>
      <c r="R933" s="243"/>
      <c r="S933" s="243"/>
      <c r="T933" s="244"/>
      <c r="AT933" s="245" t="s">
        <v>162</v>
      </c>
      <c r="AU933" s="245" t="s">
        <v>82</v>
      </c>
      <c r="AV933" s="11" t="s">
        <v>80</v>
      </c>
      <c r="AW933" s="11" t="s">
        <v>35</v>
      </c>
      <c r="AX933" s="11" t="s">
        <v>72</v>
      </c>
      <c r="AY933" s="245" t="s">
        <v>150</v>
      </c>
    </row>
    <row r="934" s="12" customFormat="1">
      <c r="B934" s="246"/>
      <c r="C934" s="247"/>
      <c r="D934" s="233" t="s">
        <v>162</v>
      </c>
      <c r="E934" s="248" t="s">
        <v>21</v>
      </c>
      <c r="F934" s="249" t="s">
        <v>337</v>
      </c>
      <c r="G934" s="247"/>
      <c r="H934" s="250">
        <v>14</v>
      </c>
      <c r="I934" s="251"/>
      <c r="J934" s="247"/>
      <c r="K934" s="247"/>
      <c r="L934" s="252"/>
      <c r="M934" s="253"/>
      <c r="N934" s="254"/>
      <c r="O934" s="254"/>
      <c r="P934" s="254"/>
      <c r="Q934" s="254"/>
      <c r="R934" s="254"/>
      <c r="S934" s="254"/>
      <c r="T934" s="255"/>
      <c r="AT934" s="256" t="s">
        <v>162</v>
      </c>
      <c r="AU934" s="256" t="s">
        <v>82</v>
      </c>
      <c r="AV934" s="12" t="s">
        <v>82</v>
      </c>
      <c r="AW934" s="12" t="s">
        <v>35</v>
      </c>
      <c r="AX934" s="12" t="s">
        <v>72</v>
      </c>
      <c r="AY934" s="256" t="s">
        <v>150</v>
      </c>
    </row>
    <row r="935" s="13" customFormat="1">
      <c r="B935" s="268"/>
      <c r="C935" s="269"/>
      <c r="D935" s="233" t="s">
        <v>162</v>
      </c>
      <c r="E935" s="270" t="s">
        <v>21</v>
      </c>
      <c r="F935" s="271" t="s">
        <v>211</v>
      </c>
      <c r="G935" s="269"/>
      <c r="H935" s="272">
        <v>31</v>
      </c>
      <c r="I935" s="273"/>
      <c r="J935" s="269"/>
      <c r="K935" s="269"/>
      <c r="L935" s="274"/>
      <c r="M935" s="275"/>
      <c r="N935" s="276"/>
      <c r="O935" s="276"/>
      <c r="P935" s="276"/>
      <c r="Q935" s="276"/>
      <c r="R935" s="276"/>
      <c r="S935" s="276"/>
      <c r="T935" s="277"/>
      <c r="AT935" s="278" t="s">
        <v>162</v>
      </c>
      <c r="AU935" s="278" t="s">
        <v>82</v>
      </c>
      <c r="AV935" s="13" t="s">
        <v>158</v>
      </c>
      <c r="AW935" s="13" t="s">
        <v>35</v>
      </c>
      <c r="AX935" s="13" t="s">
        <v>80</v>
      </c>
      <c r="AY935" s="278" t="s">
        <v>150</v>
      </c>
    </row>
    <row r="936" s="1" customFormat="1" ht="25.5" customHeight="1">
      <c r="B936" s="46"/>
      <c r="C936" s="221" t="s">
        <v>1283</v>
      </c>
      <c r="D936" s="221" t="s">
        <v>153</v>
      </c>
      <c r="E936" s="222" t="s">
        <v>1284</v>
      </c>
      <c r="F936" s="223" t="s">
        <v>1285</v>
      </c>
      <c r="G936" s="224" t="s">
        <v>175</v>
      </c>
      <c r="H936" s="225">
        <v>124</v>
      </c>
      <c r="I936" s="226"/>
      <c r="J936" s="227">
        <f>ROUND(I936*H936,2)</f>
        <v>0</v>
      </c>
      <c r="K936" s="223" t="s">
        <v>157</v>
      </c>
      <c r="L936" s="72"/>
      <c r="M936" s="228" t="s">
        <v>21</v>
      </c>
      <c r="N936" s="229" t="s">
        <v>43</v>
      </c>
      <c r="O936" s="47"/>
      <c r="P936" s="230">
        <f>O936*H936</f>
        <v>0</v>
      </c>
      <c r="Q936" s="230">
        <v>0.0019300000000000001</v>
      </c>
      <c r="R936" s="230">
        <f>Q936*H936</f>
        <v>0.23932000000000001</v>
      </c>
      <c r="S936" s="230">
        <v>0</v>
      </c>
      <c r="T936" s="231">
        <f>S936*H936</f>
        <v>0</v>
      </c>
      <c r="AR936" s="24" t="s">
        <v>257</v>
      </c>
      <c r="AT936" s="24" t="s">
        <v>153</v>
      </c>
      <c r="AU936" s="24" t="s">
        <v>82</v>
      </c>
      <c r="AY936" s="24" t="s">
        <v>150</v>
      </c>
      <c r="BE936" s="232">
        <f>IF(N936="základní",J936,0)</f>
        <v>0</v>
      </c>
      <c r="BF936" s="232">
        <f>IF(N936="snížená",J936,0)</f>
        <v>0</v>
      </c>
      <c r="BG936" s="232">
        <f>IF(N936="zákl. přenesená",J936,0)</f>
        <v>0</v>
      </c>
      <c r="BH936" s="232">
        <f>IF(N936="sníž. přenesená",J936,0)</f>
        <v>0</v>
      </c>
      <c r="BI936" s="232">
        <f>IF(N936="nulová",J936,0)</f>
        <v>0</v>
      </c>
      <c r="BJ936" s="24" t="s">
        <v>80</v>
      </c>
      <c r="BK936" s="232">
        <f>ROUND(I936*H936,2)</f>
        <v>0</v>
      </c>
      <c r="BL936" s="24" t="s">
        <v>257</v>
      </c>
      <c r="BM936" s="24" t="s">
        <v>1286</v>
      </c>
    </row>
    <row r="937" s="1" customFormat="1">
      <c r="B937" s="46"/>
      <c r="C937" s="74"/>
      <c r="D937" s="233" t="s">
        <v>160</v>
      </c>
      <c r="E937" s="74"/>
      <c r="F937" s="234" t="s">
        <v>1287</v>
      </c>
      <c r="G937" s="74"/>
      <c r="H937" s="74"/>
      <c r="I937" s="191"/>
      <c r="J937" s="74"/>
      <c r="K937" s="74"/>
      <c r="L937" s="72"/>
      <c r="M937" s="235"/>
      <c r="N937" s="47"/>
      <c r="O937" s="47"/>
      <c r="P937" s="47"/>
      <c r="Q937" s="47"/>
      <c r="R937" s="47"/>
      <c r="S937" s="47"/>
      <c r="T937" s="95"/>
      <c r="AT937" s="24" t="s">
        <v>160</v>
      </c>
      <c r="AU937" s="24" t="s">
        <v>82</v>
      </c>
    </row>
    <row r="938" s="12" customFormat="1">
      <c r="B938" s="246"/>
      <c r="C938" s="247"/>
      <c r="D938" s="233" t="s">
        <v>162</v>
      </c>
      <c r="E938" s="248" t="s">
        <v>21</v>
      </c>
      <c r="F938" s="249" t="s">
        <v>1288</v>
      </c>
      <c r="G938" s="247"/>
      <c r="H938" s="250">
        <v>124</v>
      </c>
      <c r="I938" s="251"/>
      <c r="J938" s="247"/>
      <c r="K938" s="247"/>
      <c r="L938" s="252"/>
      <c r="M938" s="253"/>
      <c r="N938" s="254"/>
      <c r="O938" s="254"/>
      <c r="P938" s="254"/>
      <c r="Q938" s="254"/>
      <c r="R938" s="254"/>
      <c r="S938" s="254"/>
      <c r="T938" s="255"/>
      <c r="AT938" s="256" t="s">
        <v>162</v>
      </c>
      <c r="AU938" s="256" t="s">
        <v>82</v>
      </c>
      <c r="AV938" s="12" t="s">
        <v>82</v>
      </c>
      <c r="AW938" s="12" t="s">
        <v>35</v>
      </c>
      <c r="AX938" s="12" t="s">
        <v>80</v>
      </c>
      <c r="AY938" s="256" t="s">
        <v>150</v>
      </c>
    </row>
    <row r="939" s="1" customFormat="1" ht="25.5" customHeight="1">
      <c r="B939" s="46"/>
      <c r="C939" s="221" t="s">
        <v>1289</v>
      </c>
      <c r="D939" s="221" t="s">
        <v>153</v>
      </c>
      <c r="E939" s="222" t="s">
        <v>1290</v>
      </c>
      <c r="F939" s="223" t="s">
        <v>1291</v>
      </c>
      <c r="G939" s="224" t="s">
        <v>175</v>
      </c>
      <c r="H939" s="225">
        <v>31</v>
      </c>
      <c r="I939" s="226"/>
      <c r="J939" s="227">
        <f>ROUND(I939*H939,2)</f>
        <v>0</v>
      </c>
      <c r="K939" s="223" t="s">
        <v>21</v>
      </c>
      <c r="L939" s="72"/>
      <c r="M939" s="228" t="s">
        <v>21</v>
      </c>
      <c r="N939" s="229" t="s">
        <v>43</v>
      </c>
      <c r="O939" s="47"/>
      <c r="P939" s="230">
        <f>O939*H939</f>
        <v>0</v>
      </c>
      <c r="Q939" s="230">
        <v>0.0037599999999999999</v>
      </c>
      <c r="R939" s="230">
        <f>Q939*H939</f>
        <v>0.11656</v>
      </c>
      <c r="S939" s="230">
        <v>0</v>
      </c>
      <c r="T939" s="231">
        <f>S939*H939</f>
        <v>0</v>
      </c>
      <c r="AR939" s="24" t="s">
        <v>257</v>
      </c>
      <c r="AT939" s="24" t="s">
        <v>153</v>
      </c>
      <c r="AU939" s="24" t="s">
        <v>82</v>
      </c>
      <c r="AY939" s="24" t="s">
        <v>150</v>
      </c>
      <c r="BE939" s="232">
        <f>IF(N939="základní",J939,0)</f>
        <v>0</v>
      </c>
      <c r="BF939" s="232">
        <f>IF(N939="snížená",J939,0)</f>
        <v>0</v>
      </c>
      <c r="BG939" s="232">
        <f>IF(N939="zákl. přenesená",J939,0)</f>
        <v>0</v>
      </c>
      <c r="BH939" s="232">
        <f>IF(N939="sníž. přenesená",J939,0)</f>
        <v>0</v>
      </c>
      <c r="BI939" s="232">
        <f>IF(N939="nulová",J939,0)</f>
        <v>0</v>
      </c>
      <c r="BJ939" s="24" t="s">
        <v>80</v>
      </c>
      <c r="BK939" s="232">
        <f>ROUND(I939*H939,2)</f>
        <v>0</v>
      </c>
      <c r="BL939" s="24" t="s">
        <v>257</v>
      </c>
      <c r="BM939" s="24" t="s">
        <v>1292</v>
      </c>
    </row>
    <row r="940" s="1" customFormat="1">
      <c r="B940" s="46"/>
      <c r="C940" s="74"/>
      <c r="D940" s="233" t="s">
        <v>160</v>
      </c>
      <c r="E940" s="74"/>
      <c r="F940" s="234" t="s">
        <v>1291</v>
      </c>
      <c r="G940" s="74"/>
      <c r="H940" s="74"/>
      <c r="I940" s="191"/>
      <c r="J940" s="74"/>
      <c r="K940" s="74"/>
      <c r="L940" s="72"/>
      <c r="M940" s="235"/>
      <c r="N940" s="47"/>
      <c r="O940" s="47"/>
      <c r="P940" s="47"/>
      <c r="Q940" s="47"/>
      <c r="R940" s="47"/>
      <c r="S940" s="47"/>
      <c r="T940" s="95"/>
      <c r="AT940" s="24" t="s">
        <v>160</v>
      </c>
      <c r="AU940" s="24" t="s">
        <v>82</v>
      </c>
    </row>
    <row r="941" s="11" customFormat="1">
      <c r="B941" s="236"/>
      <c r="C941" s="237"/>
      <c r="D941" s="233" t="s">
        <v>162</v>
      </c>
      <c r="E941" s="238" t="s">
        <v>21</v>
      </c>
      <c r="F941" s="239" t="s">
        <v>350</v>
      </c>
      <c r="G941" s="237"/>
      <c r="H941" s="238" t="s">
        <v>21</v>
      </c>
      <c r="I941" s="240"/>
      <c r="J941" s="237"/>
      <c r="K941" s="237"/>
      <c r="L941" s="241"/>
      <c r="M941" s="242"/>
      <c r="N941" s="243"/>
      <c r="O941" s="243"/>
      <c r="P941" s="243"/>
      <c r="Q941" s="243"/>
      <c r="R941" s="243"/>
      <c r="S941" s="243"/>
      <c r="T941" s="244"/>
      <c r="AT941" s="245" t="s">
        <v>162</v>
      </c>
      <c r="AU941" s="245" t="s">
        <v>82</v>
      </c>
      <c r="AV941" s="11" t="s">
        <v>80</v>
      </c>
      <c r="AW941" s="11" t="s">
        <v>35</v>
      </c>
      <c r="AX941" s="11" t="s">
        <v>72</v>
      </c>
      <c r="AY941" s="245" t="s">
        <v>150</v>
      </c>
    </row>
    <row r="942" s="12" customFormat="1">
      <c r="B942" s="246"/>
      <c r="C942" s="247"/>
      <c r="D942" s="233" t="s">
        <v>162</v>
      </c>
      <c r="E942" s="248" t="s">
        <v>21</v>
      </c>
      <c r="F942" s="249" t="s">
        <v>766</v>
      </c>
      <c r="G942" s="247"/>
      <c r="H942" s="250">
        <v>17</v>
      </c>
      <c r="I942" s="251"/>
      <c r="J942" s="247"/>
      <c r="K942" s="247"/>
      <c r="L942" s="252"/>
      <c r="M942" s="253"/>
      <c r="N942" s="254"/>
      <c r="O942" s="254"/>
      <c r="P942" s="254"/>
      <c r="Q942" s="254"/>
      <c r="R942" s="254"/>
      <c r="S942" s="254"/>
      <c r="T942" s="255"/>
      <c r="AT942" s="256" t="s">
        <v>162</v>
      </c>
      <c r="AU942" s="256" t="s">
        <v>82</v>
      </c>
      <c r="AV942" s="12" t="s">
        <v>82</v>
      </c>
      <c r="AW942" s="12" t="s">
        <v>35</v>
      </c>
      <c r="AX942" s="12" t="s">
        <v>72</v>
      </c>
      <c r="AY942" s="256" t="s">
        <v>150</v>
      </c>
    </row>
    <row r="943" s="11" customFormat="1">
      <c r="B943" s="236"/>
      <c r="C943" s="237"/>
      <c r="D943" s="233" t="s">
        <v>162</v>
      </c>
      <c r="E943" s="238" t="s">
        <v>21</v>
      </c>
      <c r="F943" s="239" t="s">
        <v>1293</v>
      </c>
      <c r="G943" s="237"/>
      <c r="H943" s="238" t="s">
        <v>21</v>
      </c>
      <c r="I943" s="240"/>
      <c r="J943" s="237"/>
      <c r="K943" s="237"/>
      <c r="L943" s="241"/>
      <c r="M943" s="242"/>
      <c r="N943" s="243"/>
      <c r="O943" s="243"/>
      <c r="P943" s="243"/>
      <c r="Q943" s="243"/>
      <c r="R943" s="243"/>
      <c r="S943" s="243"/>
      <c r="T943" s="244"/>
      <c r="AT943" s="245" t="s">
        <v>162</v>
      </c>
      <c r="AU943" s="245" t="s">
        <v>82</v>
      </c>
      <c r="AV943" s="11" t="s">
        <v>80</v>
      </c>
      <c r="AW943" s="11" t="s">
        <v>35</v>
      </c>
      <c r="AX943" s="11" t="s">
        <v>72</v>
      </c>
      <c r="AY943" s="245" t="s">
        <v>150</v>
      </c>
    </row>
    <row r="944" s="12" customFormat="1">
      <c r="B944" s="246"/>
      <c r="C944" s="247"/>
      <c r="D944" s="233" t="s">
        <v>162</v>
      </c>
      <c r="E944" s="248" t="s">
        <v>21</v>
      </c>
      <c r="F944" s="249" t="s">
        <v>337</v>
      </c>
      <c r="G944" s="247"/>
      <c r="H944" s="250">
        <v>14</v>
      </c>
      <c r="I944" s="251"/>
      <c r="J944" s="247"/>
      <c r="K944" s="247"/>
      <c r="L944" s="252"/>
      <c r="M944" s="253"/>
      <c r="N944" s="254"/>
      <c r="O944" s="254"/>
      <c r="P944" s="254"/>
      <c r="Q944" s="254"/>
      <c r="R944" s="254"/>
      <c r="S944" s="254"/>
      <c r="T944" s="255"/>
      <c r="AT944" s="256" t="s">
        <v>162</v>
      </c>
      <c r="AU944" s="256" t="s">
        <v>82</v>
      </c>
      <c r="AV944" s="12" t="s">
        <v>82</v>
      </c>
      <c r="AW944" s="12" t="s">
        <v>35</v>
      </c>
      <c r="AX944" s="12" t="s">
        <v>72</v>
      </c>
      <c r="AY944" s="256" t="s">
        <v>150</v>
      </c>
    </row>
    <row r="945" s="13" customFormat="1">
      <c r="B945" s="268"/>
      <c r="C945" s="269"/>
      <c r="D945" s="233" t="s">
        <v>162</v>
      </c>
      <c r="E945" s="270" t="s">
        <v>21</v>
      </c>
      <c r="F945" s="271" t="s">
        <v>211</v>
      </c>
      <c r="G945" s="269"/>
      <c r="H945" s="272">
        <v>31</v>
      </c>
      <c r="I945" s="273"/>
      <c r="J945" s="269"/>
      <c r="K945" s="269"/>
      <c r="L945" s="274"/>
      <c r="M945" s="275"/>
      <c r="N945" s="276"/>
      <c r="O945" s="276"/>
      <c r="P945" s="276"/>
      <c r="Q945" s="276"/>
      <c r="R945" s="276"/>
      <c r="S945" s="276"/>
      <c r="T945" s="277"/>
      <c r="AT945" s="278" t="s">
        <v>162</v>
      </c>
      <c r="AU945" s="278" t="s">
        <v>82</v>
      </c>
      <c r="AV945" s="13" t="s">
        <v>158</v>
      </c>
      <c r="AW945" s="13" t="s">
        <v>35</v>
      </c>
      <c r="AX945" s="13" t="s">
        <v>80</v>
      </c>
      <c r="AY945" s="278" t="s">
        <v>150</v>
      </c>
    </row>
    <row r="946" s="1" customFormat="1" ht="25.5" customHeight="1">
      <c r="B946" s="46"/>
      <c r="C946" s="221" t="s">
        <v>1294</v>
      </c>
      <c r="D946" s="221" t="s">
        <v>153</v>
      </c>
      <c r="E946" s="222" t="s">
        <v>1295</v>
      </c>
      <c r="F946" s="223" t="s">
        <v>1296</v>
      </c>
      <c r="G946" s="224" t="s">
        <v>241</v>
      </c>
      <c r="H946" s="225">
        <v>15</v>
      </c>
      <c r="I946" s="226"/>
      <c r="J946" s="227">
        <f>ROUND(I946*H946,2)</f>
        <v>0</v>
      </c>
      <c r="K946" s="223" t="s">
        <v>21</v>
      </c>
      <c r="L946" s="72"/>
      <c r="M946" s="228" t="s">
        <v>21</v>
      </c>
      <c r="N946" s="229" t="s">
        <v>43</v>
      </c>
      <c r="O946" s="47"/>
      <c r="P946" s="230">
        <f>O946*H946</f>
        <v>0</v>
      </c>
      <c r="Q946" s="230">
        <v>0.00062</v>
      </c>
      <c r="R946" s="230">
        <f>Q946*H946</f>
        <v>0.0092999999999999992</v>
      </c>
      <c r="S946" s="230">
        <v>0</v>
      </c>
      <c r="T946" s="231">
        <f>S946*H946</f>
        <v>0</v>
      </c>
      <c r="AR946" s="24" t="s">
        <v>257</v>
      </c>
      <c r="AT946" s="24" t="s">
        <v>153</v>
      </c>
      <c r="AU946" s="24" t="s">
        <v>82</v>
      </c>
      <c r="AY946" s="24" t="s">
        <v>150</v>
      </c>
      <c r="BE946" s="232">
        <f>IF(N946="základní",J946,0)</f>
        <v>0</v>
      </c>
      <c r="BF946" s="232">
        <f>IF(N946="snížená",J946,0)</f>
        <v>0</v>
      </c>
      <c r="BG946" s="232">
        <f>IF(N946="zákl. přenesená",J946,0)</f>
        <v>0</v>
      </c>
      <c r="BH946" s="232">
        <f>IF(N946="sníž. přenesená",J946,0)</f>
        <v>0</v>
      </c>
      <c r="BI946" s="232">
        <f>IF(N946="nulová",J946,0)</f>
        <v>0</v>
      </c>
      <c r="BJ946" s="24" t="s">
        <v>80</v>
      </c>
      <c r="BK946" s="232">
        <f>ROUND(I946*H946,2)</f>
        <v>0</v>
      </c>
      <c r="BL946" s="24" t="s">
        <v>257</v>
      </c>
      <c r="BM946" s="24" t="s">
        <v>1297</v>
      </c>
    </row>
    <row r="947" s="1" customFormat="1">
      <c r="B947" s="46"/>
      <c r="C947" s="74"/>
      <c r="D947" s="233" t="s">
        <v>160</v>
      </c>
      <c r="E947" s="74"/>
      <c r="F947" s="234" t="s">
        <v>1296</v>
      </c>
      <c r="G947" s="74"/>
      <c r="H947" s="74"/>
      <c r="I947" s="191"/>
      <c r="J947" s="74"/>
      <c r="K947" s="74"/>
      <c r="L947" s="72"/>
      <c r="M947" s="235"/>
      <c r="N947" s="47"/>
      <c r="O947" s="47"/>
      <c r="P947" s="47"/>
      <c r="Q947" s="47"/>
      <c r="R947" s="47"/>
      <c r="S947" s="47"/>
      <c r="T947" s="95"/>
      <c r="AT947" s="24" t="s">
        <v>160</v>
      </c>
      <c r="AU947" s="24" t="s">
        <v>82</v>
      </c>
    </row>
    <row r="948" s="11" customFormat="1">
      <c r="B948" s="236"/>
      <c r="C948" s="237"/>
      <c r="D948" s="233" t="s">
        <v>162</v>
      </c>
      <c r="E948" s="238" t="s">
        <v>21</v>
      </c>
      <c r="F948" s="239" t="s">
        <v>1293</v>
      </c>
      <c r="G948" s="237"/>
      <c r="H948" s="238" t="s">
        <v>21</v>
      </c>
      <c r="I948" s="240"/>
      <c r="J948" s="237"/>
      <c r="K948" s="237"/>
      <c r="L948" s="241"/>
      <c r="M948" s="242"/>
      <c r="N948" s="243"/>
      <c r="O948" s="243"/>
      <c r="P948" s="243"/>
      <c r="Q948" s="243"/>
      <c r="R948" s="243"/>
      <c r="S948" s="243"/>
      <c r="T948" s="244"/>
      <c r="AT948" s="245" t="s">
        <v>162</v>
      </c>
      <c r="AU948" s="245" t="s">
        <v>82</v>
      </c>
      <c r="AV948" s="11" t="s">
        <v>80</v>
      </c>
      <c r="AW948" s="11" t="s">
        <v>35</v>
      </c>
      <c r="AX948" s="11" t="s">
        <v>72</v>
      </c>
      <c r="AY948" s="245" t="s">
        <v>150</v>
      </c>
    </row>
    <row r="949" s="12" customFormat="1">
      <c r="B949" s="246"/>
      <c r="C949" s="247"/>
      <c r="D949" s="233" t="s">
        <v>162</v>
      </c>
      <c r="E949" s="248" t="s">
        <v>21</v>
      </c>
      <c r="F949" s="249" t="s">
        <v>1298</v>
      </c>
      <c r="G949" s="247"/>
      <c r="H949" s="250">
        <v>15</v>
      </c>
      <c r="I949" s="251"/>
      <c r="J949" s="247"/>
      <c r="K949" s="247"/>
      <c r="L949" s="252"/>
      <c r="M949" s="253"/>
      <c r="N949" s="254"/>
      <c r="O949" s="254"/>
      <c r="P949" s="254"/>
      <c r="Q949" s="254"/>
      <c r="R949" s="254"/>
      <c r="S949" s="254"/>
      <c r="T949" s="255"/>
      <c r="AT949" s="256" t="s">
        <v>162</v>
      </c>
      <c r="AU949" s="256" t="s">
        <v>82</v>
      </c>
      <c r="AV949" s="12" t="s">
        <v>82</v>
      </c>
      <c r="AW949" s="12" t="s">
        <v>35</v>
      </c>
      <c r="AX949" s="12" t="s">
        <v>80</v>
      </c>
      <c r="AY949" s="256" t="s">
        <v>150</v>
      </c>
    </row>
    <row r="950" s="1" customFormat="1" ht="16.5" customHeight="1">
      <c r="B950" s="46"/>
      <c r="C950" s="257" t="s">
        <v>1299</v>
      </c>
      <c r="D950" s="257" t="s">
        <v>165</v>
      </c>
      <c r="E950" s="258" t="s">
        <v>1300</v>
      </c>
      <c r="F950" s="259" t="s">
        <v>1301</v>
      </c>
      <c r="G950" s="260" t="s">
        <v>175</v>
      </c>
      <c r="H950" s="261">
        <v>35.75</v>
      </c>
      <c r="I950" s="262"/>
      <c r="J950" s="263">
        <f>ROUND(I950*H950,2)</f>
        <v>0</v>
      </c>
      <c r="K950" s="259" t="s">
        <v>21</v>
      </c>
      <c r="L950" s="264"/>
      <c r="M950" s="265" t="s">
        <v>21</v>
      </c>
      <c r="N950" s="266" t="s">
        <v>43</v>
      </c>
      <c r="O950" s="47"/>
      <c r="P950" s="230">
        <f>O950*H950</f>
        <v>0</v>
      </c>
      <c r="Q950" s="230">
        <v>0.019199999999999998</v>
      </c>
      <c r="R950" s="230">
        <f>Q950*H950</f>
        <v>0.6863999999999999</v>
      </c>
      <c r="S950" s="230">
        <v>0</v>
      </c>
      <c r="T950" s="231">
        <f>S950*H950</f>
        <v>0</v>
      </c>
      <c r="AR950" s="24" t="s">
        <v>394</v>
      </c>
      <c r="AT950" s="24" t="s">
        <v>165</v>
      </c>
      <c r="AU950" s="24" t="s">
        <v>82</v>
      </c>
      <c r="AY950" s="24" t="s">
        <v>150</v>
      </c>
      <c r="BE950" s="232">
        <f>IF(N950="základní",J950,0)</f>
        <v>0</v>
      </c>
      <c r="BF950" s="232">
        <f>IF(N950="snížená",J950,0)</f>
        <v>0</v>
      </c>
      <c r="BG950" s="232">
        <f>IF(N950="zákl. přenesená",J950,0)</f>
        <v>0</v>
      </c>
      <c r="BH950" s="232">
        <f>IF(N950="sníž. přenesená",J950,0)</f>
        <v>0</v>
      </c>
      <c r="BI950" s="232">
        <f>IF(N950="nulová",J950,0)</f>
        <v>0</v>
      </c>
      <c r="BJ950" s="24" t="s">
        <v>80</v>
      </c>
      <c r="BK950" s="232">
        <f>ROUND(I950*H950,2)</f>
        <v>0</v>
      </c>
      <c r="BL950" s="24" t="s">
        <v>257</v>
      </c>
      <c r="BM950" s="24" t="s">
        <v>1302</v>
      </c>
    </row>
    <row r="951" s="1" customFormat="1">
      <c r="B951" s="46"/>
      <c r="C951" s="74"/>
      <c r="D951" s="233" t="s">
        <v>160</v>
      </c>
      <c r="E951" s="74"/>
      <c r="F951" s="234" t="s">
        <v>1301</v>
      </c>
      <c r="G951" s="74"/>
      <c r="H951" s="74"/>
      <c r="I951" s="191"/>
      <c r="J951" s="74"/>
      <c r="K951" s="74"/>
      <c r="L951" s="72"/>
      <c r="M951" s="235"/>
      <c r="N951" s="47"/>
      <c r="O951" s="47"/>
      <c r="P951" s="47"/>
      <c r="Q951" s="47"/>
      <c r="R951" s="47"/>
      <c r="S951" s="47"/>
      <c r="T951" s="95"/>
      <c r="AT951" s="24" t="s">
        <v>160</v>
      </c>
      <c r="AU951" s="24" t="s">
        <v>82</v>
      </c>
    </row>
    <row r="952" s="12" customFormat="1">
      <c r="B952" s="246"/>
      <c r="C952" s="247"/>
      <c r="D952" s="233" t="s">
        <v>162</v>
      </c>
      <c r="E952" s="248" t="s">
        <v>21</v>
      </c>
      <c r="F952" s="249" t="s">
        <v>1303</v>
      </c>
      <c r="G952" s="247"/>
      <c r="H952" s="250">
        <v>35.75</v>
      </c>
      <c r="I952" s="251"/>
      <c r="J952" s="247"/>
      <c r="K952" s="247"/>
      <c r="L952" s="252"/>
      <c r="M952" s="253"/>
      <c r="N952" s="254"/>
      <c r="O952" s="254"/>
      <c r="P952" s="254"/>
      <c r="Q952" s="254"/>
      <c r="R952" s="254"/>
      <c r="S952" s="254"/>
      <c r="T952" s="255"/>
      <c r="AT952" s="256" t="s">
        <v>162</v>
      </c>
      <c r="AU952" s="256" t="s">
        <v>82</v>
      </c>
      <c r="AV952" s="12" t="s">
        <v>82</v>
      </c>
      <c r="AW952" s="12" t="s">
        <v>35</v>
      </c>
      <c r="AX952" s="12" t="s">
        <v>80</v>
      </c>
      <c r="AY952" s="256" t="s">
        <v>150</v>
      </c>
    </row>
    <row r="953" s="1" customFormat="1" ht="16.5" customHeight="1">
      <c r="B953" s="46"/>
      <c r="C953" s="221" t="s">
        <v>1304</v>
      </c>
      <c r="D953" s="221" t="s">
        <v>153</v>
      </c>
      <c r="E953" s="222" t="s">
        <v>1305</v>
      </c>
      <c r="F953" s="223" t="s">
        <v>1306</v>
      </c>
      <c r="G953" s="224" t="s">
        <v>241</v>
      </c>
      <c r="H953" s="225">
        <v>2.3500000000000001</v>
      </c>
      <c r="I953" s="226"/>
      <c r="J953" s="227">
        <f>ROUND(I953*H953,2)</f>
        <v>0</v>
      </c>
      <c r="K953" s="223" t="s">
        <v>21</v>
      </c>
      <c r="L953" s="72"/>
      <c r="M953" s="228" t="s">
        <v>21</v>
      </c>
      <c r="N953" s="229" t="s">
        <v>43</v>
      </c>
      <c r="O953" s="47"/>
      <c r="P953" s="230">
        <f>O953*H953</f>
        <v>0</v>
      </c>
      <c r="Q953" s="230">
        <v>0</v>
      </c>
      <c r="R953" s="230">
        <f>Q953*H953</f>
        <v>0</v>
      </c>
      <c r="S953" s="230">
        <v>0</v>
      </c>
      <c r="T953" s="231">
        <f>S953*H953</f>
        <v>0</v>
      </c>
      <c r="AR953" s="24" t="s">
        <v>257</v>
      </c>
      <c r="AT953" s="24" t="s">
        <v>153</v>
      </c>
      <c r="AU953" s="24" t="s">
        <v>82</v>
      </c>
      <c r="AY953" s="24" t="s">
        <v>150</v>
      </c>
      <c r="BE953" s="232">
        <f>IF(N953="základní",J953,0)</f>
        <v>0</v>
      </c>
      <c r="BF953" s="232">
        <f>IF(N953="snížená",J953,0)</f>
        <v>0</v>
      </c>
      <c r="BG953" s="232">
        <f>IF(N953="zákl. přenesená",J953,0)</f>
        <v>0</v>
      </c>
      <c r="BH953" s="232">
        <f>IF(N953="sníž. přenesená",J953,0)</f>
        <v>0</v>
      </c>
      <c r="BI953" s="232">
        <f>IF(N953="nulová",J953,0)</f>
        <v>0</v>
      </c>
      <c r="BJ953" s="24" t="s">
        <v>80</v>
      </c>
      <c r="BK953" s="232">
        <f>ROUND(I953*H953,2)</f>
        <v>0</v>
      </c>
      <c r="BL953" s="24" t="s">
        <v>257</v>
      </c>
      <c r="BM953" s="24" t="s">
        <v>1307</v>
      </c>
    </row>
    <row r="954" s="1" customFormat="1">
      <c r="B954" s="46"/>
      <c r="C954" s="74"/>
      <c r="D954" s="233" t="s">
        <v>160</v>
      </c>
      <c r="E954" s="74"/>
      <c r="F954" s="234" t="s">
        <v>1306</v>
      </c>
      <c r="G954" s="74"/>
      <c r="H954" s="74"/>
      <c r="I954" s="191"/>
      <c r="J954" s="74"/>
      <c r="K954" s="74"/>
      <c r="L954" s="72"/>
      <c r="M954" s="235"/>
      <c r="N954" s="47"/>
      <c r="O954" s="47"/>
      <c r="P954" s="47"/>
      <c r="Q954" s="47"/>
      <c r="R954" s="47"/>
      <c r="S954" s="47"/>
      <c r="T954" s="95"/>
      <c r="AT954" s="24" t="s">
        <v>160</v>
      </c>
      <c r="AU954" s="24" t="s">
        <v>82</v>
      </c>
    </row>
    <row r="955" s="1" customFormat="1" ht="16.5" customHeight="1">
      <c r="B955" s="46"/>
      <c r="C955" s="221" t="s">
        <v>1308</v>
      </c>
      <c r="D955" s="221" t="s">
        <v>153</v>
      </c>
      <c r="E955" s="222" t="s">
        <v>1309</v>
      </c>
      <c r="F955" s="223" t="s">
        <v>1310</v>
      </c>
      <c r="G955" s="224" t="s">
        <v>241</v>
      </c>
      <c r="H955" s="225">
        <v>6</v>
      </c>
      <c r="I955" s="226"/>
      <c r="J955" s="227">
        <f>ROUND(I955*H955,2)</f>
        <v>0</v>
      </c>
      <c r="K955" s="223" t="s">
        <v>21</v>
      </c>
      <c r="L955" s="72"/>
      <c r="M955" s="228" t="s">
        <v>21</v>
      </c>
      <c r="N955" s="229" t="s">
        <v>43</v>
      </c>
      <c r="O955" s="47"/>
      <c r="P955" s="230">
        <f>O955*H955</f>
        <v>0</v>
      </c>
      <c r="Q955" s="230">
        <v>0</v>
      </c>
      <c r="R955" s="230">
        <f>Q955*H955</f>
        <v>0</v>
      </c>
      <c r="S955" s="230">
        <v>0</v>
      </c>
      <c r="T955" s="231">
        <f>S955*H955</f>
        <v>0</v>
      </c>
      <c r="AR955" s="24" t="s">
        <v>257</v>
      </c>
      <c r="AT955" s="24" t="s">
        <v>153</v>
      </c>
      <c r="AU955" s="24" t="s">
        <v>82</v>
      </c>
      <c r="AY955" s="24" t="s">
        <v>150</v>
      </c>
      <c r="BE955" s="232">
        <f>IF(N955="základní",J955,0)</f>
        <v>0</v>
      </c>
      <c r="BF955" s="232">
        <f>IF(N955="snížená",J955,0)</f>
        <v>0</v>
      </c>
      <c r="BG955" s="232">
        <f>IF(N955="zákl. přenesená",J955,0)</f>
        <v>0</v>
      </c>
      <c r="BH955" s="232">
        <f>IF(N955="sníž. přenesená",J955,0)</f>
        <v>0</v>
      </c>
      <c r="BI955" s="232">
        <f>IF(N955="nulová",J955,0)</f>
        <v>0</v>
      </c>
      <c r="BJ955" s="24" t="s">
        <v>80</v>
      </c>
      <c r="BK955" s="232">
        <f>ROUND(I955*H955,2)</f>
        <v>0</v>
      </c>
      <c r="BL955" s="24" t="s">
        <v>257</v>
      </c>
      <c r="BM955" s="24" t="s">
        <v>1311</v>
      </c>
    </row>
    <row r="956" s="1" customFormat="1">
      <c r="B956" s="46"/>
      <c r="C956" s="74"/>
      <c r="D956" s="233" t="s">
        <v>160</v>
      </c>
      <c r="E956" s="74"/>
      <c r="F956" s="234" t="s">
        <v>1310</v>
      </c>
      <c r="G956" s="74"/>
      <c r="H956" s="74"/>
      <c r="I956" s="191"/>
      <c r="J956" s="74"/>
      <c r="K956" s="74"/>
      <c r="L956" s="72"/>
      <c r="M956" s="235"/>
      <c r="N956" s="47"/>
      <c r="O956" s="47"/>
      <c r="P956" s="47"/>
      <c r="Q956" s="47"/>
      <c r="R956" s="47"/>
      <c r="S956" s="47"/>
      <c r="T956" s="95"/>
      <c r="AT956" s="24" t="s">
        <v>160</v>
      </c>
      <c r="AU956" s="24" t="s">
        <v>82</v>
      </c>
    </row>
    <row r="957" s="1" customFormat="1" ht="16.5" customHeight="1">
      <c r="B957" s="46"/>
      <c r="C957" s="221" t="s">
        <v>1312</v>
      </c>
      <c r="D957" s="221" t="s">
        <v>153</v>
      </c>
      <c r="E957" s="222" t="s">
        <v>1313</v>
      </c>
      <c r="F957" s="223" t="s">
        <v>1314</v>
      </c>
      <c r="G957" s="224" t="s">
        <v>156</v>
      </c>
      <c r="H957" s="225">
        <v>1.29</v>
      </c>
      <c r="I957" s="226"/>
      <c r="J957" s="227">
        <f>ROUND(I957*H957,2)</f>
        <v>0</v>
      </c>
      <c r="K957" s="223" t="s">
        <v>157</v>
      </c>
      <c r="L957" s="72"/>
      <c r="M957" s="228" t="s">
        <v>21</v>
      </c>
      <c r="N957" s="229" t="s">
        <v>43</v>
      </c>
      <c r="O957" s="47"/>
      <c r="P957" s="230">
        <f>O957*H957</f>
        <v>0</v>
      </c>
      <c r="Q957" s="230">
        <v>0</v>
      </c>
      <c r="R957" s="230">
        <f>Q957*H957</f>
        <v>0</v>
      </c>
      <c r="S957" s="230">
        <v>0</v>
      </c>
      <c r="T957" s="231">
        <f>S957*H957</f>
        <v>0</v>
      </c>
      <c r="AR957" s="24" t="s">
        <v>257</v>
      </c>
      <c r="AT957" s="24" t="s">
        <v>153</v>
      </c>
      <c r="AU957" s="24" t="s">
        <v>82</v>
      </c>
      <c r="AY957" s="24" t="s">
        <v>150</v>
      </c>
      <c r="BE957" s="232">
        <f>IF(N957="základní",J957,0)</f>
        <v>0</v>
      </c>
      <c r="BF957" s="232">
        <f>IF(N957="snížená",J957,0)</f>
        <v>0</v>
      </c>
      <c r="BG957" s="232">
        <f>IF(N957="zákl. přenesená",J957,0)</f>
        <v>0</v>
      </c>
      <c r="BH957" s="232">
        <f>IF(N957="sníž. přenesená",J957,0)</f>
        <v>0</v>
      </c>
      <c r="BI957" s="232">
        <f>IF(N957="nulová",J957,0)</f>
        <v>0</v>
      </c>
      <c r="BJ957" s="24" t="s">
        <v>80</v>
      </c>
      <c r="BK957" s="232">
        <f>ROUND(I957*H957,2)</f>
        <v>0</v>
      </c>
      <c r="BL957" s="24" t="s">
        <v>257</v>
      </c>
      <c r="BM957" s="24" t="s">
        <v>1315</v>
      </c>
    </row>
    <row r="958" s="1" customFormat="1">
      <c r="B958" s="46"/>
      <c r="C958" s="74"/>
      <c r="D958" s="233" t="s">
        <v>160</v>
      </c>
      <c r="E958" s="74"/>
      <c r="F958" s="234" t="s">
        <v>1316</v>
      </c>
      <c r="G958" s="74"/>
      <c r="H958" s="74"/>
      <c r="I958" s="191"/>
      <c r="J958" s="74"/>
      <c r="K958" s="74"/>
      <c r="L958" s="72"/>
      <c r="M958" s="235"/>
      <c r="N958" s="47"/>
      <c r="O958" s="47"/>
      <c r="P958" s="47"/>
      <c r="Q958" s="47"/>
      <c r="R958" s="47"/>
      <c r="S958" s="47"/>
      <c r="T958" s="95"/>
      <c r="AT958" s="24" t="s">
        <v>160</v>
      </c>
      <c r="AU958" s="24" t="s">
        <v>82</v>
      </c>
    </row>
    <row r="959" s="1" customFormat="1" ht="16.5" customHeight="1">
      <c r="B959" s="46"/>
      <c r="C959" s="221" t="s">
        <v>1317</v>
      </c>
      <c r="D959" s="221" t="s">
        <v>153</v>
      </c>
      <c r="E959" s="222" t="s">
        <v>1318</v>
      </c>
      <c r="F959" s="223" t="s">
        <v>1319</v>
      </c>
      <c r="G959" s="224" t="s">
        <v>156</v>
      </c>
      <c r="H959" s="225">
        <v>1.29</v>
      </c>
      <c r="I959" s="226"/>
      <c r="J959" s="227">
        <f>ROUND(I959*H959,2)</f>
        <v>0</v>
      </c>
      <c r="K959" s="223" t="s">
        <v>157</v>
      </c>
      <c r="L959" s="72"/>
      <c r="M959" s="228" t="s">
        <v>21</v>
      </c>
      <c r="N959" s="229" t="s">
        <v>43</v>
      </c>
      <c r="O959" s="47"/>
      <c r="P959" s="230">
        <f>O959*H959</f>
        <v>0</v>
      </c>
      <c r="Q959" s="230">
        <v>0</v>
      </c>
      <c r="R959" s="230">
        <f>Q959*H959</f>
        <v>0</v>
      </c>
      <c r="S959" s="230">
        <v>0</v>
      </c>
      <c r="T959" s="231">
        <f>S959*H959</f>
        <v>0</v>
      </c>
      <c r="AR959" s="24" t="s">
        <v>257</v>
      </c>
      <c r="AT959" s="24" t="s">
        <v>153</v>
      </c>
      <c r="AU959" s="24" t="s">
        <v>82</v>
      </c>
      <c r="AY959" s="24" t="s">
        <v>150</v>
      </c>
      <c r="BE959" s="232">
        <f>IF(N959="základní",J959,0)</f>
        <v>0</v>
      </c>
      <c r="BF959" s="232">
        <f>IF(N959="snížená",J959,0)</f>
        <v>0</v>
      </c>
      <c r="BG959" s="232">
        <f>IF(N959="zákl. přenesená",J959,0)</f>
        <v>0</v>
      </c>
      <c r="BH959" s="232">
        <f>IF(N959="sníž. přenesená",J959,0)</f>
        <v>0</v>
      </c>
      <c r="BI959" s="232">
        <f>IF(N959="nulová",J959,0)</f>
        <v>0</v>
      </c>
      <c r="BJ959" s="24" t="s">
        <v>80</v>
      </c>
      <c r="BK959" s="232">
        <f>ROUND(I959*H959,2)</f>
        <v>0</v>
      </c>
      <c r="BL959" s="24" t="s">
        <v>257</v>
      </c>
      <c r="BM959" s="24" t="s">
        <v>1320</v>
      </c>
    </row>
    <row r="960" s="1" customFormat="1">
      <c r="B960" s="46"/>
      <c r="C960" s="74"/>
      <c r="D960" s="233" t="s">
        <v>160</v>
      </c>
      <c r="E960" s="74"/>
      <c r="F960" s="234" t="s">
        <v>1321</v>
      </c>
      <c r="G960" s="74"/>
      <c r="H960" s="74"/>
      <c r="I960" s="191"/>
      <c r="J960" s="74"/>
      <c r="K960" s="74"/>
      <c r="L960" s="72"/>
      <c r="M960" s="235"/>
      <c r="N960" s="47"/>
      <c r="O960" s="47"/>
      <c r="P960" s="47"/>
      <c r="Q960" s="47"/>
      <c r="R960" s="47"/>
      <c r="S960" s="47"/>
      <c r="T960" s="95"/>
      <c r="AT960" s="24" t="s">
        <v>160</v>
      </c>
      <c r="AU960" s="24" t="s">
        <v>82</v>
      </c>
    </row>
    <row r="961" s="10" customFormat="1" ht="29.88" customHeight="1">
      <c r="B961" s="205"/>
      <c r="C961" s="206"/>
      <c r="D961" s="207" t="s">
        <v>71</v>
      </c>
      <c r="E961" s="219" t="s">
        <v>1322</v>
      </c>
      <c r="F961" s="219" t="s">
        <v>1323</v>
      </c>
      <c r="G961" s="206"/>
      <c r="H961" s="206"/>
      <c r="I961" s="209"/>
      <c r="J961" s="220">
        <f>BK961</f>
        <v>0</v>
      </c>
      <c r="K961" s="206"/>
      <c r="L961" s="211"/>
      <c r="M961" s="212"/>
      <c r="N961" s="213"/>
      <c r="O961" s="213"/>
      <c r="P961" s="214">
        <f>SUM(P962:P987)</f>
        <v>0</v>
      </c>
      <c r="Q961" s="213"/>
      <c r="R961" s="214">
        <f>SUM(R962:R987)</f>
        <v>0.33086080000000001</v>
      </c>
      <c r="S961" s="213"/>
      <c r="T961" s="215">
        <f>SUM(T962:T987)</f>
        <v>0</v>
      </c>
      <c r="AR961" s="216" t="s">
        <v>82</v>
      </c>
      <c r="AT961" s="217" t="s">
        <v>71</v>
      </c>
      <c r="AU961" s="217" t="s">
        <v>80</v>
      </c>
      <c r="AY961" s="216" t="s">
        <v>150</v>
      </c>
      <c r="BK961" s="218">
        <f>SUM(BK962:BK987)</f>
        <v>0</v>
      </c>
    </row>
    <row r="962" s="1" customFormat="1" ht="16.5" customHeight="1">
      <c r="B962" s="46"/>
      <c r="C962" s="221" t="s">
        <v>1324</v>
      </c>
      <c r="D962" s="221" t="s">
        <v>153</v>
      </c>
      <c r="E962" s="222" t="s">
        <v>1325</v>
      </c>
      <c r="F962" s="223" t="s">
        <v>1326</v>
      </c>
      <c r="G962" s="224" t="s">
        <v>175</v>
      </c>
      <c r="H962" s="225">
        <v>27.199999999999999</v>
      </c>
      <c r="I962" s="226"/>
      <c r="J962" s="227">
        <f>ROUND(I962*H962,2)</f>
        <v>0</v>
      </c>
      <c r="K962" s="223" t="s">
        <v>157</v>
      </c>
      <c r="L962" s="72"/>
      <c r="M962" s="228" t="s">
        <v>21</v>
      </c>
      <c r="N962" s="229" t="s">
        <v>43</v>
      </c>
      <c r="O962" s="47"/>
      <c r="P962" s="230">
        <f>O962*H962</f>
        <v>0</v>
      </c>
      <c r="Q962" s="230">
        <v>0.0074999999999999997</v>
      </c>
      <c r="R962" s="230">
        <f>Q962*H962</f>
        <v>0.20399999999999999</v>
      </c>
      <c r="S962" s="230">
        <v>0</v>
      </c>
      <c r="T962" s="231">
        <f>S962*H962</f>
        <v>0</v>
      </c>
      <c r="AR962" s="24" t="s">
        <v>257</v>
      </c>
      <c r="AT962" s="24" t="s">
        <v>153</v>
      </c>
      <c r="AU962" s="24" t="s">
        <v>82</v>
      </c>
      <c r="AY962" s="24" t="s">
        <v>150</v>
      </c>
      <c r="BE962" s="232">
        <f>IF(N962="základní",J962,0)</f>
        <v>0</v>
      </c>
      <c r="BF962" s="232">
        <f>IF(N962="snížená",J962,0)</f>
        <v>0</v>
      </c>
      <c r="BG962" s="232">
        <f>IF(N962="zákl. přenesená",J962,0)</f>
        <v>0</v>
      </c>
      <c r="BH962" s="232">
        <f>IF(N962="sníž. přenesená",J962,0)</f>
        <v>0</v>
      </c>
      <c r="BI962" s="232">
        <f>IF(N962="nulová",J962,0)</f>
        <v>0</v>
      </c>
      <c r="BJ962" s="24" t="s">
        <v>80</v>
      </c>
      <c r="BK962" s="232">
        <f>ROUND(I962*H962,2)</f>
        <v>0</v>
      </c>
      <c r="BL962" s="24" t="s">
        <v>257</v>
      </c>
      <c r="BM962" s="24" t="s">
        <v>1327</v>
      </c>
    </row>
    <row r="963" s="1" customFormat="1">
      <c r="B963" s="46"/>
      <c r="C963" s="74"/>
      <c r="D963" s="233" t="s">
        <v>160</v>
      </c>
      <c r="E963" s="74"/>
      <c r="F963" s="234" t="s">
        <v>1328</v>
      </c>
      <c r="G963" s="74"/>
      <c r="H963" s="74"/>
      <c r="I963" s="191"/>
      <c r="J963" s="74"/>
      <c r="K963" s="74"/>
      <c r="L963" s="72"/>
      <c r="M963" s="235"/>
      <c r="N963" s="47"/>
      <c r="O963" s="47"/>
      <c r="P963" s="47"/>
      <c r="Q963" s="47"/>
      <c r="R963" s="47"/>
      <c r="S963" s="47"/>
      <c r="T963" s="95"/>
      <c r="AT963" s="24" t="s">
        <v>160</v>
      </c>
      <c r="AU963" s="24" t="s">
        <v>82</v>
      </c>
    </row>
    <row r="964" s="11" customFormat="1">
      <c r="B964" s="236"/>
      <c r="C964" s="237"/>
      <c r="D964" s="233" t="s">
        <v>162</v>
      </c>
      <c r="E964" s="238" t="s">
        <v>21</v>
      </c>
      <c r="F964" s="239" t="s">
        <v>371</v>
      </c>
      <c r="G964" s="237"/>
      <c r="H964" s="238" t="s">
        <v>21</v>
      </c>
      <c r="I964" s="240"/>
      <c r="J964" s="237"/>
      <c r="K964" s="237"/>
      <c r="L964" s="241"/>
      <c r="M964" s="242"/>
      <c r="N964" s="243"/>
      <c r="O964" s="243"/>
      <c r="P964" s="243"/>
      <c r="Q964" s="243"/>
      <c r="R964" s="243"/>
      <c r="S964" s="243"/>
      <c r="T964" s="244"/>
      <c r="AT964" s="245" t="s">
        <v>162</v>
      </c>
      <c r="AU964" s="245" t="s">
        <v>82</v>
      </c>
      <c r="AV964" s="11" t="s">
        <v>80</v>
      </c>
      <c r="AW964" s="11" t="s">
        <v>35</v>
      </c>
      <c r="AX964" s="11" t="s">
        <v>72</v>
      </c>
      <c r="AY964" s="245" t="s">
        <v>150</v>
      </c>
    </row>
    <row r="965" s="12" customFormat="1">
      <c r="B965" s="246"/>
      <c r="C965" s="247"/>
      <c r="D965" s="233" t="s">
        <v>162</v>
      </c>
      <c r="E965" s="248" t="s">
        <v>21</v>
      </c>
      <c r="F965" s="249" t="s">
        <v>810</v>
      </c>
      <c r="G965" s="247"/>
      <c r="H965" s="250">
        <v>27.199999999999999</v>
      </c>
      <c r="I965" s="251"/>
      <c r="J965" s="247"/>
      <c r="K965" s="247"/>
      <c r="L965" s="252"/>
      <c r="M965" s="253"/>
      <c r="N965" s="254"/>
      <c r="O965" s="254"/>
      <c r="P965" s="254"/>
      <c r="Q965" s="254"/>
      <c r="R965" s="254"/>
      <c r="S965" s="254"/>
      <c r="T965" s="255"/>
      <c r="AT965" s="256" t="s">
        <v>162</v>
      </c>
      <c r="AU965" s="256" t="s">
        <v>82</v>
      </c>
      <c r="AV965" s="12" t="s">
        <v>82</v>
      </c>
      <c r="AW965" s="12" t="s">
        <v>35</v>
      </c>
      <c r="AX965" s="12" t="s">
        <v>80</v>
      </c>
      <c r="AY965" s="256" t="s">
        <v>150</v>
      </c>
    </row>
    <row r="966" s="1" customFormat="1" ht="16.5" customHeight="1">
      <c r="B966" s="46"/>
      <c r="C966" s="221" t="s">
        <v>1329</v>
      </c>
      <c r="D966" s="221" t="s">
        <v>153</v>
      </c>
      <c r="E966" s="222" t="s">
        <v>1330</v>
      </c>
      <c r="F966" s="223" t="s">
        <v>1331</v>
      </c>
      <c r="G966" s="224" t="s">
        <v>175</v>
      </c>
      <c r="H966" s="225">
        <v>27.199999999999999</v>
      </c>
      <c r="I966" s="226"/>
      <c r="J966" s="227">
        <f>ROUND(I966*H966,2)</f>
        <v>0</v>
      </c>
      <c r="K966" s="223" t="s">
        <v>157</v>
      </c>
      <c r="L966" s="72"/>
      <c r="M966" s="228" t="s">
        <v>21</v>
      </c>
      <c r="N966" s="229" t="s">
        <v>43</v>
      </c>
      <c r="O966" s="47"/>
      <c r="P966" s="230">
        <f>O966*H966</f>
        <v>0</v>
      </c>
      <c r="Q966" s="230">
        <v>0</v>
      </c>
      <c r="R966" s="230">
        <f>Q966*H966</f>
        <v>0</v>
      </c>
      <c r="S966" s="230">
        <v>0</v>
      </c>
      <c r="T966" s="231">
        <f>S966*H966</f>
        <v>0</v>
      </c>
      <c r="AR966" s="24" t="s">
        <v>257</v>
      </c>
      <c r="AT966" s="24" t="s">
        <v>153</v>
      </c>
      <c r="AU966" s="24" t="s">
        <v>82</v>
      </c>
      <c r="AY966" s="24" t="s">
        <v>150</v>
      </c>
      <c r="BE966" s="232">
        <f>IF(N966="základní",J966,0)</f>
        <v>0</v>
      </c>
      <c r="BF966" s="232">
        <f>IF(N966="snížená",J966,0)</f>
        <v>0</v>
      </c>
      <c r="BG966" s="232">
        <f>IF(N966="zákl. přenesená",J966,0)</f>
        <v>0</v>
      </c>
      <c r="BH966" s="232">
        <f>IF(N966="sníž. přenesená",J966,0)</f>
        <v>0</v>
      </c>
      <c r="BI966" s="232">
        <f>IF(N966="nulová",J966,0)</f>
        <v>0</v>
      </c>
      <c r="BJ966" s="24" t="s">
        <v>80</v>
      </c>
      <c r="BK966" s="232">
        <f>ROUND(I966*H966,2)</f>
        <v>0</v>
      </c>
      <c r="BL966" s="24" t="s">
        <v>257</v>
      </c>
      <c r="BM966" s="24" t="s">
        <v>1332</v>
      </c>
    </row>
    <row r="967" s="1" customFormat="1">
      <c r="B967" s="46"/>
      <c r="C967" s="74"/>
      <c r="D967" s="233" t="s">
        <v>160</v>
      </c>
      <c r="E967" s="74"/>
      <c r="F967" s="234" t="s">
        <v>1333</v>
      </c>
      <c r="G967" s="74"/>
      <c r="H967" s="74"/>
      <c r="I967" s="191"/>
      <c r="J967" s="74"/>
      <c r="K967" s="74"/>
      <c r="L967" s="72"/>
      <c r="M967" s="235"/>
      <c r="N967" s="47"/>
      <c r="O967" s="47"/>
      <c r="P967" s="47"/>
      <c r="Q967" s="47"/>
      <c r="R967" s="47"/>
      <c r="S967" s="47"/>
      <c r="T967" s="95"/>
      <c r="AT967" s="24" t="s">
        <v>160</v>
      </c>
      <c r="AU967" s="24" t="s">
        <v>82</v>
      </c>
    </row>
    <row r="968" s="11" customFormat="1">
      <c r="B968" s="236"/>
      <c r="C968" s="237"/>
      <c r="D968" s="233" t="s">
        <v>162</v>
      </c>
      <c r="E968" s="238" t="s">
        <v>21</v>
      </c>
      <c r="F968" s="239" t="s">
        <v>371</v>
      </c>
      <c r="G968" s="237"/>
      <c r="H968" s="238" t="s">
        <v>21</v>
      </c>
      <c r="I968" s="240"/>
      <c r="J968" s="237"/>
      <c r="K968" s="237"/>
      <c r="L968" s="241"/>
      <c r="M968" s="242"/>
      <c r="N968" s="243"/>
      <c r="O968" s="243"/>
      <c r="P968" s="243"/>
      <c r="Q968" s="243"/>
      <c r="R968" s="243"/>
      <c r="S968" s="243"/>
      <c r="T968" s="244"/>
      <c r="AT968" s="245" t="s">
        <v>162</v>
      </c>
      <c r="AU968" s="245" t="s">
        <v>82</v>
      </c>
      <c r="AV968" s="11" t="s">
        <v>80</v>
      </c>
      <c r="AW968" s="11" t="s">
        <v>35</v>
      </c>
      <c r="AX968" s="11" t="s">
        <v>72</v>
      </c>
      <c r="AY968" s="245" t="s">
        <v>150</v>
      </c>
    </row>
    <row r="969" s="12" customFormat="1">
      <c r="B969" s="246"/>
      <c r="C969" s="247"/>
      <c r="D969" s="233" t="s">
        <v>162</v>
      </c>
      <c r="E969" s="248" t="s">
        <v>21</v>
      </c>
      <c r="F969" s="249" t="s">
        <v>810</v>
      </c>
      <c r="G969" s="247"/>
      <c r="H969" s="250">
        <v>27.199999999999999</v>
      </c>
      <c r="I969" s="251"/>
      <c r="J969" s="247"/>
      <c r="K969" s="247"/>
      <c r="L969" s="252"/>
      <c r="M969" s="253"/>
      <c r="N969" s="254"/>
      <c r="O969" s="254"/>
      <c r="P969" s="254"/>
      <c r="Q969" s="254"/>
      <c r="R969" s="254"/>
      <c r="S969" s="254"/>
      <c r="T969" s="255"/>
      <c r="AT969" s="256" t="s">
        <v>162</v>
      </c>
      <c r="AU969" s="256" t="s">
        <v>82</v>
      </c>
      <c r="AV969" s="12" t="s">
        <v>82</v>
      </c>
      <c r="AW969" s="12" t="s">
        <v>35</v>
      </c>
      <c r="AX969" s="12" t="s">
        <v>80</v>
      </c>
      <c r="AY969" s="256" t="s">
        <v>150</v>
      </c>
    </row>
    <row r="970" s="1" customFormat="1" ht="16.5" customHeight="1">
      <c r="B970" s="46"/>
      <c r="C970" s="221" t="s">
        <v>1334</v>
      </c>
      <c r="D970" s="221" t="s">
        <v>153</v>
      </c>
      <c r="E970" s="222" t="s">
        <v>1335</v>
      </c>
      <c r="F970" s="223" t="s">
        <v>1336</v>
      </c>
      <c r="G970" s="224" t="s">
        <v>175</v>
      </c>
      <c r="H970" s="225">
        <v>27.199999999999999</v>
      </c>
      <c r="I970" s="226"/>
      <c r="J970" s="227">
        <f>ROUND(I970*H970,2)</f>
        <v>0</v>
      </c>
      <c r="K970" s="223" t="s">
        <v>157</v>
      </c>
      <c r="L970" s="72"/>
      <c r="M970" s="228" t="s">
        <v>21</v>
      </c>
      <c r="N970" s="229" t="s">
        <v>43</v>
      </c>
      <c r="O970" s="47"/>
      <c r="P970" s="230">
        <f>O970*H970</f>
        <v>0</v>
      </c>
      <c r="Q970" s="230">
        <v>0.00069999999999999999</v>
      </c>
      <c r="R970" s="230">
        <f>Q970*H970</f>
        <v>0.019039999999999998</v>
      </c>
      <c r="S970" s="230">
        <v>0</v>
      </c>
      <c r="T970" s="231">
        <f>S970*H970</f>
        <v>0</v>
      </c>
      <c r="AR970" s="24" t="s">
        <v>257</v>
      </c>
      <c r="AT970" s="24" t="s">
        <v>153</v>
      </c>
      <c r="AU970" s="24" t="s">
        <v>82</v>
      </c>
      <c r="AY970" s="24" t="s">
        <v>150</v>
      </c>
      <c r="BE970" s="232">
        <f>IF(N970="základní",J970,0)</f>
        <v>0</v>
      </c>
      <c r="BF970" s="232">
        <f>IF(N970="snížená",J970,0)</f>
        <v>0</v>
      </c>
      <c r="BG970" s="232">
        <f>IF(N970="zákl. přenesená",J970,0)</f>
        <v>0</v>
      </c>
      <c r="BH970" s="232">
        <f>IF(N970="sníž. přenesená",J970,0)</f>
        <v>0</v>
      </c>
      <c r="BI970" s="232">
        <f>IF(N970="nulová",J970,0)</f>
        <v>0</v>
      </c>
      <c r="BJ970" s="24" t="s">
        <v>80</v>
      </c>
      <c r="BK970" s="232">
        <f>ROUND(I970*H970,2)</f>
        <v>0</v>
      </c>
      <c r="BL970" s="24" t="s">
        <v>257</v>
      </c>
      <c r="BM970" s="24" t="s">
        <v>1337</v>
      </c>
    </row>
    <row r="971" s="1" customFormat="1">
      <c r="B971" s="46"/>
      <c r="C971" s="74"/>
      <c r="D971" s="233" t="s">
        <v>160</v>
      </c>
      <c r="E971" s="74"/>
      <c r="F971" s="234" t="s">
        <v>1338</v>
      </c>
      <c r="G971" s="74"/>
      <c r="H971" s="74"/>
      <c r="I971" s="191"/>
      <c r="J971" s="74"/>
      <c r="K971" s="74"/>
      <c r="L971" s="72"/>
      <c r="M971" s="235"/>
      <c r="N971" s="47"/>
      <c r="O971" s="47"/>
      <c r="P971" s="47"/>
      <c r="Q971" s="47"/>
      <c r="R971" s="47"/>
      <c r="S971" s="47"/>
      <c r="T971" s="95"/>
      <c r="AT971" s="24" t="s">
        <v>160</v>
      </c>
      <c r="AU971" s="24" t="s">
        <v>82</v>
      </c>
    </row>
    <row r="972" s="11" customFormat="1">
      <c r="B972" s="236"/>
      <c r="C972" s="237"/>
      <c r="D972" s="233" t="s">
        <v>162</v>
      </c>
      <c r="E972" s="238" t="s">
        <v>21</v>
      </c>
      <c r="F972" s="239" t="s">
        <v>371</v>
      </c>
      <c r="G972" s="237"/>
      <c r="H972" s="238" t="s">
        <v>21</v>
      </c>
      <c r="I972" s="240"/>
      <c r="J972" s="237"/>
      <c r="K972" s="237"/>
      <c r="L972" s="241"/>
      <c r="M972" s="242"/>
      <c r="N972" s="243"/>
      <c r="O972" s="243"/>
      <c r="P972" s="243"/>
      <c r="Q972" s="243"/>
      <c r="R972" s="243"/>
      <c r="S972" s="243"/>
      <c r="T972" s="244"/>
      <c r="AT972" s="245" t="s">
        <v>162</v>
      </c>
      <c r="AU972" s="245" t="s">
        <v>82</v>
      </c>
      <c r="AV972" s="11" t="s">
        <v>80</v>
      </c>
      <c r="AW972" s="11" t="s">
        <v>35</v>
      </c>
      <c r="AX972" s="11" t="s">
        <v>72</v>
      </c>
      <c r="AY972" s="245" t="s">
        <v>150</v>
      </c>
    </row>
    <row r="973" s="12" customFormat="1">
      <c r="B973" s="246"/>
      <c r="C973" s="247"/>
      <c r="D973" s="233" t="s">
        <v>162</v>
      </c>
      <c r="E973" s="248" t="s">
        <v>21</v>
      </c>
      <c r="F973" s="249" t="s">
        <v>810</v>
      </c>
      <c r="G973" s="247"/>
      <c r="H973" s="250">
        <v>27.199999999999999</v>
      </c>
      <c r="I973" s="251"/>
      <c r="J973" s="247"/>
      <c r="K973" s="247"/>
      <c r="L973" s="252"/>
      <c r="M973" s="253"/>
      <c r="N973" s="254"/>
      <c r="O973" s="254"/>
      <c r="P973" s="254"/>
      <c r="Q973" s="254"/>
      <c r="R973" s="254"/>
      <c r="S973" s="254"/>
      <c r="T973" s="255"/>
      <c r="AT973" s="256" t="s">
        <v>162</v>
      </c>
      <c r="AU973" s="256" t="s">
        <v>82</v>
      </c>
      <c r="AV973" s="12" t="s">
        <v>82</v>
      </c>
      <c r="AW973" s="12" t="s">
        <v>35</v>
      </c>
      <c r="AX973" s="12" t="s">
        <v>80</v>
      </c>
      <c r="AY973" s="256" t="s">
        <v>150</v>
      </c>
    </row>
    <row r="974" s="1" customFormat="1" ht="16.5" customHeight="1">
      <c r="B974" s="46"/>
      <c r="C974" s="257" t="s">
        <v>1339</v>
      </c>
      <c r="D974" s="257" t="s">
        <v>165</v>
      </c>
      <c r="E974" s="258" t="s">
        <v>1340</v>
      </c>
      <c r="F974" s="259" t="s">
        <v>1341</v>
      </c>
      <c r="G974" s="260" t="s">
        <v>175</v>
      </c>
      <c r="H974" s="261">
        <v>29.920000000000002</v>
      </c>
      <c r="I974" s="262"/>
      <c r="J974" s="263">
        <f>ROUND(I974*H974,2)</f>
        <v>0</v>
      </c>
      <c r="K974" s="259" t="s">
        <v>21</v>
      </c>
      <c r="L974" s="264"/>
      <c r="M974" s="265" t="s">
        <v>21</v>
      </c>
      <c r="N974" s="266" t="s">
        <v>43</v>
      </c>
      <c r="O974" s="47"/>
      <c r="P974" s="230">
        <f>O974*H974</f>
        <v>0</v>
      </c>
      <c r="Q974" s="230">
        <v>0.0033999999999999998</v>
      </c>
      <c r="R974" s="230">
        <f>Q974*H974</f>
        <v>0.101728</v>
      </c>
      <c r="S974" s="230">
        <v>0</v>
      </c>
      <c r="T974" s="231">
        <f>S974*H974</f>
        <v>0</v>
      </c>
      <c r="AR974" s="24" t="s">
        <v>394</v>
      </c>
      <c r="AT974" s="24" t="s">
        <v>165</v>
      </c>
      <c r="AU974" s="24" t="s">
        <v>82</v>
      </c>
      <c r="AY974" s="24" t="s">
        <v>150</v>
      </c>
      <c r="BE974" s="232">
        <f>IF(N974="základní",J974,0)</f>
        <v>0</v>
      </c>
      <c r="BF974" s="232">
        <f>IF(N974="snížená",J974,0)</f>
        <v>0</v>
      </c>
      <c r="BG974" s="232">
        <f>IF(N974="zákl. přenesená",J974,0)</f>
        <v>0</v>
      </c>
      <c r="BH974" s="232">
        <f>IF(N974="sníž. přenesená",J974,0)</f>
        <v>0</v>
      </c>
      <c r="BI974" s="232">
        <f>IF(N974="nulová",J974,0)</f>
        <v>0</v>
      </c>
      <c r="BJ974" s="24" t="s">
        <v>80</v>
      </c>
      <c r="BK974" s="232">
        <f>ROUND(I974*H974,2)</f>
        <v>0</v>
      </c>
      <c r="BL974" s="24" t="s">
        <v>257</v>
      </c>
      <c r="BM974" s="24" t="s">
        <v>1342</v>
      </c>
    </row>
    <row r="975" s="1" customFormat="1">
      <c r="B975" s="46"/>
      <c r="C975" s="74"/>
      <c r="D975" s="233" t="s">
        <v>160</v>
      </c>
      <c r="E975" s="74"/>
      <c r="F975" s="234" t="s">
        <v>1341</v>
      </c>
      <c r="G975" s="74"/>
      <c r="H975" s="74"/>
      <c r="I975" s="191"/>
      <c r="J975" s="74"/>
      <c r="K975" s="74"/>
      <c r="L975" s="72"/>
      <c r="M975" s="235"/>
      <c r="N975" s="47"/>
      <c r="O975" s="47"/>
      <c r="P975" s="47"/>
      <c r="Q975" s="47"/>
      <c r="R975" s="47"/>
      <c r="S975" s="47"/>
      <c r="T975" s="95"/>
      <c r="AT975" s="24" t="s">
        <v>160</v>
      </c>
      <c r="AU975" s="24" t="s">
        <v>82</v>
      </c>
    </row>
    <row r="976" s="12" customFormat="1">
      <c r="B976" s="246"/>
      <c r="C976" s="247"/>
      <c r="D976" s="233" t="s">
        <v>162</v>
      </c>
      <c r="E976" s="248" t="s">
        <v>21</v>
      </c>
      <c r="F976" s="249" t="s">
        <v>1343</v>
      </c>
      <c r="G976" s="247"/>
      <c r="H976" s="250">
        <v>29.920000000000002</v>
      </c>
      <c r="I976" s="251"/>
      <c r="J976" s="247"/>
      <c r="K976" s="247"/>
      <c r="L976" s="252"/>
      <c r="M976" s="253"/>
      <c r="N976" s="254"/>
      <c r="O976" s="254"/>
      <c r="P976" s="254"/>
      <c r="Q976" s="254"/>
      <c r="R976" s="254"/>
      <c r="S976" s="254"/>
      <c r="T976" s="255"/>
      <c r="AT976" s="256" t="s">
        <v>162</v>
      </c>
      <c r="AU976" s="256" t="s">
        <v>82</v>
      </c>
      <c r="AV976" s="12" t="s">
        <v>82</v>
      </c>
      <c r="AW976" s="12" t="s">
        <v>35</v>
      </c>
      <c r="AX976" s="12" t="s">
        <v>80</v>
      </c>
      <c r="AY976" s="256" t="s">
        <v>150</v>
      </c>
    </row>
    <row r="977" s="1" customFormat="1" ht="16.5" customHeight="1">
      <c r="B977" s="46"/>
      <c r="C977" s="221" t="s">
        <v>1344</v>
      </c>
      <c r="D977" s="221" t="s">
        <v>153</v>
      </c>
      <c r="E977" s="222" t="s">
        <v>1345</v>
      </c>
      <c r="F977" s="223" t="s">
        <v>1346</v>
      </c>
      <c r="G977" s="224" t="s">
        <v>241</v>
      </c>
      <c r="H977" s="225">
        <v>13.6</v>
      </c>
      <c r="I977" s="226"/>
      <c r="J977" s="227">
        <f>ROUND(I977*H977,2)</f>
        <v>0</v>
      </c>
      <c r="K977" s="223" t="s">
        <v>157</v>
      </c>
      <c r="L977" s="72"/>
      <c r="M977" s="228" t="s">
        <v>21</v>
      </c>
      <c r="N977" s="229" t="s">
        <v>43</v>
      </c>
      <c r="O977" s="47"/>
      <c r="P977" s="230">
        <f>O977*H977</f>
        <v>0</v>
      </c>
      <c r="Q977" s="230">
        <v>3.0000000000000001E-05</v>
      </c>
      <c r="R977" s="230">
        <f>Q977*H977</f>
        <v>0.000408</v>
      </c>
      <c r="S977" s="230">
        <v>0</v>
      </c>
      <c r="T977" s="231">
        <f>S977*H977</f>
        <v>0</v>
      </c>
      <c r="AR977" s="24" t="s">
        <v>257</v>
      </c>
      <c r="AT977" s="24" t="s">
        <v>153</v>
      </c>
      <c r="AU977" s="24" t="s">
        <v>82</v>
      </c>
      <c r="AY977" s="24" t="s">
        <v>150</v>
      </c>
      <c r="BE977" s="232">
        <f>IF(N977="základní",J977,0)</f>
        <v>0</v>
      </c>
      <c r="BF977" s="232">
        <f>IF(N977="snížená",J977,0)</f>
        <v>0</v>
      </c>
      <c r="BG977" s="232">
        <f>IF(N977="zákl. přenesená",J977,0)</f>
        <v>0</v>
      </c>
      <c r="BH977" s="232">
        <f>IF(N977="sníž. přenesená",J977,0)</f>
        <v>0</v>
      </c>
      <c r="BI977" s="232">
        <f>IF(N977="nulová",J977,0)</f>
        <v>0</v>
      </c>
      <c r="BJ977" s="24" t="s">
        <v>80</v>
      </c>
      <c r="BK977" s="232">
        <f>ROUND(I977*H977,2)</f>
        <v>0</v>
      </c>
      <c r="BL977" s="24" t="s">
        <v>257</v>
      </c>
      <c r="BM977" s="24" t="s">
        <v>1347</v>
      </c>
    </row>
    <row r="978" s="1" customFormat="1">
      <c r="B978" s="46"/>
      <c r="C978" s="74"/>
      <c r="D978" s="233" t="s">
        <v>160</v>
      </c>
      <c r="E978" s="74"/>
      <c r="F978" s="234" t="s">
        <v>1348</v>
      </c>
      <c r="G978" s="74"/>
      <c r="H978" s="74"/>
      <c r="I978" s="191"/>
      <c r="J978" s="74"/>
      <c r="K978" s="74"/>
      <c r="L978" s="72"/>
      <c r="M978" s="235"/>
      <c r="N978" s="47"/>
      <c r="O978" s="47"/>
      <c r="P978" s="47"/>
      <c r="Q978" s="47"/>
      <c r="R978" s="47"/>
      <c r="S978" s="47"/>
      <c r="T978" s="95"/>
      <c r="AT978" s="24" t="s">
        <v>160</v>
      </c>
      <c r="AU978" s="24" t="s">
        <v>82</v>
      </c>
    </row>
    <row r="979" s="11" customFormat="1">
      <c r="B979" s="236"/>
      <c r="C979" s="237"/>
      <c r="D979" s="233" t="s">
        <v>162</v>
      </c>
      <c r="E979" s="238" t="s">
        <v>21</v>
      </c>
      <c r="F979" s="239" t="s">
        <v>371</v>
      </c>
      <c r="G979" s="237"/>
      <c r="H979" s="238" t="s">
        <v>21</v>
      </c>
      <c r="I979" s="240"/>
      <c r="J979" s="237"/>
      <c r="K979" s="237"/>
      <c r="L979" s="241"/>
      <c r="M979" s="242"/>
      <c r="N979" s="243"/>
      <c r="O979" s="243"/>
      <c r="P979" s="243"/>
      <c r="Q979" s="243"/>
      <c r="R979" s="243"/>
      <c r="S979" s="243"/>
      <c r="T979" s="244"/>
      <c r="AT979" s="245" t="s">
        <v>162</v>
      </c>
      <c r="AU979" s="245" t="s">
        <v>82</v>
      </c>
      <c r="AV979" s="11" t="s">
        <v>80</v>
      </c>
      <c r="AW979" s="11" t="s">
        <v>35</v>
      </c>
      <c r="AX979" s="11" t="s">
        <v>72</v>
      </c>
      <c r="AY979" s="245" t="s">
        <v>150</v>
      </c>
    </row>
    <row r="980" s="12" customFormat="1">
      <c r="B980" s="246"/>
      <c r="C980" s="247"/>
      <c r="D980" s="233" t="s">
        <v>162</v>
      </c>
      <c r="E980" s="248" t="s">
        <v>21</v>
      </c>
      <c r="F980" s="249" t="s">
        <v>1349</v>
      </c>
      <c r="G980" s="247"/>
      <c r="H980" s="250">
        <v>13.6</v>
      </c>
      <c r="I980" s="251"/>
      <c r="J980" s="247"/>
      <c r="K980" s="247"/>
      <c r="L980" s="252"/>
      <c r="M980" s="253"/>
      <c r="N980" s="254"/>
      <c r="O980" s="254"/>
      <c r="P980" s="254"/>
      <c r="Q980" s="254"/>
      <c r="R980" s="254"/>
      <c r="S980" s="254"/>
      <c r="T980" s="255"/>
      <c r="AT980" s="256" t="s">
        <v>162</v>
      </c>
      <c r="AU980" s="256" t="s">
        <v>82</v>
      </c>
      <c r="AV980" s="12" t="s">
        <v>82</v>
      </c>
      <c r="AW980" s="12" t="s">
        <v>35</v>
      </c>
      <c r="AX980" s="12" t="s">
        <v>80</v>
      </c>
      <c r="AY980" s="256" t="s">
        <v>150</v>
      </c>
    </row>
    <row r="981" s="1" customFormat="1" ht="16.5" customHeight="1">
      <c r="B981" s="46"/>
      <c r="C981" s="257" t="s">
        <v>1350</v>
      </c>
      <c r="D981" s="257" t="s">
        <v>165</v>
      </c>
      <c r="E981" s="258" t="s">
        <v>1351</v>
      </c>
      <c r="F981" s="259" t="s">
        <v>1352</v>
      </c>
      <c r="G981" s="260" t="s">
        <v>241</v>
      </c>
      <c r="H981" s="261">
        <v>14.960000000000001</v>
      </c>
      <c r="I981" s="262"/>
      <c r="J981" s="263">
        <f>ROUND(I981*H981,2)</f>
        <v>0</v>
      </c>
      <c r="K981" s="259" t="s">
        <v>21</v>
      </c>
      <c r="L981" s="264"/>
      <c r="M981" s="265" t="s">
        <v>21</v>
      </c>
      <c r="N981" s="266" t="s">
        <v>43</v>
      </c>
      <c r="O981" s="47"/>
      <c r="P981" s="230">
        <f>O981*H981</f>
        <v>0</v>
      </c>
      <c r="Q981" s="230">
        <v>0.00038000000000000002</v>
      </c>
      <c r="R981" s="230">
        <f>Q981*H981</f>
        <v>0.0056848000000000003</v>
      </c>
      <c r="S981" s="230">
        <v>0</v>
      </c>
      <c r="T981" s="231">
        <f>S981*H981</f>
        <v>0</v>
      </c>
      <c r="AR981" s="24" t="s">
        <v>394</v>
      </c>
      <c r="AT981" s="24" t="s">
        <v>165</v>
      </c>
      <c r="AU981" s="24" t="s">
        <v>82</v>
      </c>
      <c r="AY981" s="24" t="s">
        <v>150</v>
      </c>
      <c r="BE981" s="232">
        <f>IF(N981="základní",J981,0)</f>
        <v>0</v>
      </c>
      <c r="BF981" s="232">
        <f>IF(N981="snížená",J981,0)</f>
        <v>0</v>
      </c>
      <c r="BG981" s="232">
        <f>IF(N981="zákl. přenesená",J981,0)</f>
        <v>0</v>
      </c>
      <c r="BH981" s="232">
        <f>IF(N981="sníž. přenesená",J981,0)</f>
        <v>0</v>
      </c>
      <c r="BI981" s="232">
        <f>IF(N981="nulová",J981,0)</f>
        <v>0</v>
      </c>
      <c r="BJ981" s="24" t="s">
        <v>80</v>
      </c>
      <c r="BK981" s="232">
        <f>ROUND(I981*H981,2)</f>
        <v>0</v>
      </c>
      <c r="BL981" s="24" t="s">
        <v>257</v>
      </c>
      <c r="BM981" s="24" t="s">
        <v>1353</v>
      </c>
    </row>
    <row r="982" s="1" customFormat="1">
      <c r="B982" s="46"/>
      <c r="C982" s="74"/>
      <c r="D982" s="233" t="s">
        <v>160</v>
      </c>
      <c r="E982" s="74"/>
      <c r="F982" s="234" t="s">
        <v>1352</v>
      </c>
      <c r="G982" s="74"/>
      <c r="H982" s="74"/>
      <c r="I982" s="191"/>
      <c r="J982" s="74"/>
      <c r="K982" s="74"/>
      <c r="L982" s="72"/>
      <c r="M982" s="235"/>
      <c r="N982" s="47"/>
      <c r="O982" s="47"/>
      <c r="P982" s="47"/>
      <c r="Q982" s="47"/>
      <c r="R982" s="47"/>
      <c r="S982" s="47"/>
      <c r="T982" s="95"/>
      <c r="AT982" s="24" t="s">
        <v>160</v>
      </c>
      <c r="AU982" s="24" t="s">
        <v>82</v>
      </c>
    </row>
    <row r="983" s="12" customFormat="1">
      <c r="B983" s="246"/>
      <c r="C983" s="247"/>
      <c r="D983" s="233" t="s">
        <v>162</v>
      </c>
      <c r="E983" s="248" t="s">
        <v>21</v>
      </c>
      <c r="F983" s="249" t="s">
        <v>1354</v>
      </c>
      <c r="G983" s="247"/>
      <c r="H983" s="250">
        <v>14.960000000000001</v>
      </c>
      <c r="I983" s="251"/>
      <c r="J983" s="247"/>
      <c r="K983" s="247"/>
      <c r="L983" s="252"/>
      <c r="M983" s="253"/>
      <c r="N983" s="254"/>
      <c r="O983" s="254"/>
      <c r="P983" s="254"/>
      <c r="Q983" s="254"/>
      <c r="R983" s="254"/>
      <c r="S983" s="254"/>
      <c r="T983" s="255"/>
      <c r="AT983" s="256" t="s">
        <v>162</v>
      </c>
      <c r="AU983" s="256" t="s">
        <v>82</v>
      </c>
      <c r="AV983" s="12" t="s">
        <v>82</v>
      </c>
      <c r="AW983" s="12" t="s">
        <v>35</v>
      </c>
      <c r="AX983" s="12" t="s">
        <v>80</v>
      </c>
      <c r="AY983" s="256" t="s">
        <v>150</v>
      </c>
    </row>
    <row r="984" s="1" customFormat="1" ht="16.5" customHeight="1">
      <c r="B984" s="46"/>
      <c r="C984" s="221" t="s">
        <v>1355</v>
      </c>
      <c r="D984" s="221" t="s">
        <v>153</v>
      </c>
      <c r="E984" s="222" t="s">
        <v>1356</v>
      </c>
      <c r="F984" s="223" t="s">
        <v>1357</v>
      </c>
      <c r="G984" s="224" t="s">
        <v>156</v>
      </c>
      <c r="H984" s="225">
        <v>0.33100000000000002</v>
      </c>
      <c r="I984" s="226"/>
      <c r="J984" s="227">
        <f>ROUND(I984*H984,2)</f>
        <v>0</v>
      </c>
      <c r="K984" s="223" t="s">
        <v>157</v>
      </c>
      <c r="L984" s="72"/>
      <c r="M984" s="228" t="s">
        <v>21</v>
      </c>
      <c r="N984" s="229" t="s">
        <v>43</v>
      </c>
      <c r="O984" s="47"/>
      <c r="P984" s="230">
        <f>O984*H984</f>
        <v>0</v>
      </c>
      <c r="Q984" s="230">
        <v>0</v>
      </c>
      <c r="R984" s="230">
        <f>Q984*H984</f>
        <v>0</v>
      </c>
      <c r="S984" s="230">
        <v>0</v>
      </c>
      <c r="T984" s="231">
        <f>S984*H984</f>
        <v>0</v>
      </c>
      <c r="AR984" s="24" t="s">
        <v>257</v>
      </c>
      <c r="AT984" s="24" t="s">
        <v>153</v>
      </c>
      <c r="AU984" s="24" t="s">
        <v>82</v>
      </c>
      <c r="AY984" s="24" t="s">
        <v>150</v>
      </c>
      <c r="BE984" s="232">
        <f>IF(N984="základní",J984,0)</f>
        <v>0</v>
      </c>
      <c r="BF984" s="232">
        <f>IF(N984="snížená",J984,0)</f>
        <v>0</v>
      </c>
      <c r="BG984" s="232">
        <f>IF(N984="zákl. přenesená",J984,0)</f>
        <v>0</v>
      </c>
      <c r="BH984" s="232">
        <f>IF(N984="sníž. přenesená",J984,0)</f>
        <v>0</v>
      </c>
      <c r="BI984" s="232">
        <f>IF(N984="nulová",J984,0)</f>
        <v>0</v>
      </c>
      <c r="BJ984" s="24" t="s">
        <v>80</v>
      </c>
      <c r="BK984" s="232">
        <f>ROUND(I984*H984,2)</f>
        <v>0</v>
      </c>
      <c r="BL984" s="24" t="s">
        <v>257</v>
      </c>
      <c r="BM984" s="24" t="s">
        <v>1358</v>
      </c>
    </row>
    <row r="985" s="1" customFormat="1">
      <c r="B985" s="46"/>
      <c r="C985" s="74"/>
      <c r="D985" s="233" t="s">
        <v>160</v>
      </c>
      <c r="E985" s="74"/>
      <c r="F985" s="234" t="s">
        <v>1359</v>
      </c>
      <c r="G985" s="74"/>
      <c r="H985" s="74"/>
      <c r="I985" s="191"/>
      <c r="J985" s="74"/>
      <c r="K985" s="74"/>
      <c r="L985" s="72"/>
      <c r="M985" s="235"/>
      <c r="N985" s="47"/>
      <c r="O985" s="47"/>
      <c r="P985" s="47"/>
      <c r="Q985" s="47"/>
      <c r="R985" s="47"/>
      <c r="S985" s="47"/>
      <c r="T985" s="95"/>
      <c r="AT985" s="24" t="s">
        <v>160</v>
      </c>
      <c r="AU985" s="24" t="s">
        <v>82</v>
      </c>
    </row>
    <row r="986" s="1" customFormat="1" ht="16.5" customHeight="1">
      <c r="B986" s="46"/>
      <c r="C986" s="221" t="s">
        <v>1360</v>
      </c>
      <c r="D986" s="221" t="s">
        <v>153</v>
      </c>
      <c r="E986" s="222" t="s">
        <v>1361</v>
      </c>
      <c r="F986" s="223" t="s">
        <v>1362</v>
      </c>
      <c r="G986" s="224" t="s">
        <v>156</v>
      </c>
      <c r="H986" s="225">
        <v>0.33100000000000002</v>
      </c>
      <c r="I986" s="226"/>
      <c r="J986" s="227">
        <f>ROUND(I986*H986,2)</f>
        <v>0</v>
      </c>
      <c r="K986" s="223" t="s">
        <v>157</v>
      </c>
      <c r="L986" s="72"/>
      <c r="M986" s="228" t="s">
        <v>21</v>
      </c>
      <c r="N986" s="229" t="s">
        <v>43</v>
      </c>
      <c r="O986" s="47"/>
      <c r="P986" s="230">
        <f>O986*H986</f>
        <v>0</v>
      </c>
      <c r="Q986" s="230">
        <v>0</v>
      </c>
      <c r="R986" s="230">
        <f>Q986*H986</f>
        <v>0</v>
      </c>
      <c r="S986" s="230">
        <v>0</v>
      </c>
      <c r="T986" s="231">
        <f>S986*H986</f>
        <v>0</v>
      </c>
      <c r="AR986" s="24" t="s">
        <v>257</v>
      </c>
      <c r="AT986" s="24" t="s">
        <v>153</v>
      </c>
      <c r="AU986" s="24" t="s">
        <v>82</v>
      </c>
      <c r="AY986" s="24" t="s">
        <v>150</v>
      </c>
      <c r="BE986" s="232">
        <f>IF(N986="základní",J986,0)</f>
        <v>0</v>
      </c>
      <c r="BF986" s="232">
        <f>IF(N986="snížená",J986,0)</f>
        <v>0</v>
      </c>
      <c r="BG986" s="232">
        <f>IF(N986="zákl. přenesená",J986,0)</f>
        <v>0</v>
      </c>
      <c r="BH986" s="232">
        <f>IF(N986="sníž. přenesená",J986,0)</f>
        <v>0</v>
      </c>
      <c r="BI986" s="232">
        <f>IF(N986="nulová",J986,0)</f>
        <v>0</v>
      </c>
      <c r="BJ986" s="24" t="s">
        <v>80</v>
      </c>
      <c r="BK986" s="232">
        <f>ROUND(I986*H986,2)</f>
        <v>0</v>
      </c>
      <c r="BL986" s="24" t="s">
        <v>257</v>
      </c>
      <c r="BM986" s="24" t="s">
        <v>1363</v>
      </c>
    </row>
    <row r="987" s="1" customFormat="1">
      <c r="B987" s="46"/>
      <c r="C987" s="74"/>
      <c r="D987" s="233" t="s">
        <v>160</v>
      </c>
      <c r="E987" s="74"/>
      <c r="F987" s="234" t="s">
        <v>1364</v>
      </c>
      <c r="G987" s="74"/>
      <c r="H987" s="74"/>
      <c r="I987" s="191"/>
      <c r="J987" s="74"/>
      <c r="K987" s="74"/>
      <c r="L987" s="72"/>
      <c r="M987" s="235"/>
      <c r="N987" s="47"/>
      <c r="O987" s="47"/>
      <c r="P987" s="47"/>
      <c r="Q987" s="47"/>
      <c r="R987" s="47"/>
      <c r="S987" s="47"/>
      <c r="T987" s="95"/>
      <c r="AT987" s="24" t="s">
        <v>160</v>
      </c>
      <c r="AU987" s="24" t="s">
        <v>82</v>
      </c>
    </row>
    <row r="988" s="10" customFormat="1" ht="29.88" customHeight="1">
      <c r="B988" s="205"/>
      <c r="C988" s="206"/>
      <c r="D988" s="207" t="s">
        <v>71</v>
      </c>
      <c r="E988" s="219" t="s">
        <v>1365</v>
      </c>
      <c r="F988" s="219" t="s">
        <v>1366</v>
      </c>
      <c r="G988" s="206"/>
      <c r="H988" s="206"/>
      <c r="I988" s="209"/>
      <c r="J988" s="220">
        <f>BK988</f>
        <v>0</v>
      </c>
      <c r="K988" s="206"/>
      <c r="L988" s="211"/>
      <c r="M988" s="212"/>
      <c r="N988" s="213"/>
      <c r="O988" s="213"/>
      <c r="P988" s="214">
        <f>SUM(P989:P1035)</f>
        <v>0</v>
      </c>
      <c r="Q988" s="213"/>
      <c r="R988" s="214">
        <f>SUM(R989:R1035)</f>
        <v>3.9644300000000001</v>
      </c>
      <c r="S988" s="213"/>
      <c r="T988" s="215">
        <f>SUM(T989:T1035)</f>
        <v>0</v>
      </c>
      <c r="AR988" s="216" t="s">
        <v>82</v>
      </c>
      <c r="AT988" s="217" t="s">
        <v>71</v>
      </c>
      <c r="AU988" s="217" t="s">
        <v>80</v>
      </c>
      <c r="AY988" s="216" t="s">
        <v>150</v>
      </c>
      <c r="BK988" s="218">
        <f>SUM(BK989:BK1035)</f>
        <v>0</v>
      </c>
    </row>
    <row r="989" s="1" customFormat="1" ht="38.25" customHeight="1">
      <c r="B989" s="46"/>
      <c r="C989" s="221" t="s">
        <v>1367</v>
      </c>
      <c r="D989" s="221" t="s">
        <v>153</v>
      </c>
      <c r="E989" s="222" t="s">
        <v>1368</v>
      </c>
      <c r="F989" s="223" t="s">
        <v>1369</v>
      </c>
      <c r="G989" s="224" t="s">
        <v>175</v>
      </c>
      <c r="H989" s="225">
        <v>147</v>
      </c>
      <c r="I989" s="226"/>
      <c r="J989" s="227">
        <f>ROUND(I989*H989,2)</f>
        <v>0</v>
      </c>
      <c r="K989" s="223" t="s">
        <v>21</v>
      </c>
      <c r="L989" s="72"/>
      <c r="M989" s="228" t="s">
        <v>21</v>
      </c>
      <c r="N989" s="229" t="s">
        <v>43</v>
      </c>
      <c r="O989" s="47"/>
      <c r="P989" s="230">
        <f>O989*H989</f>
        <v>0</v>
      </c>
      <c r="Q989" s="230">
        <v>0.0075500000000000003</v>
      </c>
      <c r="R989" s="230">
        <f>Q989*H989</f>
        <v>1.10985</v>
      </c>
      <c r="S989" s="230">
        <v>0</v>
      </c>
      <c r="T989" s="231">
        <f>S989*H989</f>
        <v>0</v>
      </c>
      <c r="AR989" s="24" t="s">
        <v>257</v>
      </c>
      <c r="AT989" s="24" t="s">
        <v>153</v>
      </c>
      <c r="AU989" s="24" t="s">
        <v>82</v>
      </c>
      <c r="AY989" s="24" t="s">
        <v>150</v>
      </c>
      <c r="BE989" s="232">
        <f>IF(N989="základní",J989,0)</f>
        <v>0</v>
      </c>
      <c r="BF989" s="232">
        <f>IF(N989="snížená",J989,0)</f>
        <v>0</v>
      </c>
      <c r="BG989" s="232">
        <f>IF(N989="zákl. přenesená",J989,0)</f>
        <v>0</v>
      </c>
      <c r="BH989" s="232">
        <f>IF(N989="sníž. přenesená",J989,0)</f>
        <v>0</v>
      </c>
      <c r="BI989" s="232">
        <f>IF(N989="nulová",J989,0)</f>
        <v>0</v>
      </c>
      <c r="BJ989" s="24" t="s">
        <v>80</v>
      </c>
      <c r="BK989" s="232">
        <f>ROUND(I989*H989,2)</f>
        <v>0</v>
      </c>
      <c r="BL989" s="24" t="s">
        <v>257</v>
      </c>
      <c r="BM989" s="24" t="s">
        <v>1370</v>
      </c>
    </row>
    <row r="990" s="1" customFormat="1">
      <c r="B990" s="46"/>
      <c r="C990" s="74"/>
      <c r="D990" s="233" t="s">
        <v>160</v>
      </c>
      <c r="E990" s="74"/>
      <c r="F990" s="234" t="s">
        <v>1369</v>
      </c>
      <c r="G990" s="74"/>
      <c r="H990" s="74"/>
      <c r="I990" s="191"/>
      <c r="J990" s="74"/>
      <c r="K990" s="74"/>
      <c r="L990" s="72"/>
      <c r="M990" s="235"/>
      <c r="N990" s="47"/>
      <c r="O990" s="47"/>
      <c r="P990" s="47"/>
      <c r="Q990" s="47"/>
      <c r="R990" s="47"/>
      <c r="S990" s="47"/>
      <c r="T990" s="95"/>
      <c r="AT990" s="24" t="s">
        <v>160</v>
      </c>
      <c r="AU990" s="24" t="s">
        <v>82</v>
      </c>
    </row>
    <row r="991" s="11" customFormat="1">
      <c r="B991" s="236"/>
      <c r="C991" s="237"/>
      <c r="D991" s="233" t="s">
        <v>162</v>
      </c>
      <c r="E991" s="238" t="s">
        <v>21</v>
      </c>
      <c r="F991" s="239" t="s">
        <v>383</v>
      </c>
      <c r="G991" s="237"/>
      <c r="H991" s="238" t="s">
        <v>21</v>
      </c>
      <c r="I991" s="240"/>
      <c r="J991" s="237"/>
      <c r="K991" s="237"/>
      <c r="L991" s="241"/>
      <c r="M991" s="242"/>
      <c r="N991" s="243"/>
      <c r="O991" s="243"/>
      <c r="P991" s="243"/>
      <c r="Q991" s="243"/>
      <c r="R991" s="243"/>
      <c r="S991" s="243"/>
      <c r="T991" s="244"/>
      <c r="AT991" s="245" t="s">
        <v>162</v>
      </c>
      <c r="AU991" s="245" t="s">
        <v>82</v>
      </c>
      <c r="AV991" s="11" t="s">
        <v>80</v>
      </c>
      <c r="AW991" s="11" t="s">
        <v>35</v>
      </c>
      <c r="AX991" s="11" t="s">
        <v>72</v>
      </c>
      <c r="AY991" s="245" t="s">
        <v>150</v>
      </c>
    </row>
    <row r="992" s="12" customFormat="1">
      <c r="B992" s="246"/>
      <c r="C992" s="247"/>
      <c r="D992" s="233" t="s">
        <v>162</v>
      </c>
      <c r="E992" s="248" t="s">
        <v>21</v>
      </c>
      <c r="F992" s="249" t="s">
        <v>384</v>
      </c>
      <c r="G992" s="247"/>
      <c r="H992" s="250">
        <v>147</v>
      </c>
      <c r="I992" s="251"/>
      <c r="J992" s="247"/>
      <c r="K992" s="247"/>
      <c r="L992" s="252"/>
      <c r="M992" s="253"/>
      <c r="N992" s="254"/>
      <c r="O992" s="254"/>
      <c r="P992" s="254"/>
      <c r="Q992" s="254"/>
      <c r="R992" s="254"/>
      <c r="S992" s="254"/>
      <c r="T992" s="255"/>
      <c r="AT992" s="256" t="s">
        <v>162</v>
      </c>
      <c r="AU992" s="256" t="s">
        <v>82</v>
      </c>
      <c r="AV992" s="12" t="s">
        <v>82</v>
      </c>
      <c r="AW992" s="12" t="s">
        <v>35</v>
      </c>
      <c r="AX992" s="12" t="s">
        <v>80</v>
      </c>
      <c r="AY992" s="256" t="s">
        <v>150</v>
      </c>
    </row>
    <row r="993" s="1" customFormat="1" ht="25.5" customHeight="1">
      <c r="B993" s="46"/>
      <c r="C993" s="221" t="s">
        <v>1371</v>
      </c>
      <c r="D993" s="221" t="s">
        <v>153</v>
      </c>
      <c r="E993" s="222" t="s">
        <v>1372</v>
      </c>
      <c r="F993" s="223" t="s">
        <v>1373</v>
      </c>
      <c r="G993" s="224" t="s">
        <v>175</v>
      </c>
      <c r="H993" s="225">
        <v>147</v>
      </c>
      <c r="I993" s="226"/>
      <c r="J993" s="227">
        <f>ROUND(I993*H993,2)</f>
        <v>0</v>
      </c>
      <c r="K993" s="223" t="s">
        <v>21</v>
      </c>
      <c r="L993" s="72"/>
      <c r="M993" s="228" t="s">
        <v>21</v>
      </c>
      <c r="N993" s="229" t="s">
        <v>43</v>
      </c>
      <c r="O993" s="47"/>
      <c r="P993" s="230">
        <f>O993*H993</f>
        <v>0</v>
      </c>
      <c r="Q993" s="230">
        <v>0.00029999999999999997</v>
      </c>
      <c r="R993" s="230">
        <f>Q993*H993</f>
        <v>0.044099999999999993</v>
      </c>
      <c r="S993" s="230">
        <v>0</v>
      </c>
      <c r="T993" s="231">
        <f>S993*H993</f>
        <v>0</v>
      </c>
      <c r="AR993" s="24" t="s">
        <v>257</v>
      </c>
      <c r="AT993" s="24" t="s">
        <v>153</v>
      </c>
      <c r="AU993" s="24" t="s">
        <v>82</v>
      </c>
      <c r="AY993" s="24" t="s">
        <v>150</v>
      </c>
      <c r="BE993" s="232">
        <f>IF(N993="základní",J993,0)</f>
        <v>0</v>
      </c>
      <c r="BF993" s="232">
        <f>IF(N993="snížená",J993,0)</f>
        <v>0</v>
      </c>
      <c r="BG993" s="232">
        <f>IF(N993="zákl. přenesená",J993,0)</f>
        <v>0</v>
      </c>
      <c r="BH993" s="232">
        <f>IF(N993="sníž. přenesená",J993,0)</f>
        <v>0</v>
      </c>
      <c r="BI993" s="232">
        <f>IF(N993="nulová",J993,0)</f>
        <v>0</v>
      </c>
      <c r="BJ993" s="24" t="s">
        <v>80</v>
      </c>
      <c r="BK993" s="232">
        <f>ROUND(I993*H993,2)</f>
        <v>0</v>
      </c>
      <c r="BL993" s="24" t="s">
        <v>257</v>
      </c>
      <c r="BM993" s="24" t="s">
        <v>1374</v>
      </c>
    </row>
    <row r="994" s="1" customFormat="1">
      <c r="B994" s="46"/>
      <c r="C994" s="74"/>
      <c r="D994" s="233" t="s">
        <v>160</v>
      </c>
      <c r="E994" s="74"/>
      <c r="F994" s="234" t="s">
        <v>1373</v>
      </c>
      <c r="G994" s="74"/>
      <c r="H994" s="74"/>
      <c r="I994" s="191"/>
      <c r="J994" s="74"/>
      <c r="K994" s="74"/>
      <c r="L994" s="72"/>
      <c r="M994" s="235"/>
      <c r="N994" s="47"/>
      <c r="O994" s="47"/>
      <c r="P994" s="47"/>
      <c r="Q994" s="47"/>
      <c r="R994" s="47"/>
      <c r="S994" s="47"/>
      <c r="T994" s="95"/>
      <c r="AT994" s="24" t="s">
        <v>160</v>
      </c>
      <c r="AU994" s="24" t="s">
        <v>82</v>
      </c>
    </row>
    <row r="995" s="11" customFormat="1">
      <c r="B995" s="236"/>
      <c r="C995" s="237"/>
      <c r="D995" s="233" t="s">
        <v>162</v>
      </c>
      <c r="E995" s="238" t="s">
        <v>21</v>
      </c>
      <c r="F995" s="239" t="s">
        <v>383</v>
      </c>
      <c r="G995" s="237"/>
      <c r="H995" s="238" t="s">
        <v>21</v>
      </c>
      <c r="I995" s="240"/>
      <c r="J995" s="237"/>
      <c r="K995" s="237"/>
      <c r="L995" s="241"/>
      <c r="M995" s="242"/>
      <c r="N995" s="243"/>
      <c r="O995" s="243"/>
      <c r="P995" s="243"/>
      <c r="Q995" s="243"/>
      <c r="R995" s="243"/>
      <c r="S995" s="243"/>
      <c r="T995" s="244"/>
      <c r="AT995" s="245" t="s">
        <v>162</v>
      </c>
      <c r="AU995" s="245" t="s">
        <v>82</v>
      </c>
      <c r="AV995" s="11" t="s">
        <v>80</v>
      </c>
      <c r="AW995" s="11" t="s">
        <v>35</v>
      </c>
      <c r="AX995" s="11" t="s">
        <v>72</v>
      </c>
      <c r="AY995" s="245" t="s">
        <v>150</v>
      </c>
    </row>
    <row r="996" s="12" customFormat="1">
      <c r="B996" s="246"/>
      <c r="C996" s="247"/>
      <c r="D996" s="233" t="s">
        <v>162</v>
      </c>
      <c r="E996" s="248" t="s">
        <v>21</v>
      </c>
      <c r="F996" s="249" t="s">
        <v>384</v>
      </c>
      <c r="G996" s="247"/>
      <c r="H996" s="250">
        <v>147</v>
      </c>
      <c r="I996" s="251"/>
      <c r="J996" s="247"/>
      <c r="K996" s="247"/>
      <c r="L996" s="252"/>
      <c r="M996" s="253"/>
      <c r="N996" s="254"/>
      <c r="O996" s="254"/>
      <c r="P996" s="254"/>
      <c r="Q996" s="254"/>
      <c r="R996" s="254"/>
      <c r="S996" s="254"/>
      <c r="T996" s="255"/>
      <c r="AT996" s="256" t="s">
        <v>162</v>
      </c>
      <c r="AU996" s="256" t="s">
        <v>82</v>
      </c>
      <c r="AV996" s="12" t="s">
        <v>82</v>
      </c>
      <c r="AW996" s="12" t="s">
        <v>35</v>
      </c>
      <c r="AX996" s="12" t="s">
        <v>80</v>
      </c>
      <c r="AY996" s="256" t="s">
        <v>150</v>
      </c>
    </row>
    <row r="997" s="1" customFormat="1" ht="16.5" customHeight="1">
      <c r="B997" s="46"/>
      <c r="C997" s="221" t="s">
        <v>1375</v>
      </c>
      <c r="D997" s="221" t="s">
        <v>153</v>
      </c>
      <c r="E997" s="222" t="s">
        <v>1376</v>
      </c>
      <c r="F997" s="223" t="s">
        <v>1377</v>
      </c>
      <c r="G997" s="224" t="s">
        <v>175</v>
      </c>
      <c r="H997" s="225">
        <v>147</v>
      </c>
      <c r="I997" s="226"/>
      <c r="J997" s="227">
        <f>ROUND(I997*H997,2)</f>
        <v>0</v>
      </c>
      <c r="K997" s="223" t="s">
        <v>21</v>
      </c>
      <c r="L997" s="72"/>
      <c r="M997" s="228" t="s">
        <v>21</v>
      </c>
      <c r="N997" s="229" t="s">
        <v>43</v>
      </c>
      <c r="O997" s="47"/>
      <c r="P997" s="230">
        <f>O997*H997</f>
        <v>0</v>
      </c>
      <c r="Q997" s="230">
        <v>0.0054000000000000003</v>
      </c>
      <c r="R997" s="230">
        <f>Q997*H997</f>
        <v>0.79380000000000006</v>
      </c>
      <c r="S997" s="230">
        <v>0</v>
      </c>
      <c r="T997" s="231">
        <f>S997*H997</f>
        <v>0</v>
      </c>
      <c r="AR997" s="24" t="s">
        <v>257</v>
      </c>
      <c r="AT997" s="24" t="s">
        <v>153</v>
      </c>
      <c r="AU997" s="24" t="s">
        <v>82</v>
      </c>
      <c r="AY997" s="24" t="s">
        <v>150</v>
      </c>
      <c r="BE997" s="232">
        <f>IF(N997="základní",J997,0)</f>
        <v>0</v>
      </c>
      <c r="BF997" s="232">
        <f>IF(N997="snížená",J997,0)</f>
        <v>0</v>
      </c>
      <c r="BG997" s="232">
        <f>IF(N997="zákl. přenesená",J997,0)</f>
        <v>0</v>
      </c>
      <c r="BH997" s="232">
        <f>IF(N997="sníž. přenesená",J997,0)</f>
        <v>0</v>
      </c>
      <c r="BI997" s="232">
        <f>IF(N997="nulová",J997,0)</f>
        <v>0</v>
      </c>
      <c r="BJ997" s="24" t="s">
        <v>80</v>
      </c>
      <c r="BK997" s="232">
        <f>ROUND(I997*H997,2)</f>
        <v>0</v>
      </c>
      <c r="BL997" s="24" t="s">
        <v>257</v>
      </c>
      <c r="BM997" s="24" t="s">
        <v>1378</v>
      </c>
    </row>
    <row r="998" s="1" customFormat="1">
      <c r="B998" s="46"/>
      <c r="C998" s="74"/>
      <c r="D998" s="233" t="s">
        <v>160</v>
      </c>
      <c r="E998" s="74"/>
      <c r="F998" s="234" t="s">
        <v>1377</v>
      </c>
      <c r="G998" s="74"/>
      <c r="H998" s="74"/>
      <c r="I998" s="191"/>
      <c r="J998" s="74"/>
      <c r="K998" s="74"/>
      <c r="L998" s="72"/>
      <c r="M998" s="235"/>
      <c r="N998" s="47"/>
      <c r="O998" s="47"/>
      <c r="P998" s="47"/>
      <c r="Q998" s="47"/>
      <c r="R998" s="47"/>
      <c r="S998" s="47"/>
      <c r="T998" s="95"/>
      <c r="AT998" s="24" t="s">
        <v>160</v>
      </c>
      <c r="AU998" s="24" t="s">
        <v>82</v>
      </c>
    </row>
    <row r="999" s="11" customFormat="1">
      <c r="B999" s="236"/>
      <c r="C999" s="237"/>
      <c r="D999" s="233" t="s">
        <v>162</v>
      </c>
      <c r="E999" s="238" t="s">
        <v>21</v>
      </c>
      <c r="F999" s="239" t="s">
        <v>383</v>
      </c>
      <c r="G999" s="237"/>
      <c r="H999" s="238" t="s">
        <v>21</v>
      </c>
      <c r="I999" s="240"/>
      <c r="J999" s="237"/>
      <c r="K999" s="237"/>
      <c r="L999" s="241"/>
      <c r="M999" s="242"/>
      <c r="N999" s="243"/>
      <c r="O999" s="243"/>
      <c r="P999" s="243"/>
      <c r="Q999" s="243"/>
      <c r="R999" s="243"/>
      <c r="S999" s="243"/>
      <c r="T999" s="244"/>
      <c r="AT999" s="245" t="s">
        <v>162</v>
      </c>
      <c r="AU999" s="245" t="s">
        <v>82</v>
      </c>
      <c r="AV999" s="11" t="s">
        <v>80</v>
      </c>
      <c r="AW999" s="11" t="s">
        <v>35</v>
      </c>
      <c r="AX999" s="11" t="s">
        <v>72</v>
      </c>
      <c r="AY999" s="245" t="s">
        <v>150</v>
      </c>
    </row>
    <row r="1000" s="12" customFormat="1">
      <c r="B1000" s="246"/>
      <c r="C1000" s="247"/>
      <c r="D1000" s="233" t="s">
        <v>162</v>
      </c>
      <c r="E1000" s="248" t="s">
        <v>21</v>
      </c>
      <c r="F1000" s="249" t="s">
        <v>384</v>
      </c>
      <c r="G1000" s="247"/>
      <c r="H1000" s="250">
        <v>147</v>
      </c>
      <c r="I1000" s="251"/>
      <c r="J1000" s="247"/>
      <c r="K1000" s="247"/>
      <c r="L1000" s="252"/>
      <c r="M1000" s="253"/>
      <c r="N1000" s="254"/>
      <c r="O1000" s="254"/>
      <c r="P1000" s="254"/>
      <c r="Q1000" s="254"/>
      <c r="R1000" s="254"/>
      <c r="S1000" s="254"/>
      <c r="T1000" s="255"/>
      <c r="AT1000" s="256" t="s">
        <v>162</v>
      </c>
      <c r="AU1000" s="256" t="s">
        <v>82</v>
      </c>
      <c r="AV1000" s="12" t="s">
        <v>82</v>
      </c>
      <c r="AW1000" s="12" t="s">
        <v>35</v>
      </c>
      <c r="AX1000" s="12" t="s">
        <v>80</v>
      </c>
      <c r="AY1000" s="256" t="s">
        <v>150</v>
      </c>
    </row>
    <row r="1001" s="1" customFormat="1" ht="16.5" customHeight="1">
      <c r="B1001" s="46"/>
      <c r="C1001" s="221" t="s">
        <v>1379</v>
      </c>
      <c r="D1001" s="221" t="s">
        <v>153</v>
      </c>
      <c r="E1001" s="222" t="s">
        <v>1380</v>
      </c>
      <c r="F1001" s="223" t="s">
        <v>1381</v>
      </c>
      <c r="G1001" s="224" t="s">
        <v>175</v>
      </c>
      <c r="H1001" s="225">
        <v>147</v>
      </c>
      <c r="I1001" s="226"/>
      <c r="J1001" s="227">
        <f>ROUND(I1001*H1001,2)</f>
        <v>0</v>
      </c>
      <c r="K1001" s="223" t="s">
        <v>21</v>
      </c>
      <c r="L1001" s="72"/>
      <c r="M1001" s="228" t="s">
        <v>21</v>
      </c>
      <c r="N1001" s="229" t="s">
        <v>43</v>
      </c>
      <c r="O1001" s="47"/>
      <c r="P1001" s="230">
        <f>O1001*H1001</f>
        <v>0</v>
      </c>
      <c r="Q1001" s="230">
        <v>0.001</v>
      </c>
      <c r="R1001" s="230">
        <f>Q1001*H1001</f>
        <v>0.14699999999999999</v>
      </c>
      <c r="S1001" s="230">
        <v>0</v>
      </c>
      <c r="T1001" s="231">
        <f>S1001*H1001</f>
        <v>0</v>
      </c>
      <c r="AR1001" s="24" t="s">
        <v>257</v>
      </c>
      <c r="AT1001" s="24" t="s">
        <v>153</v>
      </c>
      <c r="AU1001" s="24" t="s">
        <v>82</v>
      </c>
      <c r="AY1001" s="24" t="s">
        <v>150</v>
      </c>
      <c r="BE1001" s="232">
        <f>IF(N1001="základní",J1001,0)</f>
        <v>0</v>
      </c>
      <c r="BF1001" s="232">
        <f>IF(N1001="snížená",J1001,0)</f>
        <v>0</v>
      </c>
      <c r="BG1001" s="232">
        <f>IF(N1001="zákl. přenesená",J1001,0)</f>
        <v>0</v>
      </c>
      <c r="BH1001" s="232">
        <f>IF(N1001="sníž. přenesená",J1001,0)</f>
        <v>0</v>
      </c>
      <c r="BI1001" s="232">
        <f>IF(N1001="nulová",J1001,0)</f>
        <v>0</v>
      </c>
      <c r="BJ1001" s="24" t="s">
        <v>80</v>
      </c>
      <c r="BK1001" s="232">
        <f>ROUND(I1001*H1001,2)</f>
        <v>0</v>
      </c>
      <c r="BL1001" s="24" t="s">
        <v>257</v>
      </c>
      <c r="BM1001" s="24" t="s">
        <v>1382</v>
      </c>
    </row>
    <row r="1002" s="1" customFormat="1">
      <c r="B1002" s="46"/>
      <c r="C1002" s="74"/>
      <c r="D1002" s="233" t="s">
        <v>160</v>
      </c>
      <c r="E1002" s="74"/>
      <c r="F1002" s="234" t="s">
        <v>1381</v>
      </c>
      <c r="G1002" s="74"/>
      <c r="H1002" s="74"/>
      <c r="I1002" s="191"/>
      <c r="J1002" s="74"/>
      <c r="K1002" s="74"/>
      <c r="L1002" s="72"/>
      <c r="M1002" s="235"/>
      <c r="N1002" s="47"/>
      <c r="O1002" s="47"/>
      <c r="P1002" s="47"/>
      <c r="Q1002" s="47"/>
      <c r="R1002" s="47"/>
      <c r="S1002" s="47"/>
      <c r="T1002" s="95"/>
      <c r="AT1002" s="24" t="s">
        <v>160</v>
      </c>
      <c r="AU1002" s="24" t="s">
        <v>82</v>
      </c>
    </row>
    <row r="1003" s="11" customFormat="1">
      <c r="B1003" s="236"/>
      <c r="C1003" s="237"/>
      <c r="D1003" s="233" t="s">
        <v>162</v>
      </c>
      <c r="E1003" s="238" t="s">
        <v>21</v>
      </c>
      <c r="F1003" s="239" t="s">
        <v>1383</v>
      </c>
      <c r="G1003" s="237"/>
      <c r="H1003" s="238" t="s">
        <v>21</v>
      </c>
      <c r="I1003" s="240"/>
      <c r="J1003" s="237"/>
      <c r="K1003" s="237"/>
      <c r="L1003" s="241"/>
      <c r="M1003" s="242"/>
      <c r="N1003" s="243"/>
      <c r="O1003" s="243"/>
      <c r="P1003" s="243"/>
      <c r="Q1003" s="243"/>
      <c r="R1003" s="243"/>
      <c r="S1003" s="243"/>
      <c r="T1003" s="244"/>
      <c r="AT1003" s="245" t="s">
        <v>162</v>
      </c>
      <c r="AU1003" s="245" t="s">
        <v>82</v>
      </c>
      <c r="AV1003" s="11" t="s">
        <v>80</v>
      </c>
      <c r="AW1003" s="11" t="s">
        <v>35</v>
      </c>
      <c r="AX1003" s="11" t="s">
        <v>72</v>
      </c>
      <c r="AY1003" s="245" t="s">
        <v>150</v>
      </c>
    </row>
    <row r="1004" s="11" customFormat="1">
      <c r="B1004" s="236"/>
      <c r="C1004" s="237"/>
      <c r="D1004" s="233" t="s">
        <v>162</v>
      </c>
      <c r="E1004" s="238" t="s">
        <v>21</v>
      </c>
      <c r="F1004" s="239" t="s">
        <v>1384</v>
      </c>
      <c r="G1004" s="237"/>
      <c r="H1004" s="238" t="s">
        <v>21</v>
      </c>
      <c r="I1004" s="240"/>
      <c r="J1004" s="237"/>
      <c r="K1004" s="237"/>
      <c r="L1004" s="241"/>
      <c r="M1004" s="242"/>
      <c r="N1004" s="243"/>
      <c r="O1004" s="243"/>
      <c r="P1004" s="243"/>
      <c r="Q1004" s="243"/>
      <c r="R1004" s="243"/>
      <c r="S1004" s="243"/>
      <c r="T1004" s="244"/>
      <c r="AT1004" s="245" t="s">
        <v>162</v>
      </c>
      <c r="AU1004" s="245" t="s">
        <v>82</v>
      </c>
      <c r="AV1004" s="11" t="s">
        <v>80</v>
      </c>
      <c r="AW1004" s="11" t="s">
        <v>35</v>
      </c>
      <c r="AX1004" s="11" t="s">
        <v>72</v>
      </c>
      <c r="AY1004" s="245" t="s">
        <v>150</v>
      </c>
    </row>
    <row r="1005" s="11" customFormat="1">
      <c r="B1005" s="236"/>
      <c r="C1005" s="237"/>
      <c r="D1005" s="233" t="s">
        <v>162</v>
      </c>
      <c r="E1005" s="238" t="s">
        <v>21</v>
      </c>
      <c r="F1005" s="239" t="s">
        <v>1385</v>
      </c>
      <c r="G1005" s="237"/>
      <c r="H1005" s="238" t="s">
        <v>21</v>
      </c>
      <c r="I1005" s="240"/>
      <c r="J1005" s="237"/>
      <c r="K1005" s="237"/>
      <c r="L1005" s="241"/>
      <c r="M1005" s="242"/>
      <c r="N1005" s="243"/>
      <c r="O1005" s="243"/>
      <c r="P1005" s="243"/>
      <c r="Q1005" s="243"/>
      <c r="R1005" s="243"/>
      <c r="S1005" s="243"/>
      <c r="T1005" s="244"/>
      <c r="AT1005" s="245" t="s">
        <v>162</v>
      </c>
      <c r="AU1005" s="245" t="s">
        <v>82</v>
      </c>
      <c r="AV1005" s="11" t="s">
        <v>80</v>
      </c>
      <c r="AW1005" s="11" t="s">
        <v>35</v>
      </c>
      <c r="AX1005" s="11" t="s">
        <v>72</v>
      </c>
      <c r="AY1005" s="245" t="s">
        <v>150</v>
      </c>
    </row>
    <row r="1006" s="11" customFormat="1">
      <c r="B1006" s="236"/>
      <c r="C1006" s="237"/>
      <c r="D1006" s="233" t="s">
        <v>162</v>
      </c>
      <c r="E1006" s="238" t="s">
        <v>21</v>
      </c>
      <c r="F1006" s="239" t="s">
        <v>383</v>
      </c>
      <c r="G1006" s="237"/>
      <c r="H1006" s="238" t="s">
        <v>21</v>
      </c>
      <c r="I1006" s="240"/>
      <c r="J1006" s="237"/>
      <c r="K1006" s="237"/>
      <c r="L1006" s="241"/>
      <c r="M1006" s="242"/>
      <c r="N1006" s="243"/>
      <c r="O1006" s="243"/>
      <c r="P1006" s="243"/>
      <c r="Q1006" s="243"/>
      <c r="R1006" s="243"/>
      <c r="S1006" s="243"/>
      <c r="T1006" s="244"/>
      <c r="AT1006" s="245" t="s">
        <v>162</v>
      </c>
      <c r="AU1006" s="245" t="s">
        <v>82</v>
      </c>
      <c r="AV1006" s="11" t="s">
        <v>80</v>
      </c>
      <c r="AW1006" s="11" t="s">
        <v>35</v>
      </c>
      <c r="AX1006" s="11" t="s">
        <v>72</v>
      </c>
      <c r="AY1006" s="245" t="s">
        <v>150</v>
      </c>
    </row>
    <row r="1007" s="12" customFormat="1">
      <c r="B1007" s="246"/>
      <c r="C1007" s="247"/>
      <c r="D1007" s="233" t="s">
        <v>162</v>
      </c>
      <c r="E1007" s="248" t="s">
        <v>21</v>
      </c>
      <c r="F1007" s="249" t="s">
        <v>384</v>
      </c>
      <c r="G1007" s="247"/>
      <c r="H1007" s="250">
        <v>147</v>
      </c>
      <c r="I1007" s="251"/>
      <c r="J1007" s="247"/>
      <c r="K1007" s="247"/>
      <c r="L1007" s="252"/>
      <c r="M1007" s="253"/>
      <c r="N1007" s="254"/>
      <c r="O1007" s="254"/>
      <c r="P1007" s="254"/>
      <c r="Q1007" s="254"/>
      <c r="R1007" s="254"/>
      <c r="S1007" s="254"/>
      <c r="T1007" s="255"/>
      <c r="AT1007" s="256" t="s">
        <v>162</v>
      </c>
      <c r="AU1007" s="256" t="s">
        <v>82</v>
      </c>
      <c r="AV1007" s="12" t="s">
        <v>82</v>
      </c>
      <c r="AW1007" s="12" t="s">
        <v>35</v>
      </c>
      <c r="AX1007" s="12" t="s">
        <v>80</v>
      </c>
      <c r="AY1007" s="256" t="s">
        <v>150</v>
      </c>
    </row>
    <row r="1008" s="1" customFormat="1" ht="38.25" customHeight="1">
      <c r="B1008" s="46"/>
      <c r="C1008" s="221" t="s">
        <v>1386</v>
      </c>
      <c r="D1008" s="221" t="s">
        <v>153</v>
      </c>
      <c r="E1008" s="222" t="s">
        <v>1387</v>
      </c>
      <c r="F1008" s="223" t="s">
        <v>1388</v>
      </c>
      <c r="G1008" s="224" t="s">
        <v>241</v>
      </c>
      <c r="H1008" s="225">
        <v>99</v>
      </c>
      <c r="I1008" s="226"/>
      <c r="J1008" s="227">
        <f>ROUND(I1008*H1008,2)</f>
        <v>0</v>
      </c>
      <c r="K1008" s="223" t="s">
        <v>21</v>
      </c>
      <c r="L1008" s="72"/>
      <c r="M1008" s="228" t="s">
        <v>21</v>
      </c>
      <c r="N1008" s="229" t="s">
        <v>43</v>
      </c>
      <c r="O1008" s="47"/>
      <c r="P1008" s="230">
        <f>O1008*H1008</f>
        <v>0</v>
      </c>
      <c r="Q1008" s="230">
        <v>0.00346</v>
      </c>
      <c r="R1008" s="230">
        <f>Q1008*H1008</f>
        <v>0.34254000000000001</v>
      </c>
      <c r="S1008" s="230">
        <v>0</v>
      </c>
      <c r="T1008" s="231">
        <f>S1008*H1008</f>
        <v>0</v>
      </c>
      <c r="AR1008" s="24" t="s">
        <v>257</v>
      </c>
      <c r="AT1008" s="24" t="s">
        <v>153</v>
      </c>
      <c r="AU1008" s="24" t="s">
        <v>82</v>
      </c>
      <c r="AY1008" s="24" t="s">
        <v>150</v>
      </c>
      <c r="BE1008" s="232">
        <f>IF(N1008="základní",J1008,0)</f>
        <v>0</v>
      </c>
      <c r="BF1008" s="232">
        <f>IF(N1008="snížená",J1008,0)</f>
        <v>0</v>
      </c>
      <c r="BG1008" s="232">
        <f>IF(N1008="zákl. přenesená",J1008,0)</f>
        <v>0</v>
      </c>
      <c r="BH1008" s="232">
        <f>IF(N1008="sníž. přenesená",J1008,0)</f>
        <v>0</v>
      </c>
      <c r="BI1008" s="232">
        <f>IF(N1008="nulová",J1008,0)</f>
        <v>0</v>
      </c>
      <c r="BJ1008" s="24" t="s">
        <v>80</v>
      </c>
      <c r="BK1008" s="232">
        <f>ROUND(I1008*H1008,2)</f>
        <v>0</v>
      </c>
      <c r="BL1008" s="24" t="s">
        <v>257</v>
      </c>
      <c r="BM1008" s="24" t="s">
        <v>1389</v>
      </c>
    </row>
    <row r="1009" s="1" customFormat="1">
      <c r="B1009" s="46"/>
      <c r="C1009" s="74"/>
      <c r="D1009" s="233" t="s">
        <v>160</v>
      </c>
      <c r="E1009" s="74"/>
      <c r="F1009" s="234" t="s">
        <v>1388</v>
      </c>
      <c r="G1009" s="74"/>
      <c r="H1009" s="74"/>
      <c r="I1009" s="191"/>
      <c r="J1009" s="74"/>
      <c r="K1009" s="74"/>
      <c r="L1009" s="72"/>
      <c r="M1009" s="235"/>
      <c r="N1009" s="47"/>
      <c r="O1009" s="47"/>
      <c r="P1009" s="47"/>
      <c r="Q1009" s="47"/>
      <c r="R1009" s="47"/>
      <c r="S1009" s="47"/>
      <c r="T1009" s="95"/>
      <c r="AT1009" s="24" t="s">
        <v>160</v>
      </c>
      <c r="AU1009" s="24" t="s">
        <v>82</v>
      </c>
    </row>
    <row r="1010" s="11" customFormat="1">
      <c r="B1010" s="236"/>
      <c r="C1010" s="237"/>
      <c r="D1010" s="233" t="s">
        <v>162</v>
      </c>
      <c r="E1010" s="238" t="s">
        <v>21</v>
      </c>
      <c r="F1010" s="239" t="s">
        <v>383</v>
      </c>
      <c r="G1010" s="237"/>
      <c r="H1010" s="238" t="s">
        <v>21</v>
      </c>
      <c r="I1010" s="240"/>
      <c r="J1010" s="237"/>
      <c r="K1010" s="237"/>
      <c r="L1010" s="241"/>
      <c r="M1010" s="242"/>
      <c r="N1010" s="243"/>
      <c r="O1010" s="243"/>
      <c r="P1010" s="243"/>
      <c r="Q1010" s="243"/>
      <c r="R1010" s="243"/>
      <c r="S1010" s="243"/>
      <c r="T1010" s="244"/>
      <c r="AT1010" s="245" t="s">
        <v>162</v>
      </c>
      <c r="AU1010" s="245" t="s">
        <v>82</v>
      </c>
      <c r="AV1010" s="11" t="s">
        <v>80</v>
      </c>
      <c r="AW1010" s="11" t="s">
        <v>35</v>
      </c>
      <c r="AX1010" s="11" t="s">
        <v>72</v>
      </c>
      <c r="AY1010" s="245" t="s">
        <v>150</v>
      </c>
    </row>
    <row r="1011" s="12" customFormat="1">
      <c r="B1011" s="246"/>
      <c r="C1011" s="247"/>
      <c r="D1011" s="233" t="s">
        <v>162</v>
      </c>
      <c r="E1011" s="248" t="s">
        <v>21</v>
      </c>
      <c r="F1011" s="249" t="s">
        <v>1390</v>
      </c>
      <c r="G1011" s="247"/>
      <c r="H1011" s="250">
        <v>99</v>
      </c>
      <c r="I1011" s="251"/>
      <c r="J1011" s="247"/>
      <c r="K1011" s="247"/>
      <c r="L1011" s="252"/>
      <c r="M1011" s="253"/>
      <c r="N1011" s="254"/>
      <c r="O1011" s="254"/>
      <c r="P1011" s="254"/>
      <c r="Q1011" s="254"/>
      <c r="R1011" s="254"/>
      <c r="S1011" s="254"/>
      <c r="T1011" s="255"/>
      <c r="AT1011" s="256" t="s">
        <v>162</v>
      </c>
      <c r="AU1011" s="256" t="s">
        <v>82</v>
      </c>
      <c r="AV1011" s="12" t="s">
        <v>82</v>
      </c>
      <c r="AW1011" s="12" t="s">
        <v>35</v>
      </c>
      <c r="AX1011" s="12" t="s">
        <v>80</v>
      </c>
      <c r="AY1011" s="256" t="s">
        <v>150</v>
      </c>
    </row>
    <row r="1012" s="1" customFormat="1" ht="38.25" customHeight="1">
      <c r="B1012" s="46"/>
      <c r="C1012" s="221" t="s">
        <v>1391</v>
      </c>
      <c r="D1012" s="221" t="s">
        <v>153</v>
      </c>
      <c r="E1012" s="222" t="s">
        <v>1368</v>
      </c>
      <c r="F1012" s="223" t="s">
        <v>1369</v>
      </c>
      <c r="G1012" s="224" t="s">
        <v>175</v>
      </c>
      <c r="H1012" s="225">
        <v>98</v>
      </c>
      <c r="I1012" s="226"/>
      <c r="J1012" s="227">
        <f>ROUND(I1012*H1012,2)</f>
        <v>0</v>
      </c>
      <c r="K1012" s="223" t="s">
        <v>21</v>
      </c>
      <c r="L1012" s="72"/>
      <c r="M1012" s="228" t="s">
        <v>21</v>
      </c>
      <c r="N1012" s="229" t="s">
        <v>43</v>
      </c>
      <c r="O1012" s="47"/>
      <c r="P1012" s="230">
        <f>O1012*H1012</f>
        <v>0</v>
      </c>
      <c r="Q1012" s="230">
        <v>0.0075500000000000003</v>
      </c>
      <c r="R1012" s="230">
        <f>Q1012*H1012</f>
        <v>0.7399</v>
      </c>
      <c r="S1012" s="230">
        <v>0</v>
      </c>
      <c r="T1012" s="231">
        <f>S1012*H1012</f>
        <v>0</v>
      </c>
      <c r="AR1012" s="24" t="s">
        <v>257</v>
      </c>
      <c r="AT1012" s="24" t="s">
        <v>153</v>
      </c>
      <c r="AU1012" s="24" t="s">
        <v>82</v>
      </c>
      <c r="AY1012" s="24" t="s">
        <v>150</v>
      </c>
      <c r="BE1012" s="232">
        <f>IF(N1012="základní",J1012,0)</f>
        <v>0</v>
      </c>
      <c r="BF1012" s="232">
        <f>IF(N1012="snížená",J1012,0)</f>
        <v>0</v>
      </c>
      <c r="BG1012" s="232">
        <f>IF(N1012="zákl. přenesená",J1012,0)</f>
        <v>0</v>
      </c>
      <c r="BH1012" s="232">
        <f>IF(N1012="sníž. přenesená",J1012,0)</f>
        <v>0</v>
      </c>
      <c r="BI1012" s="232">
        <f>IF(N1012="nulová",J1012,0)</f>
        <v>0</v>
      </c>
      <c r="BJ1012" s="24" t="s">
        <v>80</v>
      </c>
      <c r="BK1012" s="232">
        <f>ROUND(I1012*H1012,2)</f>
        <v>0</v>
      </c>
      <c r="BL1012" s="24" t="s">
        <v>257</v>
      </c>
      <c r="BM1012" s="24" t="s">
        <v>1392</v>
      </c>
    </row>
    <row r="1013" s="1" customFormat="1">
      <c r="B1013" s="46"/>
      <c r="C1013" s="74"/>
      <c r="D1013" s="233" t="s">
        <v>160</v>
      </c>
      <c r="E1013" s="74"/>
      <c r="F1013" s="234" t="s">
        <v>1369</v>
      </c>
      <c r="G1013" s="74"/>
      <c r="H1013" s="74"/>
      <c r="I1013" s="191"/>
      <c r="J1013" s="74"/>
      <c r="K1013" s="74"/>
      <c r="L1013" s="72"/>
      <c r="M1013" s="235"/>
      <c r="N1013" s="47"/>
      <c r="O1013" s="47"/>
      <c r="P1013" s="47"/>
      <c r="Q1013" s="47"/>
      <c r="R1013" s="47"/>
      <c r="S1013" s="47"/>
      <c r="T1013" s="95"/>
      <c r="AT1013" s="24" t="s">
        <v>160</v>
      </c>
      <c r="AU1013" s="24" t="s">
        <v>82</v>
      </c>
    </row>
    <row r="1014" s="11" customFormat="1">
      <c r="B1014" s="236"/>
      <c r="C1014" s="237"/>
      <c r="D1014" s="233" t="s">
        <v>162</v>
      </c>
      <c r="E1014" s="238" t="s">
        <v>21</v>
      </c>
      <c r="F1014" s="239" t="s">
        <v>385</v>
      </c>
      <c r="G1014" s="237"/>
      <c r="H1014" s="238" t="s">
        <v>21</v>
      </c>
      <c r="I1014" s="240"/>
      <c r="J1014" s="237"/>
      <c r="K1014" s="237"/>
      <c r="L1014" s="241"/>
      <c r="M1014" s="242"/>
      <c r="N1014" s="243"/>
      <c r="O1014" s="243"/>
      <c r="P1014" s="243"/>
      <c r="Q1014" s="243"/>
      <c r="R1014" s="243"/>
      <c r="S1014" s="243"/>
      <c r="T1014" s="244"/>
      <c r="AT1014" s="245" t="s">
        <v>162</v>
      </c>
      <c r="AU1014" s="245" t="s">
        <v>82</v>
      </c>
      <c r="AV1014" s="11" t="s">
        <v>80</v>
      </c>
      <c r="AW1014" s="11" t="s">
        <v>35</v>
      </c>
      <c r="AX1014" s="11" t="s">
        <v>72</v>
      </c>
      <c r="AY1014" s="245" t="s">
        <v>150</v>
      </c>
    </row>
    <row r="1015" s="12" customFormat="1">
      <c r="B1015" s="246"/>
      <c r="C1015" s="247"/>
      <c r="D1015" s="233" t="s">
        <v>162</v>
      </c>
      <c r="E1015" s="248" t="s">
        <v>21</v>
      </c>
      <c r="F1015" s="249" t="s">
        <v>386</v>
      </c>
      <c r="G1015" s="247"/>
      <c r="H1015" s="250">
        <v>98</v>
      </c>
      <c r="I1015" s="251"/>
      <c r="J1015" s="247"/>
      <c r="K1015" s="247"/>
      <c r="L1015" s="252"/>
      <c r="M1015" s="253"/>
      <c r="N1015" s="254"/>
      <c r="O1015" s="254"/>
      <c r="P1015" s="254"/>
      <c r="Q1015" s="254"/>
      <c r="R1015" s="254"/>
      <c r="S1015" s="254"/>
      <c r="T1015" s="255"/>
      <c r="AT1015" s="256" t="s">
        <v>162</v>
      </c>
      <c r="AU1015" s="256" t="s">
        <v>82</v>
      </c>
      <c r="AV1015" s="12" t="s">
        <v>82</v>
      </c>
      <c r="AW1015" s="12" t="s">
        <v>35</v>
      </c>
      <c r="AX1015" s="12" t="s">
        <v>80</v>
      </c>
      <c r="AY1015" s="256" t="s">
        <v>150</v>
      </c>
    </row>
    <row r="1016" s="1" customFormat="1" ht="25.5" customHeight="1">
      <c r="B1016" s="46"/>
      <c r="C1016" s="221" t="s">
        <v>1393</v>
      </c>
      <c r="D1016" s="221" t="s">
        <v>153</v>
      </c>
      <c r="E1016" s="222" t="s">
        <v>1372</v>
      </c>
      <c r="F1016" s="223" t="s">
        <v>1373</v>
      </c>
      <c r="G1016" s="224" t="s">
        <v>175</v>
      </c>
      <c r="H1016" s="225">
        <v>98</v>
      </c>
      <c r="I1016" s="226"/>
      <c r="J1016" s="227">
        <f>ROUND(I1016*H1016,2)</f>
        <v>0</v>
      </c>
      <c r="K1016" s="223" t="s">
        <v>21</v>
      </c>
      <c r="L1016" s="72"/>
      <c r="M1016" s="228" t="s">
        <v>21</v>
      </c>
      <c r="N1016" s="229" t="s">
        <v>43</v>
      </c>
      <c r="O1016" s="47"/>
      <c r="P1016" s="230">
        <f>O1016*H1016</f>
        <v>0</v>
      </c>
      <c r="Q1016" s="230">
        <v>0.00029999999999999997</v>
      </c>
      <c r="R1016" s="230">
        <f>Q1016*H1016</f>
        <v>0.029399999999999999</v>
      </c>
      <c r="S1016" s="230">
        <v>0</v>
      </c>
      <c r="T1016" s="231">
        <f>S1016*H1016</f>
        <v>0</v>
      </c>
      <c r="AR1016" s="24" t="s">
        <v>257</v>
      </c>
      <c r="AT1016" s="24" t="s">
        <v>153</v>
      </c>
      <c r="AU1016" s="24" t="s">
        <v>82</v>
      </c>
      <c r="AY1016" s="24" t="s">
        <v>150</v>
      </c>
      <c r="BE1016" s="232">
        <f>IF(N1016="základní",J1016,0)</f>
        <v>0</v>
      </c>
      <c r="BF1016" s="232">
        <f>IF(N1016="snížená",J1016,0)</f>
        <v>0</v>
      </c>
      <c r="BG1016" s="232">
        <f>IF(N1016="zákl. přenesená",J1016,0)</f>
        <v>0</v>
      </c>
      <c r="BH1016" s="232">
        <f>IF(N1016="sníž. přenesená",J1016,0)</f>
        <v>0</v>
      </c>
      <c r="BI1016" s="232">
        <f>IF(N1016="nulová",J1016,0)</f>
        <v>0</v>
      </c>
      <c r="BJ1016" s="24" t="s">
        <v>80</v>
      </c>
      <c r="BK1016" s="232">
        <f>ROUND(I1016*H1016,2)</f>
        <v>0</v>
      </c>
      <c r="BL1016" s="24" t="s">
        <v>257</v>
      </c>
      <c r="BM1016" s="24" t="s">
        <v>1394</v>
      </c>
    </row>
    <row r="1017" s="1" customFormat="1">
      <c r="B1017" s="46"/>
      <c r="C1017" s="74"/>
      <c r="D1017" s="233" t="s">
        <v>160</v>
      </c>
      <c r="E1017" s="74"/>
      <c r="F1017" s="234" t="s">
        <v>1373</v>
      </c>
      <c r="G1017" s="74"/>
      <c r="H1017" s="74"/>
      <c r="I1017" s="191"/>
      <c r="J1017" s="74"/>
      <c r="K1017" s="74"/>
      <c r="L1017" s="72"/>
      <c r="M1017" s="235"/>
      <c r="N1017" s="47"/>
      <c r="O1017" s="47"/>
      <c r="P1017" s="47"/>
      <c r="Q1017" s="47"/>
      <c r="R1017" s="47"/>
      <c r="S1017" s="47"/>
      <c r="T1017" s="95"/>
      <c r="AT1017" s="24" t="s">
        <v>160</v>
      </c>
      <c r="AU1017" s="24" t="s">
        <v>82</v>
      </c>
    </row>
    <row r="1018" s="11" customFormat="1">
      <c r="B1018" s="236"/>
      <c r="C1018" s="237"/>
      <c r="D1018" s="233" t="s">
        <v>162</v>
      </c>
      <c r="E1018" s="238" t="s">
        <v>21</v>
      </c>
      <c r="F1018" s="239" t="s">
        <v>385</v>
      </c>
      <c r="G1018" s="237"/>
      <c r="H1018" s="238" t="s">
        <v>21</v>
      </c>
      <c r="I1018" s="240"/>
      <c r="J1018" s="237"/>
      <c r="K1018" s="237"/>
      <c r="L1018" s="241"/>
      <c r="M1018" s="242"/>
      <c r="N1018" s="243"/>
      <c r="O1018" s="243"/>
      <c r="P1018" s="243"/>
      <c r="Q1018" s="243"/>
      <c r="R1018" s="243"/>
      <c r="S1018" s="243"/>
      <c r="T1018" s="244"/>
      <c r="AT1018" s="245" t="s">
        <v>162</v>
      </c>
      <c r="AU1018" s="245" t="s">
        <v>82</v>
      </c>
      <c r="AV1018" s="11" t="s">
        <v>80</v>
      </c>
      <c r="AW1018" s="11" t="s">
        <v>35</v>
      </c>
      <c r="AX1018" s="11" t="s">
        <v>72</v>
      </c>
      <c r="AY1018" s="245" t="s">
        <v>150</v>
      </c>
    </row>
    <row r="1019" s="12" customFormat="1">
      <c r="B1019" s="246"/>
      <c r="C1019" s="247"/>
      <c r="D1019" s="233" t="s">
        <v>162</v>
      </c>
      <c r="E1019" s="248" t="s">
        <v>21</v>
      </c>
      <c r="F1019" s="249" t="s">
        <v>386</v>
      </c>
      <c r="G1019" s="247"/>
      <c r="H1019" s="250">
        <v>98</v>
      </c>
      <c r="I1019" s="251"/>
      <c r="J1019" s="247"/>
      <c r="K1019" s="247"/>
      <c r="L1019" s="252"/>
      <c r="M1019" s="253"/>
      <c r="N1019" s="254"/>
      <c r="O1019" s="254"/>
      <c r="P1019" s="254"/>
      <c r="Q1019" s="254"/>
      <c r="R1019" s="254"/>
      <c r="S1019" s="254"/>
      <c r="T1019" s="255"/>
      <c r="AT1019" s="256" t="s">
        <v>162</v>
      </c>
      <c r="AU1019" s="256" t="s">
        <v>82</v>
      </c>
      <c r="AV1019" s="12" t="s">
        <v>82</v>
      </c>
      <c r="AW1019" s="12" t="s">
        <v>35</v>
      </c>
      <c r="AX1019" s="12" t="s">
        <v>80</v>
      </c>
      <c r="AY1019" s="256" t="s">
        <v>150</v>
      </c>
    </row>
    <row r="1020" s="1" customFormat="1" ht="16.5" customHeight="1">
      <c r="B1020" s="46"/>
      <c r="C1020" s="221" t="s">
        <v>1395</v>
      </c>
      <c r="D1020" s="221" t="s">
        <v>153</v>
      </c>
      <c r="E1020" s="222" t="s">
        <v>1396</v>
      </c>
      <c r="F1020" s="223" t="s">
        <v>1397</v>
      </c>
      <c r="G1020" s="224" t="s">
        <v>175</v>
      </c>
      <c r="H1020" s="225">
        <v>98</v>
      </c>
      <c r="I1020" s="226"/>
      <c r="J1020" s="227">
        <f>ROUND(I1020*H1020,2)</f>
        <v>0</v>
      </c>
      <c r="K1020" s="223" t="s">
        <v>21</v>
      </c>
      <c r="L1020" s="72"/>
      <c r="M1020" s="228" t="s">
        <v>21</v>
      </c>
      <c r="N1020" s="229" t="s">
        <v>43</v>
      </c>
      <c r="O1020" s="47"/>
      <c r="P1020" s="230">
        <f>O1020*H1020</f>
        <v>0</v>
      </c>
      <c r="Q1020" s="230">
        <v>0.0054000000000000003</v>
      </c>
      <c r="R1020" s="230">
        <f>Q1020*H1020</f>
        <v>0.5292</v>
      </c>
      <c r="S1020" s="230">
        <v>0</v>
      </c>
      <c r="T1020" s="231">
        <f>S1020*H1020</f>
        <v>0</v>
      </c>
      <c r="AR1020" s="24" t="s">
        <v>257</v>
      </c>
      <c r="AT1020" s="24" t="s">
        <v>153</v>
      </c>
      <c r="AU1020" s="24" t="s">
        <v>82</v>
      </c>
      <c r="AY1020" s="24" t="s">
        <v>150</v>
      </c>
      <c r="BE1020" s="232">
        <f>IF(N1020="základní",J1020,0)</f>
        <v>0</v>
      </c>
      <c r="BF1020" s="232">
        <f>IF(N1020="snížená",J1020,0)</f>
        <v>0</v>
      </c>
      <c r="BG1020" s="232">
        <f>IF(N1020="zákl. přenesená",J1020,0)</f>
        <v>0</v>
      </c>
      <c r="BH1020" s="232">
        <f>IF(N1020="sníž. přenesená",J1020,0)</f>
        <v>0</v>
      </c>
      <c r="BI1020" s="232">
        <f>IF(N1020="nulová",J1020,0)</f>
        <v>0</v>
      </c>
      <c r="BJ1020" s="24" t="s">
        <v>80</v>
      </c>
      <c r="BK1020" s="232">
        <f>ROUND(I1020*H1020,2)</f>
        <v>0</v>
      </c>
      <c r="BL1020" s="24" t="s">
        <v>257</v>
      </c>
      <c r="BM1020" s="24" t="s">
        <v>1398</v>
      </c>
    </row>
    <row r="1021" s="1" customFormat="1">
      <c r="B1021" s="46"/>
      <c r="C1021" s="74"/>
      <c r="D1021" s="233" t="s">
        <v>160</v>
      </c>
      <c r="E1021" s="74"/>
      <c r="F1021" s="234" t="s">
        <v>1397</v>
      </c>
      <c r="G1021" s="74"/>
      <c r="H1021" s="74"/>
      <c r="I1021" s="191"/>
      <c r="J1021" s="74"/>
      <c r="K1021" s="74"/>
      <c r="L1021" s="72"/>
      <c r="M1021" s="235"/>
      <c r="N1021" s="47"/>
      <c r="O1021" s="47"/>
      <c r="P1021" s="47"/>
      <c r="Q1021" s="47"/>
      <c r="R1021" s="47"/>
      <c r="S1021" s="47"/>
      <c r="T1021" s="95"/>
      <c r="AT1021" s="24" t="s">
        <v>160</v>
      </c>
      <c r="AU1021" s="24" t="s">
        <v>82</v>
      </c>
    </row>
    <row r="1022" s="11" customFormat="1">
      <c r="B1022" s="236"/>
      <c r="C1022" s="237"/>
      <c r="D1022" s="233" t="s">
        <v>162</v>
      </c>
      <c r="E1022" s="238" t="s">
        <v>21</v>
      </c>
      <c r="F1022" s="239" t="s">
        <v>385</v>
      </c>
      <c r="G1022" s="237"/>
      <c r="H1022" s="238" t="s">
        <v>21</v>
      </c>
      <c r="I1022" s="240"/>
      <c r="J1022" s="237"/>
      <c r="K1022" s="237"/>
      <c r="L1022" s="241"/>
      <c r="M1022" s="242"/>
      <c r="N1022" s="243"/>
      <c r="O1022" s="243"/>
      <c r="P1022" s="243"/>
      <c r="Q1022" s="243"/>
      <c r="R1022" s="243"/>
      <c r="S1022" s="243"/>
      <c r="T1022" s="244"/>
      <c r="AT1022" s="245" t="s">
        <v>162</v>
      </c>
      <c r="AU1022" s="245" t="s">
        <v>82</v>
      </c>
      <c r="AV1022" s="11" t="s">
        <v>80</v>
      </c>
      <c r="AW1022" s="11" t="s">
        <v>35</v>
      </c>
      <c r="AX1022" s="11" t="s">
        <v>72</v>
      </c>
      <c r="AY1022" s="245" t="s">
        <v>150</v>
      </c>
    </row>
    <row r="1023" s="12" customFormat="1">
      <c r="B1023" s="246"/>
      <c r="C1023" s="247"/>
      <c r="D1023" s="233" t="s">
        <v>162</v>
      </c>
      <c r="E1023" s="248" t="s">
        <v>21</v>
      </c>
      <c r="F1023" s="249" t="s">
        <v>386</v>
      </c>
      <c r="G1023" s="247"/>
      <c r="H1023" s="250">
        <v>98</v>
      </c>
      <c r="I1023" s="251"/>
      <c r="J1023" s="247"/>
      <c r="K1023" s="247"/>
      <c r="L1023" s="252"/>
      <c r="M1023" s="253"/>
      <c r="N1023" s="254"/>
      <c r="O1023" s="254"/>
      <c r="P1023" s="254"/>
      <c r="Q1023" s="254"/>
      <c r="R1023" s="254"/>
      <c r="S1023" s="254"/>
      <c r="T1023" s="255"/>
      <c r="AT1023" s="256" t="s">
        <v>162</v>
      </c>
      <c r="AU1023" s="256" t="s">
        <v>82</v>
      </c>
      <c r="AV1023" s="12" t="s">
        <v>82</v>
      </c>
      <c r="AW1023" s="12" t="s">
        <v>35</v>
      </c>
      <c r="AX1023" s="12" t="s">
        <v>80</v>
      </c>
      <c r="AY1023" s="256" t="s">
        <v>150</v>
      </c>
    </row>
    <row r="1024" s="1" customFormat="1" ht="16.5" customHeight="1">
      <c r="B1024" s="46"/>
      <c r="C1024" s="221" t="s">
        <v>1399</v>
      </c>
      <c r="D1024" s="221" t="s">
        <v>153</v>
      </c>
      <c r="E1024" s="222" t="s">
        <v>1400</v>
      </c>
      <c r="F1024" s="223" t="s">
        <v>1401</v>
      </c>
      <c r="G1024" s="224" t="s">
        <v>175</v>
      </c>
      <c r="H1024" s="225">
        <v>98</v>
      </c>
      <c r="I1024" s="226"/>
      <c r="J1024" s="227">
        <f>ROUND(I1024*H1024,2)</f>
        <v>0</v>
      </c>
      <c r="K1024" s="223" t="s">
        <v>21</v>
      </c>
      <c r="L1024" s="72"/>
      <c r="M1024" s="228" t="s">
        <v>21</v>
      </c>
      <c r="N1024" s="229" t="s">
        <v>43</v>
      </c>
      <c r="O1024" s="47"/>
      <c r="P1024" s="230">
        <f>O1024*H1024</f>
        <v>0</v>
      </c>
      <c r="Q1024" s="230">
        <v>0.00025000000000000001</v>
      </c>
      <c r="R1024" s="230">
        <f>Q1024*H1024</f>
        <v>0.024500000000000001</v>
      </c>
      <c r="S1024" s="230">
        <v>0</v>
      </c>
      <c r="T1024" s="231">
        <f>S1024*H1024</f>
        <v>0</v>
      </c>
      <c r="AR1024" s="24" t="s">
        <v>257</v>
      </c>
      <c r="AT1024" s="24" t="s">
        <v>153</v>
      </c>
      <c r="AU1024" s="24" t="s">
        <v>82</v>
      </c>
      <c r="AY1024" s="24" t="s">
        <v>150</v>
      </c>
      <c r="BE1024" s="232">
        <f>IF(N1024="základní",J1024,0)</f>
        <v>0</v>
      </c>
      <c r="BF1024" s="232">
        <f>IF(N1024="snížená",J1024,0)</f>
        <v>0</v>
      </c>
      <c r="BG1024" s="232">
        <f>IF(N1024="zákl. přenesená",J1024,0)</f>
        <v>0</v>
      </c>
      <c r="BH1024" s="232">
        <f>IF(N1024="sníž. přenesená",J1024,0)</f>
        <v>0</v>
      </c>
      <c r="BI1024" s="232">
        <f>IF(N1024="nulová",J1024,0)</f>
        <v>0</v>
      </c>
      <c r="BJ1024" s="24" t="s">
        <v>80</v>
      </c>
      <c r="BK1024" s="232">
        <f>ROUND(I1024*H1024,2)</f>
        <v>0</v>
      </c>
      <c r="BL1024" s="24" t="s">
        <v>257</v>
      </c>
      <c r="BM1024" s="24" t="s">
        <v>1402</v>
      </c>
    </row>
    <row r="1025" s="1" customFormat="1">
      <c r="B1025" s="46"/>
      <c r="C1025" s="74"/>
      <c r="D1025" s="233" t="s">
        <v>160</v>
      </c>
      <c r="E1025" s="74"/>
      <c r="F1025" s="234" t="s">
        <v>1401</v>
      </c>
      <c r="G1025" s="74"/>
      <c r="H1025" s="74"/>
      <c r="I1025" s="191"/>
      <c r="J1025" s="74"/>
      <c r="K1025" s="74"/>
      <c r="L1025" s="72"/>
      <c r="M1025" s="235"/>
      <c r="N1025" s="47"/>
      <c r="O1025" s="47"/>
      <c r="P1025" s="47"/>
      <c r="Q1025" s="47"/>
      <c r="R1025" s="47"/>
      <c r="S1025" s="47"/>
      <c r="T1025" s="95"/>
      <c r="AT1025" s="24" t="s">
        <v>160</v>
      </c>
      <c r="AU1025" s="24" t="s">
        <v>82</v>
      </c>
    </row>
    <row r="1026" s="11" customFormat="1">
      <c r="B1026" s="236"/>
      <c r="C1026" s="237"/>
      <c r="D1026" s="233" t="s">
        <v>162</v>
      </c>
      <c r="E1026" s="238" t="s">
        <v>21</v>
      </c>
      <c r="F1026" s="239" t="s">
        <v>385</v>
      </c>
      <c r="G1026" s="237"/>
      <c r="H1026" s="238" t="s">
        <v>21</v>
      </c>
      <c r="I1026" s="240"/>
      <c r="J1026" s="237"/>
      <c r="K1026" s="237"/>
      <c r="L1026" s="241"/>
      <c r="M1026" s="242"/>
      <c r="N1026" s="243"/>
      <c r="O1026" s="243"/>
      <c r="P1026" s="243"/>
      <c r="Q1026" s="243"/>
      <c r="R1026" s="243"/>
      <c r="S1026" s="243"/>
      <c r="T1026" s="244"/>
      <c r="AT1026" s="245" t="s">
        <v>162</v>
      </c>
      <c r="AU1026" s="245" t="s">
        <v>82</v>
      </c>
      <c r="AV1026" s="11" t="s">
        <v>80</v>
      </c>
      <c r="AW1026" s="11" t="s">
        <v>35</v>
      </c>
      <c r="AX1026" s="11" t="s">
        <v>72</v>
      </c>
      <c r="AY1026" s="245" t="s">
        <v>150</v>
      </c>
    </row>
    <row r="1027" s="12" customFormat="1">
      <c r="B1027" s="246"/>
      <c r="C1027" s="247"/>
      <c r="D1027" s="233" t="s">
        <v>162</v>
      </c>
      <c r="E1027" s="248" t="s">
        <v>21</v>
      </c>
      <c r="F1027" s="249" t="s">
        <v>386</v>
      </c>
      <c r="G1027" s="247"/>
      <c r="H1027" s="250">
        <v>98</v>
      </c>
      <c r="I1027" s="251"/>
      <c r="J1027" s="247"/>
      <c r="K1027" s="247"/>
      <c r="L1027" s="252"/>
      <c r="M1027" s="253"/>
      <c r="N1027" s="254"/>
      <c r="O1027" s="254"/>
      <c r="P1027" s="254"/>
      <c r="Q1027" s="254"/>
      <c r="R1027" s="254"/>
      <c r="S1027" s="254"/>
      <c r="T1027" s="255"/>
      <c r="AT1027" s="256" t="s">
        <v>162</v>
      </c>
      <c r="AU1027" s="256" t="s">
        <v>82</v>
      </c>
      <c r="AV1027" s="12" t="s">
        <v>82</v>
      </c>
      <c r="AW1027" s="12" t="s">
        <v>35</v>
      </c>
      <c r="AX1027" s="12" t="s">
        <v>80</v>
      </c>
      <c r="AY1027" s="256" t="s">
        <v>150</v>
      </c>
    </row>
    <row r="1028" s="1" customFormat="1" ht="25.5" customHeight="1">
      <c r="B1028" s="46"/>
      <c r="C1028" s="221" t="s">
        <v>1403</v>
      </c>
      <c r="D1028" s="221" t="s">
        <v>153</v>
      </c>
      <c r="E1028" s="222" t="s">
        <v>1404</v>
      </c>
      <c r="F1028" s="223" t="s">
        <v>1405</v>
      </c>
      <c r="G1028" s="224" t="s">
        <v>241</v>
      </c>
      <c r="H1028" s="225">
        <v>59</v>
      </c>
      <c r="I1028" s="226"/>
      <c r="J1028" s="227">
        <f>ROUND(I1028*H1028,2)</f>
        <v>0</v>
      </c>
      <c r="K1028" s="223" t="s">
        <v>21</v>
      </c>
      <c r="L1028" s="72"/>
      <c r="M1028" s="228" t="s">
        <v>21</v>
      </c>
      <c r="N1028" s="229" t="s">
        <v>43</v>
      </c>
      <c r="O1028" s="47"/>
      <c r="P1028" s="230">
        <f>O1028*H1028</f>
        <v>0</v>
      </c>
      <c r="Q1028" s="230">
        <v>0.00346</v>
      </c>
      <c r="R1028" s="230">
        <f>Q1028*H1028</f>
        <v>0.20413999999999999</v>
      </c>
      <c r="S1028" s="230">
        <v>0</v>
      </c>
      <c r="T1028" s="231">
        <f>S1028*H1028</f>
        <v>0</v>
      </c>
      <c r="AR1028" s="24" t="s">
        <v>257</v>
      </c>
      <c r="AT1028" s="24" t="s">
        <v>153</v>
      </c>
      <c r="AU1028" s="24" t="s">
        <v>82</v>
      </c>
      <c r="AY1028" s="24" t="s">
        <v>150</v>
      </c>
      <c r="BE1028" s="232">
        <f>IF(N1028="základní",J1028,0)</f>
        <v>0</v>
      </c>
      <c r="BF1028" s="232">
        <f>IF(N1028="snížená",J1028,0)</f>
        <v>0</v>
      </c>
      <c r="BG1028" s="232">
        <f>IF(N1028="zákl. přenesená",J1028,0)</f>
        <v>0</v>
      </c>
      <c r="BH1028" s="232">
        <f>IF(N1028="sníž. přenesená",J1028,0)</f>
        <v>0</v>
      </c>
      <c r="BI1028" s="232">
        <f>IF(N1028="nulová",J1028,0)</f>
        <v>0</v>
      </c>
      <c r="BJ1028" s="24" t="s">
        <v>80</v>
      </c>
      <c r="BK1028" s="232">
        <f>ROUND(I1028*H1028,2)</f>
        <v>0</v>
      </c>
      <c r="BL1028" s="24" t="s">
        <v>257</v>
      </c>
      <c r="BM1028" s="24" t="s">
        <v>1406</v>
      </c>
    </row>
    <row r="1029" s="1" customFormat="1">
      <c r="B1029" s="46"/>
      <c r="C1029" s="74"/>
      <c r="D1029" s="233" t="s">
        <v>160</v>
      </c>
      <c r="E1029" s="74"/>
      <c r="F1029" s="234" t="s">
        <v>1405</v>
      </c>
      <c r="G1029" s="74"/>
      <c r="H1029" s="74"/>
      <c r="I1029" s="191"/>
      <c r="J1029" s="74"/>
      <c r="K1029" s="74"/>
      <c r="L1029" s="72"/>
      <c r="M1029" s="235"/>
      <c r="N1029" s="47"/>
      <c r="O1029" s="47"/>
      <c r="P1029" s="47"/>
      <c r="Q1029" s="47"/>
      <c r="R1029" s="47"/>
      <c r="S1029" s="47"/>
      <c r="T1029" s="95"/>
      <c r="AT1029" s="24" t="s">
        <v>160</v>
      </c>
      <c r="AU1029" s="24" t="s">
        <v>82</v>
      </c>
    </row>
    <row r="1030" s="11" customFormat="1">
      <c r="B1030" s="236"/>
      <c r="C1030" s="237"/>
      <c r="D1030" s="233" t="s">
        <v>162</v>
      </c>
      <c r="E1030" s="238" t="s">
        <v>21</v>
      </c>
      <c r="F1030" s="239" t="s">
        <v>385</v>
      </c>
      <c r="G1030" s="237"/>
      <c r="H1030" s="238" t="s">
        <v>21</v>
      </c>
      <c r="I1030" s="240"/>
      <c r="J1030" s="237"/>
      <c r="K1030" s="237"/>
      <c r="L1030" s="241"/>
      <c r="M1030" s="242"/>
      <c r="N1030" s="243"/>
      <c r="O1030" s="243"/>
      <c r="P1030" s="243"/>
      <c r="Q1030" s="243"/>
      <c r="R1030" s="243"/>
      <c r="S1030" s="243"/>
      <c r="T1030" s="244"/>
      <c r="AT1030" s="245" t="s">
        <v>162</v>
      </c>
      <c r="AU1030" s="245" t="s">
        <v>82</v>
      </c>
      <c r="AV1030" s="11" t="s">
        <v>80</v>
      </c>
      <c r="AW1030" s="11" t="s">
        <v>35</v>
      </c>
      <c r="AX1030" s="11" t="s">
        <v>72</v>
      </c>
      <c r="AY1030" s="245" t="s">
        <v>150</v>
      </c>
    </row>
    <row r="1031" s="12" customFormat="1">
      <c r="B1031" s="246"/>
      <c r="C1031" s="247"/>
      <c r="D1031" s="233" t="s">
        <v>162</v>
      </c>
      <c r="E1031" s="248" t="s">
        <v>21</v>
      </c>
      <c r="F1031" s="249" t="s">
        <v>1407</v>
      </c>
      <c r="G1031" s="247"/>
      <c r="H1031" s="250">
        <v>59</v>
      </c>
      <c r="I1031" s="251"/>
      <c r="J1031" s="247"/>
      <c r="K1031" s="247"/>
      <c r="L1031" s="252"/>
      <c r="M1031" s="253"/>
      <c r="N1031" s="254"/>
      <c r="O1031" s="254"/>
      <c r="P1031" s="254"/>
      <c r="Q1031" s="254"/>
      <c r="R1031" s="254"/>
      <c r="S1031" s="254"/>
      <c r="T1031" s="255"/>
      <c r="AT1031" s="256" t="s">
        <v>162</v>
      </c>
      <c r="AU1031" s="256" t="s">
        <v>82</v>
      </c>
      <c r="AV1031" s="12" t="s">
        <v>82</v>
      </c>
      <c r="AW1031" s="12" t="s">
        <v>35</v>
      </c>
      <c r="AX1031" s="12" t="s">
        <v>80</v>
      </c>
      <c r="AY1031" s="256" t="s">
        <v>150</v>
      </c>
    </row>
    <row r="1032" s="1" customFormat="1" ht="16.5" customHeight="1">
      <c r="B1032" s="46"/>
      <c r="C1032" s="221" t="s">
        <v>1408</v>
      </c>
      <c r="D1032" s="221" t="s">
        <v>153</v>
      </c>
      <c r="E1032" s="222" t="s">
        <v>1409</v>
      </c>
      <c r="F1032" s="223" t="s">
        <v>1410</v>
      </c>
      <c r="G1032" s="224" t="s">
        <v>156</v>
      </c>
      <c r="H1032" s="225">
        <v>3.964</v>
      </c>
      <c r="I1032" s="226"/>
      <c r="J1032" s="227">
        <f>ROUND(I1032*H1032,2)</f>
        <v>0</v>
      </c>
      <c r="K1032" s="223" t="s">
        <v>157</v>
      </c>
      <c r="L1032" s="72"/>
      <c r="M1032" s="228" t="s">
        <v>21</v>
      </c>
      <c r="N1032" s="229" t="s">
        <v>43</v>
      </c>
      <c r="O1032" s="47"/>
      <c r="P1032" s="230">
        <f>O1032*H1032</f>
        <v>0</v>
      </c>
      <c r="Q1032" s="230">
        <v>0</v>
      </c>
      <c r="R1032" s="230">
        <f>Q1032*H1032</f>
        <v>0</v>
      </c>
      <c r="S1032" s="230">
        <v>0</v>
      </c>
      <c r="T1032" s="231">
        <f>S1032*H1032</f>
        <v>0</v>
      </c>
      <c r="AR1032" s="24" t="s">
        <v>257</v>
      </c>
      <c r="AT1032" s="24" t="s">
        <v>153</v>
      </c>
      <c r="AU1032" s="24" t="s">
        <v>82</v>
      </c>
      <c r="AY1032" s="24" t="s">
        <v>150</v>
      </c>
      <c r="BE1032" s="232">
        <f>IF(N1032="základní",J1032,0)</f>
        <v>0</v>
      </c>
      <c r="BF1032" s="232">
        <f>IF(N1032="snížená",J1032,0)</f>
        <v>0</v>
      </c>
      <c r="BG1032" s="232">
        <f>IF(N1032="zákl. přenesená",J1032,0)</f>
        <v>0</v>
      </c>
      <c r="BH1032" s="232">
        <f>IF(N1032="sníž. přenesená",J1032,0)</f>
        <v>0</v>
      </c>
      <c r="BI1032" s="232">
        <f>IF(N1032="nulová",J1032,0)</f>
        <v>0</v>
      </c>
      <c r="BJ1032" s="24" t="s">
        <v>80</v>
      </c>
      <c r="BK1032" s="232">
        <f>ROUND(I1032*H1032,2)</f>
        <v>0</v>
      </c>
      <c r="BL1032" s="24" t="s">
        <v>257</v>
      </c>
      <c r="BM1032" s="24" t="s">
        <v>1411</v>
      </c>
    </row>
    <row r="1033" s="1" customFormat="1">
      <c r="B1033" s="46"/>
      <c r="C1033" s="74"/>
      <c r="D1033" s="233" t="s">
        <v>160</v>
      </c>
      <c r="E1033" s="74"/>
      <c r="F1033" s="234" t="s">
        <v>1412</v>
      </c>
      <c r="G1033" s="74"/>
      <c r="H1033" s="74"/>
      <c r="I1033" s="191"/>
      <c r="J1033" s="74"/>
      <c r="K1033" s="74"/>
      <c r="L1033" s="72"/>
      <c r="M1033" s="235"/>
      <c r="N1033" s="47"/>
      <c r="O1033" s="47"/>
      <c r="P1033" s="47"/>
      <c r="Q1033" s="47"/>
      <c r="R1033" s="47"/>
      <c r="S1033" s="47"/>
      <c r="T1033" s="95"/>
      <c r="AT1033" s="24" t="s">
        <v>160</v>
      </c>
      <c r="AU1033" s="24" t="s">
        <v>82</v>
      </c>
    </row>
    <row r="1034" s="1" customFormat="1" ht="16.5" customHeight="1">
      <c r="B1034" s="46"/>
      <c r="C1034" s="221" t="s">
        <v>1413</v>
      </c>
      <c r="D1034" s="221" t="s">
        <v>153</v>
      </c>
      <c r="E1034" s="222" t="s">
        <v>1414</v>
      </c>
      <c r="F1034" s="223" t="s">
        <v>1415</v>
      </c>
      <c r="G1034" s="224" t="s">
        <v>156</v>
      </c>
      <c r="H1034" s="225">
        <v>3.964</v>
      </c>
      <c r="I1034" s="226"/>
      <c r="J1034" s="227">
        <f>ROUND(I1034*H1034,2)</f>
        <v>0</v>
      </c>
      <c r="K1034" s="223" t="s">
        <v>157</v>
      </c>
      <c r="L1034" s="72"/>
      <c r="M1034" s="228" t="s">
        <v>21</v>
      </c>
      <c r="N1034" s="229" t="s">
        <v>43</v>
      </c>
      <c r="O1034" s="47"/>
      <c r="P1034" s="230">
        <f>O1034*H1034</f>
        <v>0</v>
      </c>
      <c r="Q1034" s="230">
        <v>0</v>
      </c>
      <c r="R1034" s="230">
        <f>Q1034*H1034</f>
        <v>0</v>
      </c>
      <c r="S1034" s="230">
        <v>0</v>
      </c>
      <c r="T1034" s="231">
        <f>S1034*H1034</f>
        <v>0</v>
      </c>
      <c r="AR1034" s="24" t="s">
        <v>257</v>
      </c>
      <c r="AT1034" s="24" t="s">
        <v>153</v>
      </c>
      <c r="AU1034" s="24" t="s">
        <v>82</v>
      </c>
      <c r="AY1034" s="24" t="s">
        <v>150</v>
      </c>
      <c r="BE1034" s="232">
        <f>IF(N1034="základní",J1034,0)</f>
        <v>0</v>
      </c>
      <c r="BF1034" s="232">
        <f>IF(N1034="snížená",J1034,0)</f>
        <v>0</v>
      </c>
      <c r="BG1034" s="232">
        <f>IF(N1034="zákl. přenesená",J1034,0)</f>
        <v>0</v>
      </c>
      <c r="BH1034" s="232">
        <f>IF(N1034="sníž. přenesená",J1034,0)</f>
        <v>0</v>
      </c>
      <c r="BI1034" s="232">
        <f>IF(N1034="nulová",J1034,0)</f>
        <v>0</v>
      </c>
      <c r="BJ1034" s="24" t="s">
        <v>80</v>
      </c>
      <c r="BK1034" s="232">
        <f>ROUND(I1034*H1034,2)</f>
        <v>0</v>
      </c>
      <c r="BL1034" s="24" t="s">
        <v>257</v>
      </c>
      <c r="BM1034" s="24" t="s">
        <v>1416</v>
      </c>
    </row>
    <row r="1035" s="1" customFormat="1">
      <c r="B1035" s="46"/>
      <c r="C1035" s="74"/>
      <c r="D1035" s="233" t="s">
        <v>160</v>
      </c>
      <c r="E1035" s="74"/>
      <c r="F1035" s="234" t="s">
        <v>1417</v>
      </c>
      <c r="G1035" s="74"/>
      <c r="H1035" s="74"/>
      <c r="I1035" s="191"/>
      <c r="J1035" s="74"/>
      <c r="K1035" s="74"/>
      <c r="L1035" s="72"/>
      <c r="M1035" s="235"/>
      <c r="N1035" s="47"/>
      <c r="O1035" s="47"/>
      <c r="P1035" s="47"/>
      <c r="Q1035" s="47"/>
      <c r="R1035" s="47"/>
      <c r="S1035" s="47"/>
      <c r="T1035" s="95"/>
      <c r="AT1035" s="24" t="s">
        <v>160</v>
      </c>
      <c r="AU1035" s="24" t="s">
        <v>82</v>
      </c>
    </row>
    <row r="1036" s="10" customFormat="1" ht="29.88" customHeight="1">
      <c r="B1036" s="205"/>
      <c r="C1036" s="206"/>
      <c r="D1036" s="207" t="s">
        <v>71</v>
      </c>
      <c r="E1036" s="219" t="s">
        <v>1418</v>
      </c>
      <c r="F1036" s="219" t="s">
        <v>1419</v>
      </c>
      <c r="G1036" s="206"/>
      <c r="H1036" s="206"/>
      <c r="I1036" s="209"/>
      <c r="J1036" s="220">
        <f>BK1036</f>
        <v>0</v>
      </c>
      <c r="K1036" s="206"/>
      <c r="L1036" s="211"/>
      <c r="M1036" s="212"/>
      <c r="N1036" s="213"/>
      <c r="O1036" s="213"/>
      <c r="P1036" s="214">
        <f>SUM(P1037:P1064)</f>
        <v>0</v>
      </c>
      <c r="Q1036" s="213"/>
      <c r="R1036" s="214">
        <f>SUM(R1037:R1064)</f>
        <v>1.3233597999999998</v>
      </c>
      <c r="S1036" s="213"/>
      <c r="T1036" s="215">
        <f>SUM(T1037:T1064)</f>
        <v>0</v>
      </c>
      <c r="AR1036" s="216" t="s">
        <v>82</v>
      </c>
      <c r="AT1036" s="217" t="s">
        <v>71</v>
      </c>
      <c r="AU1036" s="217" t="s">
        <v>80</v>
      </c>
      <c r="AY1036" s="216" t="s">
        <v>150</v>
      </c>
      <c r="BK1036" s="218">
        <f>SUM(BK1037:BK1064)</f>
        <v>0</v>
      </c>
    </row>
    <row r="1037" s="1" customFormat="1" ht="38.25" customHeight="1">
      <c r="B1037" s="46"/>
      <c r="C1037" s="221" t="s">
        <v>1420</v>
      </c>
      <c r="D1037" s="221" t="s">
        <v>153</v>
      </c>
      <c r="E1037" s="222" t="s">
        <v>1421</v>
      </c>
      <c r="F1037" s="223" t="s">
        <v>1422</v>
      </c>
      <c r="G1037" s="224" t="s">
        <v>175</v>
      </c>
      <c r="H1037" s="225">
        <v>94.661000000000001</v>
      </c>
      <c r="I1037" s="226"/>
      <c r="J1037" s="227">
        <f>ROUND(I1037*H1037,2)</f>
        <v>0</v>
      </c>
      <c r="K1037" s="223" t="s">
        <v>21</v>
      </c>
      <c r="L1037" s="72"/>
      <c r="M1037" s="228" t="s">
        <v>21</v>
      </c>
      <c r="N1037" s="229" t="s">
        <v>43</v>
      </c>
      <c r="O1037" s="47"/>
      <c r="P1037" s="230">
        <f>O1037*H1037</f>
        <v>0</v>
      </c>
      <c r="Q1037" s="230">
        <v>0.0032000000000000002</v>
      </c>
      <c r="R1037" s="230">
        <f>Q1037*H1037</f>
        <v>0.3029152</v>
      </c>
      <c r="S1037" s="230">
        <v>0</v>
      </c>
      <c r="T1037" s="231">
        <f>S1037*H1037</f>
        <v>0</v>
      </c>
      <c r="AR1037" s="24" t="s">
        <v>257</v>
      </c>
      <c r="AT1037" s="24" t="s">
        <v>153</v>
      </c>
      <c r="AU1037" s="24" t="s">
        <v>82</v>
      </c>
      <c r="AY1037" s="24" t="s">
        <v>150</v>
      </c>
      <c r="BE1037" s="232">
        <f>IF(N1037="základní",J1037,0)</f>
        <v>0</v>
      </c>
      <c r="BF1037" s="232">
        <f>IF(N1037="snížená",J1037,0)</f>
        <v>0</v>
      </c>
      <c r="BG1037" s="232">
        <f>IF(N1037="zákl. přenesená",J1037,0)</f>
        <v>0</v>
      </c>
      <c r="BH1037" s="232">
        <f>IF(N1037="sníž. přenesená",J1037,0)</f>
        <v>0</v>
      </c>
      <c r="BI1037" s="232">
        <f>IF(N1037="nulová",J1037,0)</f>
        <v>0</v>
      </c>
      <c r="BJ1037" s="24" t="s">
        <v>80</v>
      </c>
      <c r="BK1037" s="232">
        <f>ROUND(I1037*H1037,2)</f>
        <v>0</v>
      </c>
      <c r="BL1037" s="24" t="s">
        <v>257</v>
      </c>
      <c r="BM1037" s="24" t="s">
        <v>1423</v>
      </c>
    </row>
    <row r="1038" s="1" customFormat="1">
      <c r="B1038" s="46"/>
      <c r="C1038" s="74"/>
      <c r="D1038" s="233" t="s">
        <v>160</v>
      </c>
      <c r="E1038" s="74"/>
      <c r="F1038" s="234" t="s">
        <v>1422</v>
      </c>
      <c r="G1038" s="74"/>
      <c r="H1038" s="74"/>
      <c r="I1038" s="191"/>
      <c r="J1038" s="74"/>
      <c r="K1038" s="74"/>
      <c r="L1038" s="72"/>
      <c r="M1038" s="235"/>
      <c r="N1038" s="47"/>
      <c r="O1038" s="47"/>
      <c r="P1038" s="47"/>
      <c r="Q1038" s="47"/>
      <c r="R1038" s="47"/>
      <c r="S1038" s="47"/>
      <c r="T1038" s="95"/>
      <c r="AT1038" s="24" t="s">
        <v>160</v>
      </c>
      <c r="AU1038" s="24" t="s">
        <v>82</v>
      </c>
    </row>
    <row r="1039" s="11" customFormat="1">
      <c r="B1039" s="236"/>
      <c r="C1039" s="237"/>
      <c r="D1039" s="233" t="s">
        <v>162</v>
      </c>
      <c r="E1039" s="238" t="s">
        <v>21</v>
      </c>
      <c r="F1039" s="239" t="s">
        <v>1424</v>
      </c>
      <c r="G1039" s="237"/>
      <c r="H1039" s="238" t="s">
        <v>21</v>
      </c>
      <c r="I1039" s="240"/>
      <c r="J1039" s="237"/>
      <c r="K1039" s="237"/>
      <c r="L1039" s="241"/>
      <c r="M1039" s="242"/>
      <c r="N1039" s="243"/>
      <c r="O1039" s="243"/>
      <c r="P1039" s="243"/>
      <c r="Q1039" s="243"/>
      <c r="R1039" s="243"/>
      <c r="S1039" s="243"/>
      <c r="T1039" s="244"/>
      <c r="AT1039" s="245" t="s">
        <v>162</v>
      </c>
      <c r="AU1039" s="245" t="s">
        <v>82</v>
      </c>
      <c r="AV1039" s="11" t="s">
        <v>80</v>
      </c>
      <c r="AW1039" s="11" t="s">
        <v>35</v>
      </c>
      <c r="AX1039" s="11" t="s">
        <v>72</v>
      </c>
      <c r="AY1039" s="245" t="s">
        <v>150</v>
      </c>
    </row>
    <row r="1040" s="12" customFormat="1">
      <c r="B1040" s="246"/>
      <c r="C1040" s="247"/>
      <c r="D1040" s="233" t="s">
        <v>162</v>
      </c>
      <c r="E1040" s="248" t="s">
        <v>21</v>
      </c>
      <c r="F1040" s="249" t="s">
        <v>1425</v>
      </c>
      <c r="G1040" s="247"/>
      <c r="H1040" s="250">
        <v>22.800000000000001</v>
      </c>
      <c r="I1040" s="251"/>
      <c r="J1040" s="247"/>
      <c r="K1040" s="247"/>
      <c r="L1040" s="252"/>
      <c r="M1040" s="253"/>
      <c r="N1040" s="254"/>
      <c r="O1040" s="254"/>
      <c r="P1040" s="254"/>
      <c r="Q1040" s="254"/>
      <c r="R1040" s="254"/>
      <c r="S1040" s="254"/>
      <c r="T1040" s="255"/>
      <c r="AT1040" s="256" t="s">
        <v>162</v>
      </c>
      <c r="AU1040" s="256" t="s">
        <v>82</v>
      </c>
      <c r="AV1040" s="12" t="s">
        <v>82</v>
      </c>
      <c r="AW1040" s="12" t="s">
        <v>35</v>
      </c>
      <c r="AX1040" s="12" t="s">
        <v>72</v>
      </c>
      <c r="AY1040" s="256" t="s">
        <v>150</v>
      </c>
    </row>
    <row r="1041" s="12" customFormat="1">
      <c r="B1041" s="246"/>
      <c r="C1041" s="247"/>
      <c r="D1041" s="233" t="s">
        <v>162</v>
      </c>
      <c r="E1041" s="248" t="s">
        <v>21</v>
      </c>
      <c r="F1041" s="249" t="s">
        <v>1426</v>
      </c>
      <c r="G1041" s="247"/>
      <c r="H1041" s="250">
        <v>-1.7729999999999999</v>
      </c>
      <c r="I1041" s="251"/>
      <c r="J1041" s="247"/>
      <c r="K1041" s="247"/>
      <c r="L1041" s="252"/>
      <c r="M1041" s="253"/>
      <c r="N1041" s="254"/>
      <c r="O1041" s="254"/>
      <c r="P1041" s="254"/>
      <c r="Q1041" s="254"/>
      <c r="R1041" s="254"/>
      <c r="S1041" s="254"/>
      <c r="T1041" s="255"/>
      <c r="AT1041" s="256" t="s">
        <v>162</v>
      </c>
      <c r="AU1041" s="256" t="s">
        <v>82</v>
      </c>
      <c r="AV1041" s="12" t="s">
        <v>82</v>
      </c>
      <c r="AW1041" s="12" t="s">
        <v>35</v>
      </c>
      <c r="AX1041" s="12" t="s">
        <v>72</v>
      </c>
      <c r="AY1041" s="256" t="s">
        <v>150</v>
      </c>
    </row>
    <row r="1042" s="11" customFormat="1">
      <c r="B1042" s="236"/>
      <c r="C1042" s="237"/>
      <c r="D1042" s="233" t="s">
        <v>162</v>
      </c>
      <c r="E1042" s="238" t="s">
        <v>21</v>
      </c>
      <c r="F1042" s="239" t="s">
        <v>310</v>
      </c>
      <c r="G1042" s="237"/>
      <c r="H1042" s="238" t="s">
        <v>21</v>
      </c>
      <c r="I1042" s="240"/>
      <c r="J1042" s="237"/>
      <c r="K1042" s="237"/>
      <c r="L1042" s="241"/>
      <c r="M1042" s="242"/>
      <c r="N1042" s="243"/>
      <c r="O1042" s="243"/>
      <c r="P1042" s="243"/>
      <c r="Q1042" s="243"/>
      <c r="R1042" s="243"/>
      <c r="S1042" s="243"/>
      <c r="T1042" s="244"/>
      <c r="AT1042" s="245" t="s">
        <v>162</v>
      </c>
      <c r="AU1042" s="245" t="s">
        <v>82</v>
      </c>
      <c r="AV1042" s="11" t="s">
        <v>80</v>
      </c>
      <c r="AW1042" s="11" t="s">
        <v>35</v>
      </c>
      <c r="AX1042" s="11" t="s">
        <v>72</v>
      </c>
      <c r="AY1042" s="245" t="s">
        <v>150</v>
      </c>
    </row>
    <row r="1043" s="12" customFormat="1">
      <c r="B1043" s="246"/>
      <c r="C1043" s="247"/>
      <c r="D1043" s="233" t="s">
        <v>162</v>
      </c>
      <c r="E1043" s="248" t="s">
        <v>21</v>
      </c>
      <c r="F1043" s="249" t="s">
        <v>1427</v>
      </c>
      <c r="G1043" s="247"/>
      <c r="H1043" s="250">
        <v>10.710000000000001</v>
      </c>
      <c r="I1043" s="251"/>
      <c r="J1043" s="247"/>
      <c r="K1043" s="247"/>
      <c r="L1043" s="252"/>
      <c r="M1043" s="253"/>
      <c r="N1043" s="254"/>
      <c r="O1043" s="254"/>
      <c r="P1043" s="254"/>
      <c r="Q1043" s="254"/>
      <c r="R1043" s="254"/>
      <c r="S1043" s="254"/>
      <c r="T1043" s="255"/>
      <c r="AT1043" s="256" t="s">
        <v>162</v>
      </c>
      <c r="AU1043" s="256" t="s">
        <v>82</v>
      </c>
      <c r="AV1043" s="12" t="s">
        <v>82</v>
      </c>
      <c r="AW1043" s="12" t="s">
        <v>35</v>
      </c>
      <c r="AX1043" s="12" t="s">
        <v>72</v>
      </c>
      <c r="AY1043" s="256" t="s">
        <v>150</v>
      </c>
    </row>
    <row r="1044" s="11" customFormat="1">
      <c r="B1044" s="236"/>
      <c r="C1044" s="237"/>
      <c r="D1044" s="233" t="s">
        <v>162</v>
      </c>
      <c r="E1044" s="238" t="s">
        <v>21</v>
      </c>
      <c r="F1044" s="239" t="s">
        <v>287</v>
      </c>
      <c r="G1044" s="237"/>
      <c r="H1044" s="238" t="s">
        <v>21</v>
      </c>
      <c r="I1044" s="240"/>
      <c r="J1044" s="237"/>
      <c r="K1044" s="237"/>
      <c r="L1044" s="241"/>
      <c r="M1044" s="242"/>
      <c r="N1044" s="243"/>
      <c r="O1044" s="243"/>
      <c r="P1044" s="243"/>
      <c r="Q1044" s="243"/>
      <c r="R1044" s="243"/>
      <c r="S1044" s="243"/>
      <c r="T1044" s="244"/>
      <c r="AT1044" s="245" t="s">
        <v>162</v>
      </c>
      <c r="AU1044" s="245" t="s">
        <v>82</v>
      </c>
      <c r="AV1044" s="11" t="s">
        <v>80</v>
      </c>
      <c r="AW1044" s="11" t="s">
        <v>35</v>
      </c>
      <c r="AX1044" s="11" t="s">
        <v>72</v>
      </c>
      <c r="AY1044" s="245" t="s">
        <v>150</v>
      </c>
    </row>
    <row r="1045" s="12" customFormat="1">
      <c r="B1045" s="246"/>
      <c r="C1045" s="247"/>
      <c r="D1045" s="233" t="s">
        <v>162</v>
      </c>
      <c r="E1045" s="248" t="s">
        <v>21</v>
      </c>
      <c r="F1045" s="249" t="s">
        <v>1428</v>
      </c>
      <c r="G1045" s="247"/>
      <c r="H1045" s="250">
        <v>6.8849999999999998</v>
      </c>
      <c r="I1045" s="251"/>
      <c r="J1045" s="247"/>
      <c r="K1045" s="247"/>
      <c r="L1045" s="252"/>
      <c r="M1045" s="253"/>
      <c r="N1045" s="254"/>
      <c r="O1045" s="254"/>
      <c r="P1045" s="254"/>
      <c r="Q1045" s="254"/>
      <c r="R1045" s="254"/>
      <c r="S1045" s="254"/>
      <c r="T1045" s="255"/>
      <c r="AT1045" s="256" t="s">
        <v>162</v>
      </c>
      <c r="AU1045" s="256" t="s">
        <v>82</v>
      </c>
      <c r="AV1045" s="12" t="s">
        <v>82</v>
      </c>
      <c r="AW1045" s="12" t="s">
        <v>35</v>
      </c>
      <c r="AX1045" s="12" t="s">
        <v>72</v>
      </c>
      <c r="AY1045" s="256" t="s">
        <v>150</v>
      </c>
    </row>
    <row r="1046" s="11" customFormat="1">
      <c r="B1046" s="236"/>
      <c r="C1046" s="237"/>
      <c r="D1046" s="233" t="s">
        <v>162</v>
      </c>
      <c r="E1046" s="238" t="s">
        <v>21</v>
      </c>
      <c r="F1046" s="239" t="s">
        <v>1429</v>
      </c>
      <c r="G1046" s="237"/>
      <c r="H1046" s="238" t="s">
        <v>21</v>
      </c>
      <c r="I1046" s="240"/>
      <c r="J1046" s="237"/>
      <c r="K1046" s="237"/>
      <c r="L1046" s="241"/>
      <c r="M1046" s="242"/>
      <c r="N1046" s="243"/>
      <c r="O1046" s="243"/>
      <c r="P1046" s="243"/>
      <c r="Q1046" s="243"/>
      <c r="R1046" s="243"/>
      <c r="S1046" s="243"/>
      <c r="T1046" s="244"/>
      <c r="AT1046" s="245" t="s">
        <v>162</v>
      </c>
      <c r="AU1046" s="245" t="s">
        <v>82</v>
      </c>
      <c r="AV1046" s="11" t="s">
        <v>80</v>
      </c>
      <c r="AW1046" s="11" t="s">
        <v>35</v>
      </c>
      <c r="AX1046" s="11" t="s">
        <v>72</v>
      </c>
      <c r="AY1046" s="245" t="s">
        <v>150</v>
      </c>
    </row>
    <row r="1047" s="12" customFormat="1">
      <c r="B1047" s="246"/>
      <c r="C1047" s="247"/>
      <c r="D1047" s="233" t="s">
        <v>162</v>
      </c>
      <c r="E1047" s="248" t="s">
        <v>21</v>
      </c>
      <c r="F1047" s="249" t="s">
        <v>1430</v>
      </c>
      <c r="G1047" s="247"/>
      <c r="H1047" s="250">
        <v>12.24</v>
      </c>
      <c r="I1047" s="251"/>
      <c r="J1047" s="247"/>
      <c r="K1047" s="247"/>
      <c r="L1047" s="252"/>
      <c r="M1047" s="253"/>
      <c r="N1047" s="254"/>
      <c r="O1047" s="254"/>
      <c r="P1047" s="254"/>
      <c r="Q1047" s="254"/>
      <c r="R1047" s="254"/>
      <c r="S1047" s="254"/>
      <c r="T1047" s="255"/>
      <c r="AT1047" s="256" t="s">
        <v>162</v>
      </c>
      <c r="AU1047" s="256" t="s">
        <v>82</v>
      </c>
      <c r="AV1047" s="12" t="s">
        <v>82</v>
      </c>
      <c r="AW1047" s="12" t="s">
        <v>35</v>
      </c>
      <c r="AX1047" s="12" t="s">
        <v>72</v>
      </c>
      <c r="AY1047" s="256" t="s">
        <v>150</v>
      </c>
    </row>
    <row r="1048" s="12" customFormat="1">
      <c r="B1048" s="246"/>
      <c r="C1048" s="247"/>
      <c r="D1048" s="233" t="s">
        <v>162</v>
      </c>
      <c r="E1048" s="248" t="s">
        <v>21</v>
      </c>
      <c r="F1048" s="249" t="s">
        <v>1431</v>
      </c>
      <c r="G1048" s="247"/>
      <c r="H1048" s="250">
        <v>-1.379</v>
      </c>
      <c r="I1048" s="251"/>
      <c r="J1048" s="247"/>
      <c r="K1048" s="247"/>
      <c r="L1048" s="252"/>
      <c r="M1048" s="253"/>
      <c r="N1048" s="254"/>
      <c r="O1048" s="254"/>
      <c r="P1048" s="254"/>
      <c r="Q1048" s="254"/>
      <c r="R1048" s="254"/>
      <c r="S1048" s="254"/>
      <c r="T1048" s="255"/>
      <c r="AT1048" s="256" t="s">
        <v>162</v>
      </c>
      <c r="AU1048" s="256" t="s">
        <v>82</v>
      </c>
      <c r="AV1048" s="12" t="s">
        <v>82</v>
      </c>
      <c r="AW1048" s="12" t="s">
        <v>35</v>
      </c>
      <c r="AX1048" s="12" t="s">
        <v>72</v>
      </c>
      <c r="AY1048" s="256" t="s">
        <v>150</v>
      </c>
    </row>
    <row r="1049" s="11" customFormat="1">
      <c r="B1049" s="236"/>
      <c r="C1049" s="237"/>
      <c r="D1049" s="233" t="s">
        <v>162</v>
      </c>
      <c r="E1049" s="238" t="s">
        <v>21</v>
      </c>
      <c r="F1049" s="239" t="s">
        <v>1432</v>
      </c>
      <c r="G1049" s="237"/>
      <c r="H1049" s="238" t="s">
        <v>21</v>
      </c>
      <c r="I1049" s="240"/>
      <c r="J1049" s="237"/>
      <c r="K1049" s="237"/>
      <c r="L1049" s="241"/>
      <c r="M1049" s="242"/>
      <c r="N1049" s="243"/>
      <c r="O1049" s="243"/>
      <c r="P1049" s="243"/>
      <c r="Q1049" s="243"/>
      <c r="R1049" s="243"/>
      <c r="S1049" s="243"/>
      <c r="T1049" s="244"/>
      <c r="AT1049" s="245" t="s">
        <v>162</v>
      </c>
      <c r="AU1049" s="245" t="s">
        <v>82</v>
      </c>
      <c r="AV1049" s="11" t="s">
        <v>80</v>
      </c>
      <c r="AW1049" s="11" t="s">
        <v>35</v>
      </c>
      <c r="AX1049" s="11" t="s">
        <v>72</v>
      </c>
      <c r="AY1049" s="245" t="s">
        <v>150</v>
      </c>
    </row>
    <row r="1050" s="12" customFormat="1">
      <c r="B1050" s="246"/>
      <c r="C1050" s="247"/>
      <c r="D1050" s="233" t="s">
        <v>162</v>
      </c>
      <c r="E1050" s="248" t="s">
        <v>21</v>
      </c>
      <c r="F1050" s="249" t="s">
        <v>1433</v>
      </c>
      <c r="G1050" s="247"/>
      <c r="H1050" s="250">
        <v>18.239999999999998</v>
      </c>
      <c r="I1050" s="251"/>
      <c r="J1050" s="247"/>
      <c r="K1050" s="247"/>
      <c r="L1050" s="252"/>
      <c r="M1050" s="253"/>
      <c r="N1050" s="254"/>
      <c r="O1050" s="254"/>
      <c r="P1050" s="254"/>
      <c r="Q1050" s="254"/>
      <c r="R1050" s="254"/>
      <c r="S1050" s="254"/>
      <c r="T1050" s="255"/>
      <c r="AT1050" s="256" t="s">
        <v>162</v>
      </c>
      <c r="AU1050" s="256" t="s">
        <v>82</v>
      </c>
      <c r="AV1050" s="12" t="s">
        <v>82</v>
      </c>
      <c r="AW1050" s="12" t="s">
        <v>35</v>
      </c>
      <c r="AX1050" s="12" t="s">
        <v>72</v>
      </c>
      <c r="AY1050" s="256" t="s">
        <v>150</v>
      </c>
    </row>
    <row r="1051" s="12" customFormat="1">
      <c r="B1051" s="246"/>
      <c r="C1051" s="247"/>
      <c r="D1051" s="233" t="s">
        <v>162</v>
      </c>
      <c r="E1051" s="248" t="s">
        <v>21</v>
      </c>
      <c r="F1051" s="249" t="s">
        <v>1431</v>
      </c>
      <c r="G1051" s="247"/>
      <c r="H1051" s="250">
        <v>-1.379</v>
      </c>
      <c r="I1051" s="251"/>
      <c r="J1051" s="247"/>
      <c r="K1051" s="247"/>
      <c r="L1051" s="252"/>
      <c r="M1051" s="253"/>
      <c r="N1051" s="254"/>
      <c r="O1051" s="254"/>
      <c r="P1051" s="254"/>
      <c r="Q1051" s="254"/>
      <c r="R1051" s="254"/>
      <c r="S1051" s="254"/>
      <c r="T1051" s="255"/>
      <c r="AT1051" s="256" t="s">
        <v>162</v>
      </c>
      <c r="AU1051" s="256" t="s">
        <v>82</v>
      </c>
      <c r="AV1051" s="12" t="s">
        <v>82</v>
      </c>
      <c r="AW1051" s="12" t="s">
        <v>35</v>
      </c>
      <c r="AX1051" s="12" t="s">
        <v>72</v>
      </c>
      <c r="AY1051" s="256" t="s">
        <v>150</v>
      </c>
    </row>
    <row r="1052" s="11" customFormat="1">
      <c r="B1052" s="236"/>
      <c r="C1052" s="237"/>
      <c r="D1052" s="233" t="s">
        <v>162</v>
      </c>
      <c r="E1052" s="238" t="s">
        <v>21</v>
      </c>
      <c r="F1052" s="239" t="s">
        <v>293</v>
      </c>
      <c r="G1052" s="237"/>
      <c r="H1052" s="238" t="s">
        <v>21</v>
      </c>
      <c r="I1052" s="240"/>
      <c r="J1052" s="237"/>
      <c r="K1052" s="237"/>
      <c r="L1052" s="241"/>
      <c r="M1052" s="242"/>
      <c r="N1052" s="243"/>
      <c r="O1052" s="243"/>
      <c r="P1052" s="243"/>
      <c r="Q1052" s="243"/>
      <c r="R1052" s="243"/>
      <c r="S1052" s="243"/>
      <c r="T1052" s="244"/>
      <c r="AT1052" s="245" t="s">
        <v>162</v>
      </c>
      <c r="AU1052" s="245" t="s">
        <v>82</v>
      </c>
      <c r="AV1052" s="11" t="s">
        <v>80</v>
      </c>
      <c r="AW1052" s="11" t="s">
        <v>35</v>
      </c>
      <c r="AX1052" s="11" t="s">
        <v>72</v>
      </c>
      <c r="AY1052" s="245" t="s">
        <v>150</v>
      </c>
    </row>
    <row r="1053" s="12" customFormat="1">
      <c r="B1053" s="246"/>
      <c r="C1053" s="247"/>
      <c r="D1053" s="233" t="s">
        <v>162</v>
      </c>
      <c r="E1053" s="248" t="s">
        <v>21</v>
      </c>
      <c r="F1053" s="249" t="s">
        <v>1434</v>
      </c>
      <c r="G1053" s="247"/>
      <c r="H1053" s="250">
        <v>13.77</v>
      </c>
      <c r="I1053" s="251"/>
      <c r="J1053" s="247"/>
      <c r="K1053" s="247"/>
      <c r="L1053" s="252"/>
      <c r="M1053" s="253"/>
      <c r="N1053" s="254"/>
      <c r="O1053" s="254"/>
      <c r="P1053" s="254"/>
      <c r="Q1053" s="254"/>
      <c r="R1053" s="254"/>
      <c r="S1053" s="254"/>
      <c r="T1053" s="255"/>
      <c r="AT1053" s="256" t="s">
        <v>162</v>
      </c>
      <c r="AU1053" s="256" t="s">
        <v>82</v>
      </c>
      <c r="AV1053" s="12" t="s">
        <v>82</v>
      </c>
      <c r="AW1053" s="12" t="s">
        <v>35</v>
      </c>
      <c r="AX1053" s="12" t="s">
        <v>72</v>
      </c>
      <c r="AY1053" s="256" t="s">
        <v>150</v>
      </c>
    </row>
    <row r="1054" s="11" customFormat="1">
      <c r="B1054" s="236"/>
      <c r="C1054" s="237"/>
      <c r="D1054" s="233" t="s">
        <v>162</v>
      </c>
      <c r="E1054" s="238" t="s">
        <v>21</v>
      </c>
      <c r="F1054" s="239" t="s">
        <v>1435</v>
      </c>
      <c r="G1054" s="237"/>
      <c r="H1054" s="238" t="s">
        <v>21</v>
      </c>
      <c r="I1054" s="240"/>
      <c r="J1054" s="237"/>
      <c r="K1054" s="237"/>
      <c r="L1054" s="241"/>
      <c r="M1054" s="242"/>
      <c r="N1054" s="243"/>
      <c r="O1054" s="243"/>
      <c r="P1054" s="243"/>
      <c r="Q1054" s="243"/>
      <c r="R1054" s="243"/>
      <c r="S1054" s="243"/>
      <c r="T1054" s="244"/>
      <c r="AT1054" s="245" t="s">
        <v>162</v>
      </c>
      <c r="AU1054" s="245" t="s">
        <v>82</v>
      </c>
      <c r="AV1054" s="11" t="s">
        <v>80</v>
      </c>
      <c r="AW1054" s="11" t="s">
        <v>35</v>
      </c>
      <c r="AX1054" s="11" t="s">
        <v>72</v>
      </c>
      <c r="AY1054" s="245" t="s">
        <v>150</v>
      </c>
    </row>
    <row r="1055" s="12" customFormat="1">
      <c r="B1055" s="246"/>
      <c r="C1055" s="247"/>
      <c r="D1055" s="233" t="s">
        <v>162</v>
      </c>
      <c r="E1055" s="248" t="s">
        <v>21</v>
      </c>
      <c r="F1055" s="249" t="s">
        <v>1436</v>
      </c>
      <c r="G1055" s="247"/>
      <c r="H1055" s="250">
        <v>16.32</v>
      </c>
      <c r="I1055" s="251"/>
      <c r="J1055" s="247"/>
      <c r="K1055" s="247"/>
      <c r="L1055" s="252"/>
      <c r="M1055" s="253"/>
      <c r="N1055" s="254"/>
      <c r="O1055" s="254"/>
      <c r="P1055" s="254"/>
      <c r="Q1055" s="254"/>
      <c r="R1055" s="254"/>
      <c r="S1055" s="254"/>
      <c r="T1055" s="255"/>
      <c r="AT1055" s="256" t="s">
        <v>162</v>
      </c>
      <c r="AU1055" s="256" t="s">
        <v>82</v>
      </c>
      <c r="AV1055" s="12" t="s">
        <v>82</v>
      </c>
      <c r="AW1055" s="12" t="s">
        <v>35</v>
      </c>
      <c r="AX1055" s="12" t="s">
        <v>72</v>
      </c>
      <c r="AY1055" s="256" t="s">
        <v>150</v>
      </c>
    </row>
    <row r="1056" s="12" customFormat="1">
      <c r="B1056" s="246"/>
      <c r="C1056" s="247"/>
      <c r="D1056" s="233" t="s">
        <v>162</v>
      </c>
      <c r="E1056" s="248" t="s">
        <v>21</v>
      </c>
      <c r="F1056" s="249" t="s">
        <v>1426</v>
      </c>
      <c r="G1056" s="247"/>
      <c r="H1056" s="250">
        <v>-1.7729999999999999</v>
      </c>
      <c r="I1056" s="251"/>
      <c r="J1056" s="247"/>
      <c r="K1056" s="247"/>
      <c r="L1056" s="252"/>
      <c r="M1056" s="253"/>
      <c r="N1056" s="254"/>
      <c r="O1056" s="254"/>
      <c r="P1056" s="254"/>
      <c r="Q1056" s="254"/>
      <c r="R1056" s="254"/>
      <c r="S1056" s="254"/>
      <c r="T1056" s="255"/>
      <c r="AT1056" s="256" t="s">
        <v>162</v>
      </c>
      <c r="AU1056" s="256" t="s">
        <v>82</v>
      </c>
      <c r="AV1056" s="12" t="s">
        <v>82</v>
      </c>
      <c r="AW1056" s="12" t="s">
        <v>35</v>
      </c>
      <c r="AX1056" s="12" t="s">
        <v>72</v>
      </c>
      <c r="AY1056" s="256" t="s">
        <v>150</v>
      </c>
    </row>
    <row r="1057" s="13" customFormat="1">
      <c r="B1057" s="268"/>
      <c r="C1057" s="269"/>
      <c r="D1057" s="233" t="s">
        <v>162</v>
      </c>
      <c r="E1057" s="270" t="s">
        <v>21</v>
      </c>
      <c r="F1057" s="271" t="s">
        <v>211</v>
      </c>
      <c r="G1057" s="269"/>
      <c r="H1057" s="272">
        <v>94.661000000000001</v>
      </c>
      <c r="I1057" s="273"/>
      <c r="J1057" s="269"/>
      <c r="K1057" s="269"/>
      <c r="L1057" s="274"/>
      <c r="M1057" s="275"/>
      <c r="N1057" s="276"/>
      <c r="O1057" s="276"/>
      <c r="P1057" s="276"/>
      <c r="Q1057" s="276"/>
      <c r="R1057" s="276"/>
      <c r="S1057" s="276"/>
      <c r="T1057" s="277"/>
      <c r="AT1057" s="278" t="s">
        <v>162</v>
      </c>
      <c r="AU1057" s="278" t="s">
        <v>82</v>
      </c>
      <c r="AV1057" s="13" t="s">
        <v>158</v>
      </c>
      <c r="AW1057" s="13" t="s">
        <v>35</v>
      </c>
      <c r="AX1057" s="13" t="s">
        <v>80</v>
      </c>
      <c r="AY1057" s="278" t="s">
        <v>150</v>
      </c>
    </row>
    <row r="1058" s="1" customFormat="1" ht="16.5" customHeight="1">
      <c r="B1058" s="46"/>
      <c r="C1058" s="257" t="s">
        <v>1437</v>
      </c>
      <c r="D1058" s="257" t="s">
        <v>165</v>
      </c>
      <c r="E1058" s="258" t="s">
        <v>1438</v>
      </c>
      <c r="F1058" s="259" t="s">
        <v>1439</v>
      </c>
      <c r="G1058" s="260" t="s">
        <v>175</v>
      </c>
      <c r="H1058" s="261">
        <v>104.127</v>
      </c>
      <c r="I1058" s="262"/>
      <c r="J1058" s="263">
        <f>ROUND(I1058*H1058,2)</f>
        <v>0</v>
      </c>
      <c r="K1058" s="259" t="s">
        <v>21</v>
      </c>
      <c r="L1058" s="264"/>
      <c r="M1058" s="265" t="s">
        <v>21</v>
      </c>
      <c r="N1058" s="266" t="s">
        <v>43</v>
      </c>
      <c r="O1058" s="47"/>
      <c r="P1058" s="230">
        <f>O1058*H1058</f>
        <v>0</v>
      </c>
      <c r="Q1058" s="230">
        <v>0.0097999999999999997</v>
      </c>
      <c r="R1058" s="230">
        <f>Q1058*H1058</f>
        <v>1.0204445999999998</v>
      </c>
      <c r="S1058" s="230">
        <v>0</v>
      </c>
      <c r="T1058" s="231">
        <f>S1058*H1058</f>
        <v>0</v>
      </c>
      <c r="AR1058" s="24" t="s">
        <v>394</v>
      </c>
      <c r="AT1058" s="24" t="s">
        <v>165</v>
      </c>
      <c r="AU1058" s="24" t="s">
        <v>82</v>
      </c>
      <c r="AY1058" s="24" t="s">
        <v>150</v>
      </c>
      <c r="BE1058" s="232">
        <f>IF(N1058="základní",J1058,0)</f>
        <v>0</v>
      </c>
      <c r="BF1058" s="232">
        <f>IF(N1058="snížená",J1058,0)</f>
        <v>0</v>
      </c>
      <c r="BG1058" s="232">
        <f>IF(N1058="zákl. přenesená",J1058,0)</f>
        <v>0</v>
      </c>
      <c r="BH1058" s="232">
        <f>IF(N1058="sníž. přenesená",J1058,0)</f>
        <v>0</v>
      </c>
      <c r="BI1058" s="232">
        <f>IF(N1058="nulová",J1058,0)</f>
        <v>0</v>
      </c>
      <c r="BJ1058" s="24" t="s">
        <v>80</v>
      </c>
      <c r="BK1058" s="232">
        <f>ROUND(I1058*H1058,2)</f>
        <v>0</v>
      </c>
      <c r="BL1058" s="24" t="s">
        <v>257</v>
      </c>
      <c r="BM1058" s="24" t="s">
        <v>1440</v>
      </c>
    </row>
    <row r="1059" s="1" customFormat="1">
      <c r="B1059" s="46"/>
      <c r="C1059" s="74"/>
      <c r="D1059" s="233" t="s">
        <v>160</v>
      </c>
      <c r="E1059" s="74"/>
      <c r="F1059" s="234" t="s">
        <v>1439</v>
      </c>
      <c r="G1059" s="74"/>
      <c r="H1059" s="74"/>
      <c r="I1059" s="191"/>
      <c r="J1059" s="74"/>
      <c r="K1059" s="74"/>
      <c r="L1059" s="72"/>
      <c r="M1059" s="235"/>
      <c r="N1059" s="47"/>
      <c r="O1059" s="47"/>
      <c r="P1059" s="47"/>
      <c r="Q1059" s="47"/>
      <c r="R1059" s="47"/>
      <c r="S1059" s="47"/>
      <c r="T1059" s="95"/>
      <c r="AT1059" s="24" t="s">
        <v>160</v>
      </c>
      <c r="AU1059" s="24" t="s">
        <v>82</v>
      </c>
    </row>
    <row r="1060" s="12" customFormat="1">
      <c r="B1060" s="246"/>
      <c r="C1060" s="247"/>
      <c r="D1060" s="233" t="s">
        <v>162</v>
      </c>
      <c r="E1060" s="248" t="s">
        <v>21</v>
      </c>
      <c r="F1060" s="249" t="s">
        <v>1441</v>
      </c>
      <c r="G1060" s="247"/>
      <c r="H1060" s="250">
        <v>104.127</v>
      </c>
      <c r="I1060" s="251"/>
      <c r="J1060" s="247"/>
      <c r="K1060" s="247"/>
      <c r="L1060" s="252"/>
      <c r="M1060" s="253"/>
      <c r="N1060" s="254"/>
      <c r="O1060" s="254"/>
      <c r="P1060" s="254"/>
      <c r="Q1060" s="254"/>
      <c r="R1060" s="254"/>
      <c r="S1060" s="254"/>
      <c r="T1060" s="255"/>
      <c r="AT1060" s="256" t="s">
        <v>162</v>
      </c>
      <c r="AU1060" s="256" t="s">
        <v>82</v>
      </c>
      <c r="AV1060" s="12" t="s">
        <v>82</v>
      </c>
      <c r="AW1060" s="12" t="s">
        <v>35</v>
      </c>
      <c r="AX1060" s="12" t="s">
        <v>80</v>
      </c>
      <c r="AY1060" s="256" t="s">
        <v>150</v>
      </c>
    </row>
    <row r="1061" s="1" customFormat="1" ht="16.5" customHeight="1">
      <c r="B1061" s="46"/>
      <c r="C1061" s="221" t="s">
        <v>1442</v>
      </c>
      <c r="D1061" s="221" t="s">
        <v>153</v>
      </c>
      <c r="E1061" s="222" t="s">
        <v>1443</v>
      </c>
      <c r="F1061" s="223" t="s">
        <v>1444</v>
      </c>
      <c r="G1061" s="224" t="s">
        <v>156</v>
      </c>
      <c r="H1061" s="225">
        <v>1.323</v>
      </c>
      <c r="I1061" s="226"/>
      <c r="J1061" s="227">
        <f>ROUND(I1061*H1061,2)</f>
        <v>0</v>
      </c>
      <c r="K1061" s="223" t="s">
        <v>157</v>
      </c>
      <c r="L1061" s="72"/>
      <c r="M1061" s="228" t="s">
        <v>21</v>
      </c>
      <c r="N1061" s="229" t="s">
        <v>43</v>
      </c>
      <c r="O1061" s="47"/>
      <c r="P1061" s="230">
        <f>O1061*H1061</f>
        <v>0</v>
      </c>
      <c r="Q1061" s="230">
        <v>0</v>
      </c>
      <c r="R1061" s="230">
        <f>Q1061*H1061</f>
        <v>0</v>
      </c>
      <c r="S1061" s="230">
        <v>0</v>
      </c>
      <c r="T1061" s="231">
        <f>S1061*H1061</f>
        <v>0</v>
      </c>
      <c r="AR1061" s="24" t="s">
        <v>257</v>
      </c>
      <c r="AT1061" s="24" t="s">
        <v>153</v>
      </c>
      <c r="AU1061" s="24" t="s">
        <v>82</v>
      </c>
      <c r="AY1061" s="24" t="s">
        <v>150</v>
      </c>
      <c r="BE1061" s="232">
        <f>IF(N1061="základní",J1061,0)</f>
        <v>0</v>
      </c>
      <c r="BF1061" s="232">
        <f>IF(N1061="snížená",J1061,0)</f>
        <v>0</v>
      </c>
      <c r="BG1061" s="232">
        <f>IF(N1061="zákl. přenesená",J1061,0)</f>
        <v>0</v>
      </c>
      <c r="BH1061" s="232">
        <f>IF(N1061="sníž. přenesená",J1061,0)</f>
        <v>0</v>
      </c>
      <c r="BI1061" s="232">
        <f>IF(N1061="nulová",J1061,0)</f>
        <v>0</v>
      </c>
      <c r="BJ1061" s="24" t="s">
        <v>80</v>
      </c>
      <c r="BK1061" s="232">
        <f>ROUND(I1061*H1061,2)</f>
        <v>0</v>
      </c>
      <c r="BL1061" s="24" t="s">
        <v>257</v>
      </c>
      <c r="BM1061" s="24" t="s">
        <v>1445</v>
      </c>
    </row>
    <row r="1062" s="1" customFormat="1">
      <c r="B1062" s="46"/>
      <c r="C1062" s="74"/>
      <c r="D1062" s="233" t="s">
        <v>160</v>
      </c>
      <c r="E1062" s="74"/>
      <c r="F1062" s="234" t="s">
        <v>1446</v>
      </c>
      <c r="G1062" s="74"/>
      <c r="H1062" s="74"/>
      <c r="I1062" s="191"/>
      <c r="J1062" s="74"/>
      <c r="K1062" s="74"/>
      <c r="L1062" s="72"/>
      <c r="M1062" s="235"/>
      <c r="N1062" s="47"/>
      <c r="O1062" s="47"/>
      <c r="P1062" s="47"/>
      <c r="Q1062" s="47"/>
      <c r="R1062" s="47"/>
      <c r="S1062" s="47"/>
      <c r="T1062" s="95"/>
      <c r="AT1062" s="24" t="s">
        <v>160</v>
      </c>
      <c r="AU1062" s="24" t="s">
        <v>82</v>
      </c>
    </row>
    <row r="1063" s="1" customFormat="1" ht="16.5" customHeight="1">
      <c r="B1063" s="46"/>
      <c r="C1063" s="221" t="s">
        <v>1447</v>
      </c>
      <c r="D1063" s="221" t="s">
        <v>153</v>
      </c>
      <c r="E1063" s="222" t="s">
        <v>1448</v>
      </c>
      <c r="F1063" s="223" t="s">
        <v>1449</v>
      </c>
      <c r="G1063" s="224" t="s">
        <v>156</v>
      </c>
      <c r="H1063" s="225">
        <v>1.323</v>
      </c>
      <c r="I1063" s="226"/>
      <c r="J1063" s="227">
        <f>ROUND(I1063*H1063,2)</f>
        <v>0</v>
      </c>
      <c r="K1063" s="223" t="s">
        <v>157</v>
      </c>
      <c r="L1063" s="72"/>
      <c r="M1063" s="228" t="s">
        <v>21</v>
      </c>
      <c r="N1063" s="229" t="s">
        <v>43</v>
      </c>
      <c r="O1063" s="47"/>
      <c r="P1063" s="230">
        <f>O1063*H1063</f>
        <v>0</v>
      </c>
      <c r="Q1063" s="230">
        <v>0</v>
      </c>
      <c r="R1063" s="230">
        <f>Q1063*H1063</f>
        <v>0</v>
      </c>
      <c r="S1063" s="230">
        <v>0</v>
      </c>
      <c r="T1063" s="231">
        <f>S1063*H1063</f>
        <v>0</v>
      </c>
      <c r="AR1063" s="24" t="s">
        <v>257</v>
      </c>
      <c r="AT1063" s="24" t="s">
        <v>153</v>
      </c>
      <c r="AU1063" s="24" t="s">
        <v>82</v>
      </c>
      <c r="AY1063" s="24" t="s">
        <v>150</v>
      </c>
      <c r="BE1063" s="232">
        <f>IF(N1063="základní",J1063,0)</f>
        <v>0</v>
      </c>
      <c r="BF1063" s="232">
        <f>IF(N1063="snížená",J1063,0)</f>
        <v>0</v>
      </c>
      <c r="BG1063" s="232">
        <f>IF(N1063="zákl. přenesená",J1063,0)</f>
        <v>0</v>
      </c>
      <c r="BH1063" s="232">
        <f>IF(N1063="sníž. přenesená",J1063,0)</f>
        <v>0</v>
      </c>
      <c r="BI1063" s="232">
        <f>IF(N1063="nulová",J1063,0)</f>
        <v>0</v>
      </c>
      <c r="BJ1063" s="24" t="s">
        <v>80</v>
      </c>
      <c r="BK1063" s="232">
        <f>ROUND(I1063*H1063,2)</f>
        <v>0</v>
      </c>
      <c r="BL1063" s="24" t="s">
        <v>257</v>
      </c>
      <c r="BM1063" s="24" t="s">
        <v>1450</v>
      </c>
    </row>
    <row r="1064" s="1" customFormat="1">
      <c r="B1064" s="46"/>
      <c r="C1064" s="74"/>
      <c r="D1064" s="233" t="s">
        <v>160</v>
      </c>
      <c r="E1064" s="74"/>
      <c r="F1064" s="234" t="s">
        <v>1451</v>
      </c>
      <c r="G1064" s="74"/>
      <c r="H1064" s="74"/>
      <c r="I1064" s="191"/>
      <c r="J1064" s="74"/>
      <c r="K1064" s="74"/>
      <c r="L1064" s="72"/>
      <c r="M1064" s="235"/>
      <c r="N1064" s="47"/>
      <c r="O1064" s="47"/>
      <c r="P1064" s="47"/>
      <c r="Q1064" s="47"/>
      <c r="R1064" s="47"/>
      <c r="S1064" s="47"/>
      <c r="T1064" s="95"/>
      <c r="AT1064" s="24" t="s">
        <v>160</v>
      </c>
      <c r="AU1064" s="24" t="s">
        <v>82</v>
      </c>
    </row>
    <row r="1065" s="10" customFormat="1" ht="29.88" customHeight="1">
      <c r="B1065" s="205"/>
      <c r="C1065" s="206"/>
      <c r="D1065" s="207" t="s">
        <v>71</v>
      </c>
      <c r="E1065" s="219" t="s">
        <v>1452</v>
      </c>
      <c r="F1065" s="219" t="s">
        <v>1453</v>
      </c>
      <c r="G1065" s="206"/>
      <c r="H1065" s="206"/>
      <c r="I1065" s="209"/>
      <c r="J1065" s="220">
        <f>BK1065</f>
        <v>0</v>
      </c>
      <c r="K1065" s="206"/>
      <c r="L1065" s="211"/>
      <c r="M1065" s="212"/>
      <c r="N1065" s="213"/>
      <c r="O1065" s="213"/>
      <c r="P1065" s="214">
        <f>SUM(P1066:P1077)</f>
        <v>0</v>
      </c>
      <c r="Q1065" s="213"/>
      <c r="R1065" s="214">
        <f>SUM(R1066:R1077)</f>
        <v>0.0064479999999999989</v>
      </c>
      <c r="S1065" s="213"/>
      <c r="T1065" s="215">
        <f>SUM(T1066:T1077)</f>
        <v>0</v>
      </c>
      <c r="AR1065" s="216" t="s">
        <v>82</v>
      </c>
      <c r="AT1065" s="217" t="s">
        <v>71</v>
      </c>
      <c r="AU1065" s="217" t="s">
        <v>80</v>
      </c>
      <c r="AY1065" s="216" t="s">
        <v>150</v>
      </c>
      <c r="BK1065" s="218">
        <f>SUM(BK1066:BK1077)</f>
        <v>0</v>
      </c>
    </row>
    <row r="1066" s="1" customFormat="1" ht="16.5" customHeight="1">
      <c r="B1066" s="46"/>
      <c r="C1066" s="221" t="s">
        <v>1454</v>
      </c>
      <c r="D1066" s="221" t="s">
        <v>153</v>
      </c>
      <c r="E1066" s="222" t="s">
        <v>1455</v>
      </c>
      <c r="F1066" s="223" t="s">
        <v>1456</v>
      </c>
      <c r="G1066" s="224" t="s">
        <v>175</v>
      </c>
      <c r="H1066" s="225">
        <v>1.3</v>
      </c>
      <c r="I1066" s="226"/>
      <c r="J1066" s="227">
        <f>ROUND(I1066*H1066,2)</f>
        <v>0</v>
      </c>
      <c r="K1066" s="223" t="s">
        <v>157</v>
      </c>
      <c r="L1066" s="72"/>
      <c r="M1066" s="228" t="s">
        <v>21</v>
      </c>
      <c r="N1066" s="229" t="s">
        <v>43</v>
      </c>
      <c r="O1066" s="47"/>
      <c r="P1066" s="230">
        <f>O1066*H1066</f>
        <v>0</v>
      </c>
      <c r="Q1066" s="230">
        <v>2.0000000000000002E-05</v>
      </c>
      <c r="R1066" s="230">
        <f>Q1066*H1066</f>
        <v>2.6000000000000002E-05</v>
      </c>
      <c r="S1066" s="230">
        <v>0</v>
      </c>
      <c r="T1066" s="231">
        <f>S1066*H1066</f>
        <v>0</v>
      </c>
      <c r="AR1066" s="24" t="s">
        <v>257</v>
      </c>
      <c r="AT1066" s="24" t="s">
        <v>153</v>
      </c>
      <c r="AU1066" s="24" t="s">
        <v>82</v>
      </c>
      <c r="AY1066" s="24" t="s">
        <v>150</v>
      </c>
      <c r="BE1066" s="232">
        <f>IF(N1066="základní",J1066,0)</f>
        <v>0</v>
      </c>
      <c r="BF1066" s="232">
        <f>IF(N1066="snížená",J1066,0)</f>
        <v>0</v>
      </c>
      <c r="BG1066" s="232">
        <f>IF(N1066="zákl. přenesená",J1066,0)</f>
        <v>0</v>
      </c>
      <c r="BH1066" s="232">
        <f>IF(N1066="sníž. přenesená",J1066,0)</f>
        <v>0</v>
      </c>
      <c r="BI1066" s="232">
        <f>IF(N1066="nulová",J1066,0)</f>
        <v>0</v>
      </c>
      <c r="BJ1066" s="24" t="s">
        <v>80</v>
      </c>
      <c r="BK1066" s="232">
        <f>ROUND(I1066*H1066,2)</f>
        <v>0</v>
      </c>
      <c r="BL1066" s="24" t="s">
        <v>257</v>
      </c>
      <c r="BM1066" s="24" t="s">
        <v>1457</v>
      </c>
    </row>
    <row r="1067" s="1" customFormat="1">
      <c r="B1067" s="46"/>
      <c r="C1067" s="74"/>
      <c r="D1067" s="233" t="s">
        <v>160</v>
      </c>
      <c r="E1067" s="74"/>
      <c r="F1067" s="234" t="s">
        <v>1458</v>
      </c>
      <c r="G1067" s="74"/>
      <c r="H1067" s="74"/>
      <c r="I1067" s="191"/>
      <c r="J1067" s="74"/>
      <c r="K1067" s="74"/>
      <c r="L1067" s="72"/>
      <c r="M1067" s="235"/>
      <c r="N1067" s="47"/>
      <c r="O1067" s="47"/>
      <c r="P1067" s="47"/>
      <c r="Q1067" s="47"/>
      <c r="R1067" s="47"/>
      <c r="S1067" s="47"/>
      <c r="T1067" s="95"/>
      <c r="AT1067" s="24" t="s">
        <v>160</v>
      </c>
      <c r="AU1067" s="24" t="s">
        <v>82</v>
      </c>
    </row>
    <row r="1068" s="12" customFormat="1">
      <c r="B1068" s="246"/>
      <c r="C1068" s="247"/>
      <c r="D1068" s="233" t="s">
        <v>162</v>
      </c>
      <c r="E1068" s="248" t="s">
        <v>21</v>
      </c>
      <c r="F1068" s="249" t="s">
        <v>1459</v>
      </c>
      <c r="G1068" s="247"/>
      <c r="H1068" s="250">
        <v>1.3</v>
      </c>
      <c r="I1068" s="251"/>
      <c r="J1068" s="247"/>
      <c r="K1068" s="247"/>
      <c r="L1068" s="252"/>
      <c r="M1068" s="253"/>
      <c r="N1068" s="254"/>
      <c r="O1068" s="254"/>
      <c r="P1068" s="254"/>
      <c r="Q1068" s="254"/>
      <c r="R1068" s="254"/>
      <c r="S1068" s="254"/>
      <c r="T1068" s="255"/>
      <c r="AT1068" s="256" t="s">
        <v>162</v>
      </c>
      <c r="AU1068" s="256" t="s">
        <v>82</v>
      </c>
      <c r="AV1068" s="12" t="s">
        <v>82</v>
      </c>
      <c r="AW1068" s="12" t="s">
        <v>35</v>
      </c>
      <c r="AX1068" s="12" t="s">
        <v>80</v>
      </c>
      <c r="AY1068" s="256" t="s">
        <v>150</v>
      </c>
    </row>
    <row r="1069" s="1" customFormat="1" ht="16.5" customHeight="1">
      <c r="B1069" s="46"/>
      <c r="C1069" s="221" t="s">
        <v>1460</v>
      </c>
      <c r="D1069" s="221" t="s">
        <v>153</v>
      </c>
      <c r="E1069" s="222" t="s">
        <v>1461</v>
      </c>
      <c r="F1069" s="223" t="s">
        <v>1462</v>
      </c>
      <c r="G1069" s="224" t="s">
        <v>175</v>
      </c>
      <c r="H1069" s="225">
        <v>16.899999999999999</v>
      </c>
      <c r="I1069" s="226"/>
      <c r="J1069" s="227">
        <f>ROUND(I1069*H1069,2)</f>
        <v>0</v>
      </c>
      <c r="K1069" s="223" t="s">
        <v>157</v>
      </c>
      <c r="L1069" s="72"/>
      <c r="M1069" s="228" t="s">
        <v>21</v>
      </c>
      <c r="N1069" s="229" t="s">
        <v>43</v>
      </c>
      <c r="O1069" s="47"/>
      <c r="P1069" s="230">
        <f>O1069*H1069</f>
        <v>0</v>
      </c>
      <c r="Q1069" s="230">
        <v>0.00013999999999999999</v>
      </c>
      <c r="R1069" s="230">
        <f>Q1069*H1069</f>
        <v>0.0023659999999999996</v>
      </c>
      <c r="S1069" s="230">
        <v>0</v>
      </c>
      <c r="T1069" s="231">
        <f>S1069*H1069</f>
        <v>0</v>
      </c>
      <c r="AR1069" s="24" t="s">
        <v>257</v>
      </c>
      <c r="AT1069" s="24" t="s">
        <v>153</v>
      </c>
      <c r="AU1069" s="24" t="s">
        <v>82</v>
      </c>
      <c r="AY1069" s="24" t="s">
        <v>150</v>
      </c>
      <c r="BE1069" s="232">
        <f>IF(N1069="základní",J1069,0)</f>
        <v>0</v>
      </c>
      <c r="BF1069" s="232">
        <f>IF(N1069="snížená",J1069,0)</f>
        <v>0</v>
      </c>
      <c r="BG1069" s="232">
        <f>IF(N1069="zákl. přenesená",J1069,0)</f>
        <v>0</v>
      </c>
      <c r="BH1069" s="232">
        <f>IF(N1069="sníž. přenesená",J1069,0)</f>
        <v>0</v>
      </c>
      <c r="BI1069" s="232">
        <f>IF(N1069="nulová",J1069,0)</f>
        <v>0</v>
      </c>
      <c r="BJ1069" s="24" t="s">
        <v>80</v>
      </c>
      <c r="BK1069" s="232">
        <f>ROUND(I1069*H1069,2)</f>
        <v>0</v>
      </c>
      <c r="BL1069" s="24" t="s">
        <v>257</v>
      </c>
      <c r="BM1069" s="24" t="s">
        <v>1463</v>
      </c>
    </row>
    <row r="1070" s="1" customFormat="1">
      <c r="B1070" s="46"/>
      <c r="C1070" s="74"/>
      <c r="D1070" s="233" t="s">
        <v>160</v>
      </c>
      <c r="E1070" s="74"/>
      <c r="F1070" s="234" t="s">
        <v>1464</v>
      </c>
      <c r="G1070" s="74"/>
      <c r="H1070" s="74"/>
      <c r="I1070" s="191"/>
      <c r="J1070" s="74"/>
      <c r="K1070" s="74"/>
      <c r="L1070" s="72"/>
      <c r="M1070" s="235"/>
      <c r="N1070" s="47"/>
      <c r="O1070" s="47"/>
      <c r="P1070" s="47"/>
      <c r="Q1070" s="47"/>
      <c r="R1070" s="47"/>
      <c r="S1070" s="47"/>
      <c r="T1070" s="95"/>
      <c r="AT1070" s="24" t="s">
        <v>160</v>
      </c>
      <c r="AU1070" s="24" t="s">
        <v>82</v>
      </c>
    </row>
    <row r="1071" s="12" customFormat="1">
      <c r="B1071" s="246"/>
      <c r="C1071" s="247"/>
      <c r="D1071" s="233" t="s">
        <v>162</v>
      </c>
      <c r="E1071" s="248" t="s">
        <v>21</v>
      </c>
      <c r="F1071" s="249" t="s">
        <v>1465</v>
      </c>
      <c r="G1071" s="247"/>
      <c r="H1071" s="250">
        <v>13</v>
      </c>
      <c r="I1071" s="251"/>
      <c r="J1071" s="247"/>
      <c r="K1071" s="247"/>
      <c r="L1071" s="252"/>
      <c r="M1071" s="253"/>
      <c r="N1071" s="254"/>
      <c r="O1071" s="254"/>
      <c r="P1071" s="254"/>
      <c r="Q1071" s="254"/>
      <c r="R1071" s="254"/>
      <c r="S1071" s="254"/>
      <c r="T1071" s="255"/>
      <c r="AT1071" s="256" t="s">
        <v>162</v>
      </c>
      <c r="AU1071" s="256" t="s">
        <v>82</v>
      </c>
      <c r="AV1071" s="12" t="s">
        <v>82</v>
      </c>
      <c r="AW1071" s="12" t="s">
        <v>35</v>
      </c>
      <c r="AX1071" s="12" t="s">
        <v>72</v>
      </c>
      <c r="AY1071" s="256" t="s">
        <v>150</v>
      </c>
    </row>
    <row r="1072" s="12" customFormat="1">
      <c r="B1072" s="246"/>
      <c r="C1072" s="247"/>
      <c r="D1072" s="233" t="s">
        <v>162</v>
      </c>
      <c r="E1072" s="248" t="s">
        <v>21</v>
      </c>
      <c r="F1072" s="249" t="s">
        <v>1466</v>
      </c>
      <c r="G1072" s="247"/>
      <c r="H1072" s="250">
        <v>3.8999999999999999</v>
      </c>
      <c r="I1072" s="251"/>
      <c r="J1072" s="247"/>
      <c r="K1072" s="247"/>
      <c r="L1072" s="252"/>
      <c r="M1072" s="253"/>
      <c r="N1072" s="254"/>
      <c r="O1072" s="254"/>
      <c r="P1072" s="254"/>
      <c r="Q1072" s="254"/>
      <c r="R1072" s="254"/>
      <c r="S1072" s="254"/>
      <c r="T1072" s="255"/>
      <c r="AT1072" s="256" t="s">
        <v>162</v>
      </c>
      <c r="AU1072" s="256" t="s">
        <v>82</v>
      </c>
      <c r="AV1072" s="12" t="s">
        <v>82</v>
      </c>
      <c r="AW1072" s="12" t="s">
        <v>35</v>
      </c>
      <c r="AX1072" s="12" t="s">
        <v>72</v>
      </c>
      <c r="AY1072" s="256" t="s">
        <v>150</v>
      </c>
    </row>
    <row r="1073" s="13" customFormat="1">
      <c r="B1073" s="268"/>
      <c r="C1073" s="269"/>
      <c r="D1073" s="233" t="s">
        <v>162</v>
      </c>
      <c r="E1073" s="270" t="s">
        <v>21</v>
      </c>
      <c r="F1073" s="271" t="s">
        <v>211</v>
      </c>
      <c r="G1073" s="269"/>
      <c r="H1073" s="272">
        <v>16.899999999999999</v>
      </c>
      <c r="I1073" s="273"/>
      <c r="J1073" s="269"/>
      <c r="K1073" s="269"/>
      <c r="L1073" s="274"/>
      <c r="M1073" s="275"/>
      <c r="N1073" s="276"/>
      <c r="O1073" s="276"/>
      <c r="P1073" s="276"/>
      <c r="Q1073" s="276"/>
      <c r="R1073" s="276"/>
      <c r="S1073" s="276"/>
      <c r="T1073" s="277"/>
      <c r="AT1073" s="278" t="s">
        <v>162</v>
      </c>
      <c r="AU1073" s="278" t="s">
        <v>82</v>
      </c>
      <c r="AV1073" s="13" t="s">
        <v>158</v>
      </c>
      <c r="AW1073" s="13" t="s">
        <v>35</v>
      </c>
      <c r="AX1073" s="13" t="s">
        <v>80</v>
      </c>
      <c r="AY1073" s="278" t="s">
        <v>150</v>
      </c>
    </row>
    <row r="1074" s="1" customFormat="1" ht="16.5" customHeight="1">
      <c r="B1074" s="46"/>
      <c r="C1074" s="221" t="s">
        <v>1467</v>
      </c>
      <c r="D1074" s="221" t="s">
        <v>153</v>
      </c>
      <c r="E1074" s="222" t="s">
        <v>1468</v>
      </c>
      <c r="F1074" s="223" t="s">
        <v>1469</v>
      </c>
      <c r="G1074" s="224" t="s">
        <v>175</v>
      </c>
      <c r="H1074" s="225">
        <v>16.899999999999999</v>
      </c>
      <c r="I1074" s="226"/>
      <c r="J1074" s="227">
        <f>ROUND(I1074*H1074,2)</f>
        <v>0</v>
      </c>
      <c r="K1074" s="223" t="s">
        <v>157</v>
      </c>
      <c r="L1074" s="72"/>
      <c r="M1074" s="228" t="s">
        <v>21</v>
      </c>
      <c r="N1074" s="229" t="s">
        <v>43</v>
      </c>
      <c r="O1074" s="47"/>
      <c r="P1074" s="230">
        <f>O1074*H1074</f>
        <v>0</v>
      </c>
      <c r="Q1074" s="230">
        <v>0.00012</v>
      </c>
      <c r="R1074" s="230">
        <f>Q1074*H1074</f>
        <v>0.0020279999999999999</v>
      </c>
      <c r="S1074" s="230">
        <v>0</v>
      </c>
      <c r="T1074" s="231">
        <f>S1074*H1074</f>
        <v>0</v>
      </c>
      <c r="AR1074" s="24" t="s">
        <v>257</v>
      </c>
      <c r="AT1074" s="24" t="s">
        <v>153</v>
      </c>
      <c r="AU1074" s="24" t="s">
        <v>82</v>
      </c>
      <c r="AY1074" s="24" t="s">
        <v>150</v>
      </c>
      <c r="BE1074" s="232">
        <f>IF(N1074="základní",J1074,0)</f>
        <v>0</v>
      </c>
      <c r="BF1074" s="232">
        <f>IF(N1074="snížená",J1074,0)</f>
        <v>0</v>
      </c>
      <c r="BG1074" s="232">
        <f>IF(N1074="zákl. přenesená",J1074,0)</f>
        <v>0</v>
      </c>
      <c r="BH1074" s="232">
        <f>IF(N1074="sníž. přenesená",J1074,0)</f>
        <v>0</v>
      </c>
      <c r="BI1074" s="232">
        <f>IF(N1074="nulová",J1074,0)</f>
        <v>0</v>
      </c>
      <c r="BJ1074" s="24" t="s">
        <v>80</v>
      </c>
      <c r="BK1074" s="232">
        <f>ROUND(I1074*H1074,2)</f>
        <v>0</v>
      </c>
      <c r="BL1074" s="24" t="s">
        <v>257</v>
      </c>
      <c r="BM1074" s="24" t="s">
        <v>1470</v>
      </c>
    </row>
    <row r="1075" s="1" customFormat="1">
      <c r="B1075" s="46"/>
      <c r="C1075" s="74"/>
      <c r="D1075" s="233" t="s">
        <v>160</v>
      </c>
      <c r="E1075" s="74"/>
      <c r="F1075" s="234" t="s">
        <v>1471</v>
      </c>
      <c r="G1075" s="74"/>
      <c r="H1075" s="74"/>
      <c r="I1075" s="191"/>
      <c r="J1075" s="74"/>
      <c r="K1075" s="74"/>
      <c r="L1075" s="72"/>
      <c r="M1075" s="235"/>
      <c r="N1075" s="47"/>
      <c r="O1075" s="47"/>
      <c r="P1075" s="47"/>
      <c r="Q1075" s="47"/>
      <c r="R1075" s="47"/>
      <c r="S1075" s="47"/>
      <c r="T1075" s="95"/>
      <c r="AT1075" s="24" t="s">
        <v>160</v>
      </c>
      <c r="AU1075" s="24" t="s">
        <v>82</v>
      </c>
    </row>
    <row r="1076" s="1" customFormat="1" ht="16.5" customHeight="1">
      <c r="B1076" s="46"/>
      <c r="C1076" s="221" t="s">
        <v>1472</v>
      </c>
      <c r="D1076" s="221" t="s">
        <v>153</v>
      </c>
      <c r="E1076" s="222" t="s">
        <v>1473</v>
      </c>
      <c r="F1076" s="223" t="s">
        <v>1474</v>
      </c>
      <c r="G1076" s="224" t="s">
        <v>175</v>
      </c>
      <c r="H1076" s="225">
        <v>16.899999999999999</v>
      </c>
      <c r="I1076" s="226"/>
      <c r="J1076" s="227">
        <f>ROUND(I1076*H1076,2)</f>
        <v>0</v>
      </c>
      <c r="K1076" s="223" t="s">
        <v>157</v>
      </c>
      <c r="L1076" s="72"/>
      <c r="M1076" s="228" t="s">
        <v>21</v>
      </c>
      <c r="N1076" s="229" t="s">
        <v>43</v>
      </c>
      <c r="O1076" s="47"/>
      <c r="P1076" s="230">
        <f>O1076*H1076</f>
        <v>0</v>
      </c>
      <c r="Q1076" s="230">
        <v>0.00012</v>
      </c>
      <c r="R1076" s="230">
        <f>Q1076*H1076</f>
        <v>0.0020279999999999999</v>
      </c>
      <c r="S1076" s="230">
        <v>0</v>
      </c>
      <c r="T1076" s="231">
        <f>S1076*H1076</f>
        <v>0</v>
      </c>
      <c r="AR1076" s="24" t="s">
        <v>257</v>
      </c>
      <c r="AT1076" s="24" t="s">
        <v>153</v>
      </c>
      <c r="AU1076" s="24" t="s">
        <v>82</v>
      </c>
      <c r="AY1076" s="24" t="s">
        <v>150</v>
      </c>
      <c r="BE1076" s="232">
        <f>IF(N1076="základní",J1076,0)</f>
        <v>0</v>
      </c>
      <c r="BF1076" s="232">
        <f>IF(N1076="snížená",J1076,0)</f>
        <v>0</v>
      </c>
      <c r="BG1076" s="232">
        <f>IF(N1076="zákl. přenesená",J1076,0)</f>
        <v>0</v>
      </c>
      <c r="BH1076" s="232">
        <f>IF(N1076="sníž. přenesená",J1076,0)</f>
        <v>0</v>
      </c>
      <c r="BI1076" s="232">
        <f>IF(N1076="nulová",J1076,0)</f>
        <v>0</v>
      </c>
      <c r="BJ1076" s="24" t="s">
        <v>80</v>
      </c>
      <c r="BK1076" s="232">
        <f>ROUND(I1076*H1076,2)</f>
        <v>0</v>
      </c>
      <c r="BL1076" s="24" t="s">
        <v>257</v>
      </c>
      <c r="BM1076" s="24" t="s">
        <v>1475</v>
      </c>
    </row>
    <row r="1077" s="1" customFormat="1">
      <c r="B1077" s="46"/>
      <c r="C1077" s="74"/>
      <c r="D1077" s="233" t="s">
        <v>160</v>
      </c>
      <c r="E1077" s="74"/>
      <c r="F1077" s="234" t="s">
        <v>1476</v>
      </c>
      <c r="G1077" s="74"/>
      <c r="H1077" s="74"/>
      <c r="I1077" s="191"/>
      <c r="J1077" s="74"/>
      <c r="K1077" s="74"/>
      <c r="L1077" s="72"/>
      <c r="M1077" s="235"/>
      <c r="N1077" s="47"/>
      <c r="O1077" s="47"/>
      <c r="P1077" s="47"/>
      <c r="Q1077" s="47"/>
      <c r="R1077" s="47"/>
      <c r="S1077" s="47"/>
      <c r="T1077" s="95"/>
      <c r="AT1077" s="24" t="s">
        <v>160</v>
      </c>
      <c r="AU1077" s="24" t="s">
        <v>82</v>
      </c>
    </row>
    <row r="1078" s="10" customFormat="1" ht="29.88" customHeight="1">
      <c r="B1078" s="205"/>
      <c r="C1078" s="206"/>
      <c r="D1078" s="207" t="s">
        <v>71</v>
      </c>
      <c r="E1078" s="219" t="s">
        <v>1477</v>
      </c>
      <c r="F1078" s="219" t="s">
        <v>1478</v>
      </c>
      <c r="G1078" s="206"/>
      <c r="H1078" s="206"/>
      <c r="I1078" s="209"/>
      <c r="J1078" s="220">
        <f>BK1078</f>
        <v>0</v>
      </c>
      <c r="K1078" s="206"/>
      <c r="L1078" s="211"/>
      <c r="M1078" s="212"/>
      <c r="N1078" s="213"/>
      <c r="O1078" s="213"/>
      <c r="P1078" s="214">
        <f>SUM(P1079:P1181)</f>
        <v>0</v>
      </c>
      <c r="Q1078" s="213"/>
      <c r="R1078" s="214">
        <f>SUM(R1079:R1181)</f>
        <v>0.64990932000000001</v>
      </c>
      <c r="S1078" s="213"/>
      <c r="T1078" s="215">
        <f>SUM(T1079:T1181)</f>
        <v>0.22790009999999999</v>
      </c>
      <c r="AR1078" s="216" t="s">
        <v>82</v>
      </c>
      <c r="AT1078" s="217" t="s">
        <v>71</v>
      </c>
      <c r="AU1078" s="217" t="s">
        <v>80</v>
      </c>
      <c r="AY1078" s="216" t="s">
        <v>150</v>
      </c>
      <c r="BK1078" s="218">
        <f>SUM(BK1079:BK1181)</f>
        <v>0</v>
      </c>
    </row>
    <row r="1079" s="1" customFormat="1" ht="25.5" customHeight="1">
      <c r="B1079" s="46"/>
      <c r="C1079" s="221" t="s">
        <v>1479</v>
      </c>
      <c r="D1079" s="221" t="s">
        <v>153</v>
      </c>
      <c r="E1079" s="222" t="s">
        <v>1480</v>
      </c>
      <c r="F1079" s="223" t="s">
        <v>1481</v>
      </c>
      <c r="G1079" s="224" t="s">
        <v>175</v>
      </c>
      <c r="H1079" s="225">
        <v>366.42899999999997</v>
      </c>
      <c r="I1079" s="226"/>
      <c r="J1079" s="227">
        <f>ROUND(I1079*H1079,2)</f>
        <v>0</v>
      </c>
      <c r="K1079" s="223" t="s">
        <v>157</v>
      </c>
      <c r="L1079" s="72"/>
      <c r="M1079" s="228" t="s">
        <v>21</v>
      </c>
      <c r="N1079" s="229" t="s">
        <v>43</v>
      </c>
      <c r="O1079" s="47"/>
      <c r="P1079" s="230">
        <f>O1079*H1079</f>
        <v>0</v>
      </c>
      <c r="Q1079" s="230">
        <v>0.00025999999999999998</v>
      </c>
      <c r="R1079" s="230">
        <f>Q1079*H1079</f>
        <v>0.095271539999999988</v>
      </c>
      <c r="S1079" s="230">
        <v>0</v>
      </c>
      <c r="T1079" s="231">
        <f>S1079*H1079</f>
        <v>0</v>
      </c>
      <c r="AR1079" s="24" t="s">
        <v>257</v>
      </c>
      <c r="AT1079" s="24" t="s">
        <v>153</v>
      </c>
      <c r="AU1079" s="24" t="s">
        <v>82</v>
      </c>
      <c r="AY1079" s="24" t="s">
        <v>150</v>
      </c>
      <c r="BE1079" s="232">
        <f>IF(N1079="základní",J1079,0)</f>
        <v>0</v>
      </c>
      <c r="BF1079" s="232">
        <f>IF(N1079="snížená",J1079,0)</f>
        <v>0</v>
      </c>
      <c r="BG1079" s="232">
        <f>IF(N1079="zákl. přenesená",J1079,0)</f>
        <v>0</v>
      </c>
      <c r="BH1079" s="232">
        <f>IF(N1079="sníž. přenesená",J1079,0)</f>
        <v>0</v>
      </c>
      <c r="BI1079" s="232">
        <f>IF(N1079="nulová",J1079,0)</f>
        <v>0</v>
      </c>
      <c r="BJ1079" s="24" t="s">
        <v>80</v>
      </c>
      <c r="BK1079" s="232">
        <f>ROUND(I1079*H1079,2)</f>
        <v>0</v>
      </c>
      <c r="BL1079" s="24" t="s">
        <v>257</v>
      </c>
      <c r="BM1079" s="24" t="s">
        <v>1482</v>
      </c>
    </row>
    <row r="1080" s="1" customFormat="1">
      <c r="B1080" s="46"/>
      <c r="C1080" s="74"/>
      <c r="D1080" s="233" t="s">
        <v>160</v>
      </c>
      <c r="E1080" s="74"/>
      <c r="F1080" s="234" t="s">
        <v>1483</v>
      </c>
      <c r="G1080" s="74"/>
      <c r="H1080" s="74"/>
      <c r="I1080" s="191"/>
      <c r="J1080" s="74"/>
      <c r="K1080" s="74"/>
      <c r="L1080" s="72"/>
      <c r="M1080" s="235"/>
      <c r="N1080" s="47"/>
      <c r="O1080" s="47"/>
      <c r="P1080" s="47"/>
      <c r="Q1080" s="47"/>
      <c r="R1080" s="47"/>
      <c r="S1080" s="47"/>
      <c r="T1080" s="95"/>
      <c r="AT1080" s="24" t="s">
        <v>160</v>
      </c>
      <c r="AU1080" s="24" t="s">
        <v>82</v>
      </c>
    </row>
    <row r="1081" s="11" customFormat="1">
      <c r="B1081" s="236"/>
      <c r="C1081" s="237"/>
      <c r="D1081" s="233" t="s">
        <v>162</v>
      </c>
      <c r="E1081" s="238" t="s">
        <v>21</v>
      </c>
      <c r="F1081" s="239" t="s">
        <v>1484</v>
      </c>
      <c r="G1081" s="237"/>
      <c r="H1081" s="238" t="s">
        <v>21</v>
      </c>
      <c r="I1081" s="240"/>
      <c r="J1081" s="237"/>
      <c r="K1081" s="237"/>
      <c r="L1081" s="241"/>
      <c r="M1081" s="242"/>
      <c r="N1081" s="243"/>
      <c r="O1081" s="243"/>
      <c r="P1081" s="243"/>
      <c r="Q1081" s="243"/>
      <c r="R1081" s="243"/>
      <c r="S1081" s="243"/>
      <c r="T1081" s="244"/>
      <c r="AT1081" s="245" t="s">
        <v>162</v>
      </c>
      <c r="AU1081" s="245" t="s">
        <v>82</v>
      </c>
      <c r="AV1081" s="11" t="s">
        <v>80</v>
      </c>
      <c r="AW1081" s="11" t="s">
        <v>35</v>
      </c>
      <c r="AX1081" s="11" t="s">
        <v>72</v>
      </c>
      <c r="AY1081" s="245" t="s">
        <v>150</v>
      </c>
    </row>
    <row r="1082" s="12" customFormat="1">
      <c r="B1082" s="246"/>
      <c r="C1082" s="247"/>
      <c r="D1082" s="233" t="s">
        <v>162</v>
      </c>
      <c r="E1082" s="248" t="s">
        <v>21</v>
      </c>
      <c r="F1082" s="249" t="s">
        <v>1485</v>
      </c>
      <c r="G1082" s="247"/>
      <c r="H1082" s="250">
        <v>22</v>
      </c>
      <c r="I1082" s="251"/>
      <c r="J1082" s="247"/>
      <c r="K1082" s="247"/>
      <c r="L1082" s="252"/>
      <c r="M1082" s="253"/>
      <c r="N1082" s="254"/>
      <c r="O1082" s="254"/>
      <c r="P1082" s="254"/>
      <c r="Q1082" s="254"/>
      <c r="R1082" s="254"/>
      <c r="S1082" s="254"/>
      <c r="T1082" s="255"/>
      <c r="AT1082" s="256" t="s">
        <v>162</v>
      </c>
      <c r="AU1082" s="256" t="s">
        <v>82</v>
      </c>
      <c r="AV1082" s="12" t="s">
        <v>82</v>
      </c>
      <c r="AW1082" s="12" t="s">
        <v>35</v>
      </c>
      <c r="AX1082" s="12" t="s">
        <v>72</v>
      </c>
      <c r="AY1082" s="256" t="s">
        <v>150</v>
      </c>
    </row>
    <row r="1083" s="11" customFormat="1">
      <c r="B1083" s="236"/>
      <c r="C1083" s="237"/>
      <c r="D1083" s="233" t="s">
        <v>162</v>
      </c>
      <c r="E1083" s="238" t="s">
        <v>21</v>
      </c>
      <c r="F1083" s="239" t="s">
        <v>1486</v>
      </c>
      <c r="G1083" s="237"/>
      <c r="H1083" s="238" t="s">
        <v>21</v>
      </c>
      <c r="I1083" s="240"/>
      <c r="J1083" s="237"/>
      <c r="K1083" s="237"/>
      <c r="L1083" s="241"/>
      <c r="M1083" s="242"/>
      <c r="N1083" s="243"/>
      <c r="O1083" s="243"/>
      <c r="P1083" s="243"/>
      <c r="Q1083" s="243"/>
      <c r="R1083" s="243"/>
      <c r="S1083" s="243"/>
      <c r="T1083" s="244"/>
      <c r="AT1083" s="245" t="s">
        <v>162</v>
      </c>
      <c r="AU1083" s="245" t="s">
        <v>82</v>
      </c>
      <c r="AV1083" s="11" t="s">
        <v>80</v>
      </c>
      <c r="AW1083" s="11" t="s">
        <v>35</v>
      </c>
      <c r="AX1083" s="11" t="s">
        <v>72</v>
      </c>
      <c r="AY1083" s="245" t="s">
        <v>150</v>
      </c>
    </row>
    <row r="1084" s="12" customFormat="1">
      <c r="B1084" s="246"/>
      <c r="C1084" s="247"/>
      <c r="D1084" s="233" t="s">
        <v>162</v>
      </c>
      <c r="E1084" s="248" t="s">
        <v>21</v>
      </c>
      <c r="F1084" s="249" t="s">
        <v>923</v>
      </c>
      <c r="G1084" s="247"/>
      <c r="H1084" s="250">
        <v>116.16500000000001</v>
      </c>
      <c r="I1084" s="251"/>
      <c r="J1084" s="247"/>
      <c r="K1084" s="247"/>
      <c r="L1084" s="252"/>
      <c r="M1084" s="253"/>
      <c r="N1084" s="254"/>
      <c r="O1084" s="254"/>
      <c r="P1084" s="254"/>
      <c r="Q1084" s="254"/>
      <c r="R1084" s="254"/>
      <c r="S1084" s="254"/>
      <c r="T1084" s="255"/>
      <c r="AT1084" s="256" t="s">
        <v>162</v>
      </c>
      <c r="AU1084" s="256" t="s">
        <v>82</v>
      </c>
      <c r="AV1084" s="12" t="s">
        <v>82</v>
      </c>
      <c r="AW1084" s="12" t="s">
        <v>35</v>
      </c>
      <c r="AX1084" s="12" t="s">
        <v>72</v>
      </c>
      <c r="AY1084" s="256" t="s">
        <v>150</v>
      </c>
    </row>
    <row r="1085" s="11" customFormat="1">
      <c r="B1085" s="236"/>
      <c r="C1085" s="237"/>
      <c r="D1085" s="233" t="s">
        <v>162</v>
      </c>
      <c r="E1085" s="238" t="s">
        <v>21</v>
      </c>
      <c r="F1085" s="239" t="s">
        <v>1487</v>
      </c>
      <c r="G1085" s="237"/>
      <c r="H1085" s="238" t="s">
        <v>21</v>
      </c>
      <c r="I1085" s="240"/>
      <c r="J1085" s="237"/>
      <c r="K1085" s="237"/>
      <c r="L1085" s="241"/>
      <c r="M1085" s="242"/>
      <c r="N1085" s="243"/>
      <c r="O1085" s="243"/>
      <c r="P1085" s="243"/>
      <c r="Q1085" s="243"/>
      <c r="R1085" s="243"/>
      <c r="S1085" s="243"/>
      <c r="T1085" s="244"/>
      <c r="AT1085" s="245" t="s">
        <v>162</v>
      </c>
      <c r="AU1085" s="245" t="s">
        <v>82</v>
      </c>
      <c r="AV1085" s="11" t="s">
        <v>80</v>
      </c>
      <c r="AW1085" s="11" t="s">
        <v>35</v>
      </c>
      <c r="AX1085" s="11" t="s">
        <v>72</v>
      </c>
      <c r="AY1085" s="245" t="s">
        <v>150</v>
      </c>
    </row>
    <row r="1086" s="12" customFormat="1">
      <c r="B1086" s="246"/>
      <c r="C1086" s="247"/>
      <c r="D1086" s="233" t="s">
        <v>162</v>
      </c>
      <c r="E1086" s="248" t="s">
        <v>21</v>
      </c>
      <c r="F1086" s="249" t="s">
        <v>944</v>
      </c>
      <c r="G1086" s="247"/>
      <c r="H1086" s="250">
        <v>6.7199999999999998</v>
      </c>
      <c r="I1086" s="251"/>
      <c r="J1086" s="247"/>
      <c r="K1086" s="247"/>
      <c r="L1086" s="252"/>
      <c r="M1086" s="253"/>
      <c r="N1086" s="254"/>
      <c r="O1086" s="254"/>
      <c r="P1086" s="254"/>
      <c r="Q1086" s="254"/>
      <c r="R1086" s="254"/>
      <c r="S1086" s="254"/>
      <c r="T1086" s="255"/>
      <c r="AT1086" s="256" t="s">
        <v>162</v>
      </c>
      <c r="AU1086" s="256" t="s">
        <v>82</v>
      </c>
      <c r="AV1086" s="12" t="s">
        <v>82</v>
      </c>
      <c r="AW1086" s="12" t="s">
        <v>35</v>
      </c>
      <c r="AX1086" s="12" t="s">
        <v>72</v>
      </c>
      <c r="AY1086" s="256" t="s">
        <v>150</v>
      </c>
    </row>
    <row r="1087" s="12" customFormat="1">
      <c r="B1087" s="246"/>
      <c r="C1087" s="247"/>
      <c r="D1087" s="233" t="s">
        <v>162</v>
      </c>
      <c r="E1087" s="248" t="s">
        <v>21</v>
      </c>
      <c r="F1087" s="249" t="s">
        <v>1488</v>
      </c>
      <c r="G1087" s="247"/>
      <c r="H1087" s="250">
        <v>1.6799999999999999</v>
      </c>
      <c r="I1087" s="251"/>
      <c r="J1087" s="247"/>
      <c r="K1087" s="247"/>
      <c r="L1087" s="252"/>
      <c r="M1087" s="253"/>
      <c r="N1087" s="254"/>
      <c r="O1087" s="254"/>
      <c r="P1087" s="254"/>
      <c r="Q1087" s="254"/>
      <c r="R1087" s="254"/>
      <c r="S1087" s="254"/>
      <c r="T1087" s="255"/>
      <c r="AT1087" s="256" t="s">
        <v>162</v>
      </c>
      <c r="AU1087" s="256" t="s">
        <v>82</v>
      </c>
      <c r="AV1087" s="12" t="s">
        <v>82</v>
      </c>
      <c r="AW1087" s="12" t="s">
        <v>35</v>
      </c>
      <c r="AX1087" s="12" t="s">
        <v>72</v>
      </c>
      <c r="AY1087" s="256" t="s">
        <v>150</v>
      </c>
    </row>
    <row r="1088" s="11" customFormat="1">
      <c r="B1088" s="236"/>
      <c r="C1088" s="237"/>
      <c r="D1088" s="233" t="s">
        <v>162</v>
      </c>
      <c r="E1088" s="238" t="s">
        <v>21</v>
      </c>
      <c r="F1088" s="239" t="s">
        <v>945</v>
      </c>
      <c r="G1088" s="237"/>
      <c r="H1088" s="238" t="s">
        <v>21</v>
      </c>
      <c r="I1088" s="240"/>
      <c r="J1088" s="237"/>
      <c r="K1088" s="237"/>
      <c r="L1088" s="241"/>
      <c r="M1088" s="242"/>
      <c r="N1088" s="243"/>
      <c r="O1088" s="243"/>
      <c r="P1088" s="243"/>
      <c r="Q1088" s="243"/>
      <c r="R1088" s="243"/>
      <c r="S1088" s="243"/>
      <c r="T1088" s="244"/>
      <c r="AT1088" s="245" t="s">
        <v>162</v>
      </c>
      <c r="AU1088" s="245" t="s">
        <v>82</v>
      </c>
      <c r="AV1088" s="11" t="s">
        <v>80</v>
      </c>
      <c r="AW1088" s="11" t="s">
        <v>35</v>
      </c>
      <c r="AX1088" s="11" t="s">
        <v>72</v>
      </c>
      <c r="AY1088" s="245" t="s">
        <v>150</v>
      </c>
    </row>
    <row r="1089" s="12" customFormat="1">
      <c r="B1089" s="246"/>
      <c r="C1089" s="247"/>
      <c r="D1089" s="233" t="s">
        <v>162</v>
      </c>
      <c r="E1089" s="248" t="s">
        <v>21</v>
      </c>
      <c r="F1089" s="249" t="s">
        <v>946</v>
      </c>
      <c r="G1089" s="247"/>
      <c r="H1089" s="250">
        <v>14.119999999999999</v>
      </c>
      <c r="I1089" s="251"/>
      <c r="J1089" s="247"/>
      <c r="K1089" s="247"/>
      <c r="L1089" s="252"/>
      <c r="M1089" s="253"/>
      <c r="N1089" s="254"/>
      <c r="O1089" s="254"/>
      <c r="P1089" s="254"/>
      <c r="Q1089" s="254"/>
      <c r="R1089" s="254"/>
      <c r="S1089" s="254"/>
      <c r="T1089" s="255"/>
      <c r="AT1089" s="256" t="s">
        <v>162</v>
      </c>
      <c r="AU1089" s="256" t="s">
        <v>82</v>
      </c>
      <c r="AV1089" s="12" t="s">
        <v>82</v>
      </c>
      <c r="AW1089" s="12" t="s">
        <v>35</v>
      </c>
      <c r="AX1089" s="12" t="s">
        <v>72</v>
      </c>
      <c r="AY1089" s="256" t="s">
        <v>150</v>
      </c>
    </row>
    <row r="1090" s="11" customFormat="1">
      <c r="B1090" s="236"/>
      <c r="C1090" s="237"/>
      <c r="D1090" s="233" t="s">
        <v>162</v>
      </c>
      <c r="E1090" s="238" t="s">
        <v>21</v>
      </c>
      <c r="F1090" s="239" t="s">
        <v>1489</v>
      </c>
      <c r="G1090" s="237"/>
      <c r="H1090" s="238" t="s">
        <v>21</v>
      </c>
      <c r="I1090" s="240"/>
      <c r="J1090" s="237"/>
      <c r="K1090" s="237"/>
      <c r="L1090" s="241"/>
      <c r="M1090" s="242"/>
      <c r="N1090" s="243"/>
      <c r="O1090" s="243"/>
      <c r="P1090" s="243"/>
      <c r="Q1090" s="243"/>
      <c r="R1090" s="243"/>
      <c r="S1090" s="243"/>
      <c r="T1090" s="244"/>
      <c r="AT1090" s="245" t="s">
        <v>162</v>
      </c>
      <c r="AU1090" s="245" t="s">
        <v>82</v>
      </c>
      <c r="AV1090" s="11" t="s">
        <v>80</v>
      </c>
      <c r="AW1090" s="11" t="s">
        <v>35</v>
      </c>
      <c r="AX1090" s="11" t="s">
        <v>72</v>
      </c>
      <c r="AY1090" s="245" t="s">
        <v>150</v>
      </c>
    </row>
    <row r="1091" s="12" customFormat="1">
      <c r="B1091" s="246"/>
      <c r="C1091" s="247"/>
      <c r="D1091" s="233" t="s">
        <v>162</v>
      </c>
      <c r="E1091" s="248" t="s">
        <v>21</v>
      </c>
      <c r="F1091" s="249" t="s">
        <v>933</v>
      </c>
      <c r="G1091" s="247"/>
      <c r="H1091" s="250">
        <v>3.5</v>
      </c>
      <c r="I1091" s="251"/>
      <c r="J1091" s="247"/>
      <c r="K1091" s="247"/>
      <c r="L1091" s="252"/>
      <c r="M1091" s="253"/>
      <c r="N1091" s="254"/>
      <c r="O1091" s="254"/>
      <c r="P1091" s="254"/>
      <c r="Q1091" s="254"/>
      <c r="R1091" s="254"/>
      <c r="S1091" s="254"/>
      <c r="T1091" s="255"/>
      <c r="AT1091" s="256" t="s">
        <v>162</v>
      </c>
      <c r="AU1091" s="256" t="s">
        <v>82</v>
      </c>
      <c r="AV1091" s="12" t="s">
        <v>82</v>
      </c>
      <c r="AW1091" s="12" t="s">
        <v>35</v>
      </c>
      <c r="AX1091" s="12" t="s">
        <v>72</v>
      </c>
      <c r="AY1091" s="256" t="s">
        <v>150</v>
      </c>
    </row>
    <row r="1092" s="11" customFormat="1">
      <c r="B1092" s="236"/>
      <c r="C1092" s="237"/>
      <c r="D1092" s="233" t="s">
        <v>162</v>
      </c>
      <c r="E1092" s="238" t="s">
        <v>21</v>
      </c>
      <c r="F1092" s="239" t="s">
        <v>1490</v>
      </c>
      <c r="G1092" s="237"/>
      <c r="H1092" s="238" t="s">
        <v>21</v>
      </c>
      <c r="I1092" s="240"/>
      <c r="J1092" s="237"/>
      <c r="K1092" s="237"/>
      <c r="L1092" s="241"/>
      <c r="M1092" s="242"/>
      <c r="N1092" s="243"/>
      <c r="O1092" s="243"/>
      <c r="P1092" s="243"/>
      <c r="Q1092" s="243"/>
      <c r="R1092" s="243"/>
      <c r="S1092" s="243"/>
      <c r="T1092" s="244"/>
      <c r="AT1092" s="245" t="s">
        <v>162</v>
      </c>
      <c r="AU1092" s="245" t="s">
        <v>82</v>
      </c>
      <c r="AV1092" s="11" t="s">
        <v>80</v>
      </c>
      <c r="AW1092" s="11" t="s">
        <v>35</v>
      </c>
      <c r="AX1092" s="11" t="s">
        <v>72</v>
      </c>
      <c r="AY1092" s="245" t="s">
        <v>150</v>
      </c>
    </row>
    <row r="1093" s="12" customFormat="1">
      <c r="B1093" s="246"/>
      <c r="C1093" s="247"/>
      <c r="D1093" s="233" t="s">
        <v>162</v>
      </c>
      <c r="E1093" s="248" t="s">
        <v>21</v>
      </c>
      <c r="F1093" s="249" t="s">
        <v>976</v>
      </c>
      <c r="G1093" s="247"/>
      <c r="H1093" s="250">
        <v>24.122</v>
      </c>
      <c r="I1093" s="251"/>
      <c r="J1093" s="247"/>
      <c r="K1093" s="247"/>
      <c r="L1093" s="252"/>
      <c r="M1093" s="253"/>
      <c r="N1093" s="254"/>
      <c r="O1093" s="254"/>
      <c r="P1093" s="254"/>
      <c r="Q1093" s="254"/>
      <c r="R1093" s="254"/>
      <c r="S1093" s="254"/>
      <c r="T1093" s="255"/>
      <c r="AT1093" s="256" t="s">
        <v>162</v>
      </c>
      <c r="AU1093" s="256" t="s">
        <v>82</v>
      </c>
      <c r="AV1093" s="12" t="s">
        <v>82</v>
      </c>
      <c r="AW1093" s="12" t="s">
        <v>35</v>
      </c>
      <c r="AX1093" s="12" t="s">
        <v>72</v>
      </c>
      <c r="AY1093" s="256" t="s">
        <v>150</v>
      </c>
    </row>
    <row r="1094" s="12" customFormat="1">
      <c r="B1094" s="246"/>
      <c r="C1094" s="247"/>
      <c r="D1094" s="233" t="s">
        <v>162</v>
      </c>
      <c r="E1094" s="248" t="s">
        <v>21</v>
      </c>
      <c r="F1094" s="249" t="s">
        <v>977</v>
      </c>
      <c r="G1094" s="247"/>
      <c r="H1094" s="250">
        <v>1.8999999999999999</v>
      </c>
      <c r="I1094" s="251"/>
      <c r="J1094" s="247"/>
      <c r="K1094" s="247"/>
      <c r="L1094" s="252"/>
      <c r="M1094" s="253"/>
      <c r="N1094" s="254"/>
      <c r="O1094" s="254"/>
      <c r="P1094" s="254"/>
      <c r="Q1094" s="254"/>
      <c r="R1094" s="254"/>
      <c r="S1094" s="254"/>
      <c r="T1094" s="255"/>
      <c r="AT1094" s="256" t="s">
        <v>162</v>
      </c>
      <c r="AU1094" s="256" t="s">
        <v>82</v>
      </c>
      <c r="AV1094" s="12" t="s">
        <v>82</v>
      </c>
      <c r="AW1094" s="12" t="s">
        <v>35</v>
      </c>
      <c r="AX1094" s="12" t="s">
        <v>72</v>
      </c>
      <c r="AY1094" s="256" t="s">
        <v>150</v>
      </c>
    </row>
    <row r="1095" s="12" customFormat="1">
      <c r="B1095" s="246"/>
      <c r="C1095" s="247"/>
      <c r="D1095" s="233" t="s">
        <v>162</v>
      </c>
      <c r="E1095" s="248" t="s">
        <v>21</v>
      </c>
      <c r="F1095" s="249" t="s">
        <v>978</v>
      </c>
      <c r="G1095" s="247"/>
      <c r="H1095" s="250">
        <v>1.925</v>
      </c>
      <c r="I1095" s="251"/>
      <c r="J1095" s="247"/>
      <c r="K1095" s="247"/>
      <c r="L1095" s="252"/>
      <c r="M1095" s="253"/>
      <c r="N1095" s="254"/>
      <c r="O1095" s="254"/>
      <c r="P1095" s="254"/>
      <c r="Q1095" s="254"/>
      <c r="R1095" s="254"/>
      <c r="S1095" s="254"/>
      <c r="T1095" s="255"/>
      <c r="AT1095" s="256" t="s">
        <v>162</v>
      </c>
      <c r="AU1095" s="256" t="s">
        <v>82</v>
      </c>
      <c r="AV1095" s="12" t="s">
        <v>82</v>
      </c>
      <c r="AW1095" s="12" t="s">
        <v>35</v>
      </c>
      <c r="AX1095" s="12" t="s">
        <v>72</v>
      </c>
      <c r="AY1095" s="256" t="s">
        <v>150</v>
      </c>
    </row>
    <row r="1096" s="12" customFormat="1">
      <c r="B1096" s="246"/>
      <c r="C1096" s="247"/>
      <c r="D1096" s="233" t="s">
        <v>162</v>
      </c>
      <c r="E1096" s="248" t="s">
        <v>21</v>
      </c>
      <c r="F1096" s="249" t="s">
        <v>979</v>
      </c>
      <c r="G1096" s="247"/>
      <c r="H1096" s="250">
        <v>1.95</v>
      </c>
      <c r="I1096" s="251"/>
      <c r="J1096" s="247"/>
      <c r="K1096" s="247"/>
      <c r="L1096" s="252"/>
      <c r="M1096" s="253"/>
      <c r="N1096" s="254"/>
      <c r="O1096" s="254"/>
      <c r="P1096" s="254"/>
      <c r="Q1096" s="254"/>
      <c r="R1096" s="254"/>
      <c r="S1096" s="254"/>
      <c r="T1096" s="255"/>
      <c r="AT1096" s="256" t="s">
        <v>162</v>
      </c>
      <c r="AU1096" s="256" t="s">
        <v>82</v>
      </c>
      <c r="AV1096" s="12" t="s">
        <v>82</v>
      </c>
      <c r="AW1096" s="12" t="s">
        <v>35</v>
      </c>
      <c r="AX1096" s="12" t="s">
        <v>72</v>
      </c>
      <c r="AY1096" s="256" t="s">
        <v>150</v>
      </c>
    </row>
    <row r="1097" s="11" customFormat="1">
      <c r="B1097" s="236"/>
      <c r="C1097" s="237"/>
      <c r="D1097" s="233" t="s">
        <v>162</v>
      </c>
      <c r="E1097" s="238" t="s">
        <v>21</v>
      </c>
      <c r="F1097" s="239" t="s">
        <v>1491</v>
      </c>
      <c r="G1097" s="237"/>
      <c r="H1097" s="238" t="s">
        <v>21</v>
      </c>
      <c r="I1097" s="240"/>
      <c r="J1097" s="237"/>
      <c r="K1097" s="237"/>
      <c r="L1097" s="241"/>
      <c r="M1097" s="242"/>
      <c r="N1097" s="243"/>
      <c r="O1097" s="243"/>
      <c r="P1097" s="243"/>
      <c r="Q1097" s="243"/>
      <c r="R1097" s="243"/>
      <c r="S1097" s="243"/>
      <c r="T1097" s="244"/>
      <c r="AT1097" s="245" t="s">
        <v>162</v>
      </c>
      <c r="AU1097" s="245" t="s">
        <v>82</v>
      </c>
      <c r="AV1097" s="11" t="s">
        <v>80</v>
      </c>
      <c r="AW1097" s="11" t="s">
        <v>35</v>
      </c>
      <c r="AX1097" s="11" t="s">
        <v>72</v>
      </c>
      <c r="AY1097" s="245" t="s">
        <v>150</v>
      </c>
    </row>
    <row r="1098" s="11" customFormat="1">
      <c r="B1098" s="236"/>
      <c r="C1098" s="237"/>
      <c r="D1098" s="233" t="s">
        <v>162</v>
      </c>
      <c r="E1098" s="238" t="s">
        <v>21</v>
      </c>
      <c r="F1098" s="239" t="s">
        <v>283</v>
      </c>
      <c r="G1098" s="237"/>
      <c r="H1098" s="238" t="s">
        <v>21</v>
      </c>
      <c r="I1098" s="240"/>
      <c r="J1098" s="237"/>
      <c r="K1098" s="237"/>
      <c r="L1098" s="241"/>
      <c r="M1098" s="242"/>
      <c r="N1098" s="243"/>
      <c r="O1098" s="243"/>
      <c r="P1098" s="243"/>
      <c r="Q1098" s="243"/>
      <c r="R1098" s="243"/>
      <c r="S1098" s="243"/>
      <c r="T1098" s="244"/>
      <c r="AT1098" s="245" t="s">
        <v>162</v>
      </c>
      <c r="AU1098" s="245" t="s">
        <v>82</v>
      </c>
      <c r="AV1098" s="11" t="s">
        <v>80</v>
      </c>
      <c r="AW1098" s="11" t="s">
        <v>35</v>
      </c>
      <c r="AX1098" s="11" t="s">
        <v>72</v>
      </c>
      <c r="AY1098" s="245" t="s">
        <v>150</v>
      </c>
    </row>
    <row r="1099" s="12" customFormat="1">
      <c r="B1099" s="246"/>
      <c r="C1099" s="247"/>
      <c r="D1099" s="233" t="s">
        <v>162</v>
      </c>
      <c r="E1099" s="248" t="s">
        <v>21</v>
      </c>
      <c r="F1099" s="249" t="s">
        <v>284</v>
      </c>
      <c r="G1099" s="247"/>
      <c r="H1099" s="250">
        <v>12.199999999999999</v>
      </c>
      <c r="I1099" s="251"/>
      <c r="J1099" s="247"/>
      <c r="K1099" s="247"/>
      <c r="L1099" s="252"/>
      <c r="M1099" s="253"/>
      <c r="N1099" s="254"/>
      <c r="O1099" s="254"/>
      <c r="P1099" s="254"/>
      <c r="Q1099" s="254"/>
      <c r="R1099" s="254"/>
      <c r="S1099" s="254"/>
      <c r="T1099" s="255"/>
      <c r="AT1099" s="256" t="s">
        <v>162</v>
      </c>
      <c r="AU1099" s="256" t="s">
        <v>82</v>
      </c>
      <c r="AV1099" s="12" t="s">
        <v>82</v>
      </c>
      <c r="AW1099" s="12" t="s">
        <v>35</v>
      </c>
      <c r="AX1099" s="12" t="s">
        <v>72</v>
      </c>
      <c r="AY1099" s="256" t="s">
        <v>150</v>
      </c>
    </row>
    <row r="1100" s="11" customFormat="1">
      <c r="B1100" s="236"/>
      <c r="C1100" s="237"/>
      <c r="D1100" s="233" t="s">
        <v>162</v>
      </c>
      <c r="E1100" s="238" t="s">
        <v>21</v>
      </c>
      <c r="F1100" s="239" t="s">
        <v>285</v>
      </c>
      <c r="G1100" s="237"/>
      <c r="H1100" s="238" t="s">
        <v>21</v>
      </c>
      <c r="I1100" s="240"/>
      <c r="J1100" s="237"/>
      <c r="K1100" s="237"/>
      <c r="L1100" s="241"/>
      <c r="M1100" s="242"/>
      <c r="N1100" s="243"/>
      <c r="O1100" s="243"/>
      <c r="P1100" s="243"/>
      <c r="Q1100" s="243"/>
      <c r="R1100" s="243"/>
      <c r="S1100" s="243"/>
      <c r="T1100" s="244"/>
      <c r="AT1100" s="245" t="s">
        <v>162</v>
      </c>
      <c r="AU1100" s="245" t="s">
        <v>82</v>
      </c>
      <c r="AV1100" s="11" t="s">
        <v>80</v>
      </c>
      <c r="AW1100" s="11" t="s">
        <v>35</v>
      </c>
      <c r="AX1100" s="11" t="s">
        <v>72</v>
      </c>
      <c r="AY1100" s="245" t="s">
        <v>150</v>
      </c>
    </row>
    <row r="1101" s="12" customFormat="1">
      <c r="B1101" s="246"/>
      <c r="C1101" s="247"/>
      <c r="D1101" s="233" t="s">
        <v>162</v>
      </c>
      <c r="E1101" s="248" t="s">
        <v>21</v>
      </c>
      <c r="F1101" s="249" t="s">
        <v>286</v>
      </c>
      <c r="G1101" s="247"/>
      <c r="H1101" s="250">
        <v>5.46</v>
      </c>
      <c r="I1101" s="251"/>
      <c r="J1101" s="247"/>
      <c r="K1101" s="247"/>
      <c r="L1101" s="252"/>
      <c r="M1101" s="253"/>
      <c r="N1101" s="254"/>
      <c r="O1101" s="254"/>
      <c r="P1101" s="254"/>
      <c r="Q1101" s="254"/>
      <c r="R1101" s="254"/>
      <c r="S1101" s="254"/>
      <c r="T1101" s="255"/>
      <c r="AT1101" s="256" t="s">
        <v>162</v>
      </c>
      <c r="AU1101" s="256" t="s">
        <v>82</v>
      </c>
      <c r="AV1101" s="12" t="s">
        <v>82</v>
      </c>
      <c r="AW1101" s="12" t="s">
        <v>35</v>
      </c>
      <c r="AX1101" s="12" t="s">
        <v>72</v>
      </c>
      <c r="AY1101" s="256" t="s">
        <v>150</v>
      </c>
    </row>
    <row r="1102" s="11" customFormat="1">
      <c r="B1102" s="236"/>
      <c r="C1102" s="237"/>
      <c r="D1102" s="233" t="s">
        <v>162</v>
      </c>
      <c r="E1102" s="238" t="s">
        <v>21</v>
      </c>
      <c r="F1102" s="239" t="s">
        <v>287</v>
      </c>
      <c r="G1102" s="237"/>
      <c r="H1102" s="238" t="s">
        <v>21</v>
      </c>
      <c r="I1102" s="240"/>
      <c r="J1102" s="237"/>
      <c r="K1102" s="237"/>
      <c r="L1102" s="241"/>
      <c r="M1102" s="242"/>
      <c r="N1102" s="243"/>
      <c r="O1102" s="243"/>
      <c r="P1102" s="243"/>
      <c r="Q1102" s="243"/>
      <c r="R1102" s="243"/>
      <c r="S1102" s="243"/>
      <c r="T1102" s="244"/>
      <c r="AT1102" s="245" t="s">
        <v>162</v>
      </c>
      <c r="AU1102" s="245" t="s">
        <v>82</v>
      </c>
      <c r="AV1102" s="11" t="s">
        <v>80</v>
      </c>
      <c r="AW1102" s="11" t="s">
        <v>35</v>
      </c>
      <c r="AX1102" s="11" t="s">
        <v>72</v>
      </c>
      <c r="AY1102" s="245" t="s">
        <v>150</v>
      </c>
    </row>
    <row r="1103" s="12" customFormat="1">
      <c r="B1103" s="246"/>
      <c r="C1103" s="247"/>
      <c r="D1103" s="233" t="s">
        <v>162</v>
      </c>
      <c r="E1103" s="248" t="s">
        <v>21</v>
      </c>
      <c r="F1103" s="249" t="s">
        <v>288</v>
      </c>
      <c r="G1103" s="247"/>
      <c r="H1103" s="250">
        <v>3.3599999999999999</v>
      </c>
      <c r="I1103" s="251"/>
      <c r="J1103" s="247"/>
      <c r="K1103" s="247"/>
      <c r="L1103" s="252"/>
      <c r="M1103" s="253"/>
      <c r="N1103" s="254"/>
      <c r="O1103" s="254"/>
      <c r="P1103" s="254"/>
      <c r="Q1103" s="254"/>
      <c r="R1103" s="254"/>
      <c r="S1103" s="254"/>
      <c r="T1103" s="255"/>
      <c r="AT1103" s="256" t="s">
        <v>162</v>
      </c>
      <c r="AU1103" s="256" t="s">
        <v>82</v>
      </c>
      <c r="AV1103" s="12" t="s">
        <v>82</v>
      </c>
      <c r="AW1103" s="12" t="s">
        <v>35</v>
      </c>
      <c r="AX1103" s="12" t="s">
        <v>72</v>
      </c>
      <c r="AY1103" s="256" t="s">
        <v>150</v>
      </c>
    </row>
    <row r="1104" s="11" customFormat="1">
      <c r="B1104" s="236"/>
      <c r="C1104" s="237"/>
      <c r="D1104" s="233" t="s">
        <v>162</v>
      </c>
      <c r="E1104" s="238" t="s">
        <v>21</v>
      </c>
      <c r="F1104" s="239" t="s">
        <v>289</v>
      </c>
      <c r="G1104" s="237"/>
      <c r="H1104" s="238" t="s">
        <v>21</v>
      </c>
      <c r="I1104" s="240"/>
      <c r="J1104" s="237"/>
      <c r="K1104" s="237"/>
      <c r="L1104" s="241"/>
      <c r="M1104" s="242"/>
      <c r="N1104" s="243"/>
      <c r="O1104" s="243"/>
      <c r="P1104" s="243"/>
      <c r="Q1104" s="243"/>
      <c r="R1104" s="243"/>
      <c r="S1104" s="243"/>
      <c r="T1104" s="244"/>
      <c r="AT1104" s="245" t="s">
        <v>162</v>
      </c>
      <c r="AU1104" s="245" t="s">
        <v>82</v>
      </c>
      <c r="AV1104" s="11" t="s">
        <v>80</v>
      </c>
      <c r="AW1104" s="11" t="s">
        <v>35</v>
      </c>
      <c r="AX1104" s="11" t="s">
        <v>72</v>
      </c>
      <c r="AY1104" s="245" t="s">
        <v>150</v>
      </c>
    </row>
    <row r="1105" s="12" customFormat="1">
      <c r="B1105" s="246"/>
      <c r="C1105" s="247"/>
      <c r="D1105" s="233" t="s">
        <v>162</v>
      </c>
      <c r="E1105" s="248" t="s">
        <v>21</v>
      </c>
      <c r="F1105" s="249" t="s">
        <v>290</v>
      </c>
      <c r="G1105" s="247"/>
      <c r="H1105" s="250">
        <v>31.719999999999999</v>
      </c>
      <c r="I1105" s="251"/>
      <c r="J1105" s="247"/>
      <c r="K1105" s="247"/>
      <c r="L1105" s="252"/>
      <c r="M1105" s="253"/>
      <c r="N1105" s="254"/>
      <c r="O1105" s="254"/>
      <c r="P1105" s="254"/>
      <c r="Q1105" s="254"/>
      <c r="R1105" s="254"/>
      <c r="S1105" s="254"/>
      <c r="T1105" s="255"/>
      <c r="AT1105" s="256" t="s">
        <v>162</v>
      </c>
      <c r="AU1105" s="256" t="s">
        <v>82</v>
      </c>
      <c r="AV1105" s="12" t="s">
        <v>82</v>
      </c>
      <c r="AW1105" s="12" t="s">
        <v>35</v>
      </c>
      <c r="AX1105" s="12" t="s">
        <v>72</v>
      </c>
      <c r="AY1105" s="256" t="s">
        <v>150</v>
      </c>
    </row>
    <row r="1106" s="11" customFormat="1">
      <c r="B1106" s="236"/>
      <c r="C1106" s="237"/>
      <c r="D1106" s="233" t="s">
        <v>162</v>
      </c>
      <c r="E1106" s="238" t="s">
        <v>21</v>
      </c>
      <c r="F1106" s="239" t="s">
        <v>291</v>
      </c>
      <c r="G1106" s="237"/>
      <c r="H1106" s="238" t="s">
        <v>21</v>
      </c>
      <c r="I1106" s="240"/>
      <c r="J1106" s="237"/>
      <c r="K1106" s="237"/>
      <c r="L1106" s="241"/>
      <c r="M1106" s="242"/>
      <c r="N1106" s="243"/>
      <c r="O1106" s="243"/>
      <c r="P1106" s="243"/>
      <c r="Q1106" s="243"/>
      <c r="R1106" s="243"/>
      <c r="S1106" s="243"/>
      <c r="T1106" s="244"/>
      <c r="AT1106" s="245" t="s">
        <v>162</v>
      </c>
      <c r="AU1106" s="245" t="s">
        <v>82</v>
      </c>
      <c r="AV1106" s="11" t="s">
        <v>80</v>
      </c>
      <c r="AW1106" s="11" t="s">
        <v>35</v>
      </c>
      <c r="AX1106" s="11" t="s">
        <v>72</v>
      </c>
      <c r="AY1106" s="245" t="s">
        <v>150</v>
      </c>
    </row>
    <row r="1107" s="12" customFormat="1">
      <c r="B1107" s="246"/>
      <c r="C1107" s="247"/>
      <c r="D1107" s="233" t="s">
        <v>162</v>
      </c>
      <c r="E1107" s="248" t="s">
        <v>21</v>
      </c>
      <c r="F1107" s="249" t="s">
        <v>292</v>
      </c>
      <c r="G1107" s="247"/>
      <c r="H1107" s="250">
        <v>33.549999999999997</v>
      </c>
      <c r="I1107" s="251"/>
      <c r="J1107" s="247"/>
      <c r="K1107" s="247"/>
      <c r="L1107" s="252"/>
      <c r="M1107" s="253"/>
      <c r="N1107" s="254"/>
      <c r="O1107" s="254"/>
      <c r="P1107" s="254"/>
      <c r="Q1107" s="254"/>
      <c r="R1107" s="254"/>
      <c r="S1107" s="254"/>
      <c r="T1107" s="255"/>
      <c r="AT1107" s="256" t="s">
        <v>162</v>
      </c>
      <c r="AU1107" s="256" t="s">
        <v>82</v>
      </c>
      <c r="AV1107" s="12" t="s">
        <v>82</v>
      </c>
      <c r="AW1107" s="12" t="s">
        <v>35</v>
      </c>
      <c r="AX1107" s="12" t="s">
        <v>72</v>
      </c>
      <c r="AY1107" s="256" t="s">
        <v>150</v>
      </c>
    </row>
    <row r="1108" s="11" customFormat="1">
      <c r="B1108" s="236"/>
      <c r="C1108" s="237"/>
      <c r="D1108" s="233" t="s">
        <v>162</v>
      </c>
      <c r="E1108" s="238" t="s">
        <v>21</v>
      </c>
      <c r="F1108" s="239" t="s">
        <v>293</v>
      </c>
      <c r="G1108" s="237"/>
      <c r="H1108" s="238" t="s">
        <v>21</v>
      </c>
      <c r="I1108" s="240"/>
      <c r="J1108" s="237"/>
      <c r="K1108" s="237"/>
      <c r="L1108" s="241"/>
      <c r="M1108" s="242"/>
      <c r="N1108" s="243"/>
      <c r="O1108" s="243"/>
      <c r="P1108" s="243"/>
      <c r="Q1108" s="243"/>
      <c r="R1108" s="243"/>
      <c r="S1108" s="243"/>
      <c r="T1108" s="244"/>
      <c r="AT1108" s="245" t="s">
        <v>162</v>
      </c>
      <c r="AU1108" s="245" t="s">
        <v>82</v>
      </c>
      <c r="AV1108" s="11" t="s">
        <v>80</v>
      </c>
      <c r="AW1108" s="11" t="s">
        <v>35</v>
      </c>
      <c r="AX1108" s="11" t="s">
        <v>72</v>
      </c>
      <c r="AY1108" s="245" t="s">
        <v>150</v>
      </c>
    </row>
    <row r="1109" s="12" customFormat="1">
      <c r="B1109" s="246"/>
      <c r="C1109" s="247"/>
      <c r="D1109" s="233" t="s">
        <v>162</v>
      </c>
      <c r="E1109" s="248" t="s">
        <v>21</v>
      </c>
      <c r="F1109" s="249" t="s">
        <v>294</v>
      </c>
      <c r="G1109" s="247"/>
      <c r="H1109" s="250">
        <v>9.6199999999999992</v>
      </c>
      <c r="I1109" s="251"/>
      <c r="J1109" s="247"/>
      <c r="K1109" s="247"/>
      <c r="L1109" s="252"/>
      <c r="M1109" s="253"/>
      <c r="N1109" s="254"/>
      <c r="O1109" s="254"/>
      <c r="P1109" s="254"/>
      <c r="Q1109" s="254"/>
      <c r="R1109" s="254"/>
      <c r="S1109" s="254"/>
      <c r="T1109" s="255"/>
      <c r="AT1109" s="256" t="s">
        <v>162</v>
      </c>
      <c r="AU1109" s="256" t="s">
        <v>82</v>
      </c>
      <c r="AV1109" s="12" t="s">
        <v>82</v>
      </c>
      <c r="AW1109" s="12" t="s">
        <v>35</v>
      </c>
      <c r="AX1109" s="12" t="s">
        <v>72</v>
      </c>
      <c r="AY1109" s="256" t="s">
        <v>150</v>
      </c>
    </row>
    <row r="1110" s="11" customFormat="1">
      <c r="B1110" s="236"/>
      <c r="C1110" s="237"/>
      <c r="D1110" s="233" t="s">
        <v>162</v>
      </c>
      <c r="E1110" s="238" t="s">
        <v>21</v>
      </c>
      <c r="F1110" s="239" t="s">
        <v>295</v>
      </c>
      <c r="G1110" s="237"/>
      <c r="H1110" s="238" t="s">
        <v>21</v>
      </c>
      <c r="I1110" s="240"/>
      <c r="J1110" s="237"/>
      <c r="K1110" s="237"/>
      <c r="L1110" s="241"/>
      <c r="M1110" s="242"/>
      <c r="N1110" s="243"/>
      <c r="O1110" s="243"/>
      <c r="P1110" s="243"/>
      <c r="Q1110" s="243"/>
      <c r="R1110" s="243"/>
      <c r="S1110" s="243"/>
      <c r="T1110" s="244"/>
      <c r="AT1110" s="245" t="s">
        <v>162</v>
      </c>
      <c r="AU1110" s="245" t="s">
        <v>82</v>
      </c>
      <c r="AV1110" s="11" t="s">
        <v>80</v>
      </c>
      <c r="AW1110" s="11" t="s">
        <v>35</v>
      </c>
      <c r="AX1110" s="11" t="s">
        <v>72</v>
      </c>
      <c r="AY1110" s="245" t="s">
        <v>150</v>
      </c>
    </row>
    <row r="1111" s="12" customFormat="1">
      <c r="B1111" s="246"/>
      <c r="C1111" s="247"/>
      <c r="D1111" s="233" t="s">
        <v>162</v>
      </c>
      <c r="E1111" s="248" t="s">
        <v>21</v>
      </c>
      <c r="F1111" s="249" t="s">
        <v>288</v>
      </c>
      <c r="G1111" s="247"/>
      <c r="H1111" s="250">
        <v>3.3599999999999999</v>
      </c>
      <c r="I1111" s="251"/>
      <c r="J1111" s="247"/>
      <c r="K1111" s="247"/>
      <c r="L1111" s="252"/>
      <c r="M1111" s="253"/>
      <c r="N1111" s="254"/>
      <c r="O1111" s="254"/>
      <c r="P1111" s="254"/>
      <c r="Q1111" s="254"/>
      <c r="R1111" s="254"/>
      <c r="S1111" s="254"/>
      <c r="T1111" s="255"/>
      <c r="AT1111" s="256" t="s">
        <v>162</v>
      </c>
      <c r="AU1111" s="256" t="s">
        <v>82</v>
      </c>
      <c r="AV1111" s="12" t="s">
        <v>82</v>
      </c>
      <c r="AW1111" s="12" t="s">
        <v>35</v>
      </c>
      <c r="AX1111" s="12" t="s">
        <v>72</v>
      </c>
      <c r="AY1111" s="256" t="s">
        <v>150</v>
      </c>
    </row>
    <row r="1112" s="11" customFormat="1">
      <c r="B1112" s="236"/>
      <c r="C1112" s="237"/>
      <c r="D1112" s="233" t="s">
        <v>162</v>
      </c>
      <c r="E1112" s="238" t="s">
        <v>21</v>
      </c>
      <c r="F1112" s="239" t="s">
        <v>1492</v>
      </c>
      <c r="G1112" s="237"/>
      <c r="H1112" s="238" t="s">
        <v>21</v>
      </c>
      <c r="I1112" s="240"/>
      <c r="J1112" s="237"/>
      <c r="K1112" s="237"/>
      <c r="L1112" s="241"/>
      <c r="M1112" s="242"/>
      <c r="N1112" s="243"/>
      <c r="O1112" s="243"/>
      <c r="P1112" s="243"/>
      <c r="Q1112" s="243"/>
      <c r="R1112" s="243"/>
      <c r="S1112" s="243"/>
      <c r="T1112" s="244"/>
      <c r="AT1112" s="245" t="s">
        <v>162</v>
      </c>
      <c r="AU1112" s="245" t="s">
        <v>82</v>
      </c>
      <c r="AV1112" s="11" t="s">
        <v>80</v>
      </c>
      <c r="AW1112" s="11" t="s">
        <v>35</v>
      </c>
      <c r="AX1112" s="11" t="s">
        <v>72</v>
      </c>
      <c r="AY1112" s="245" t="s">
        <v>150</v>
      </c>
    </row>
    <row r="1113" s="11" customFormat="1">
      <c r="B1113" s="236"/>
      <c r="C1113" s="237"/>
      <c r="D1113" s="233" t="s">
        <v>162</v>
      </c>
      <c r="E1113" s="238" t="s">
        <v>21</v>
      </c>
      <c r="F1113" s="239" t="s">
        <v>305</v>
      </c>
      <c r="G1113" s="237"/>
      <c r="H1113" s="238" t="s">
        <v>21</v>
      </c>
      <c r="I1113" s="240"/>
      <c r="J1113" s="237"/>
      <c r="K1113" s="237"/>
      <c r="L1113" s="241"/>
      <c r="M1113" s="242"/>
      <c r="N1113" s="243"/>
      <c r="O1113" s="243"/>
      <c r="P1113" s="243"/>
      <c r="Q1113" s="243"/>
      <c r="R1113" s="243"/>
      <c r="S1113" s="243"/>
      <c r="T1113" s="244"/>
      <c r="AT1113" s="245" t="s">
        <v>162</v>
      </c>
      <c r="AU1113" s="245" t="s">
        <v>82</v>
      </c>
      <c r="AV1113" s="11" t="s">
        <v>80</v>
      </c>
      <c r="AW1113" s="11" t="s">
        <v>35</v>
      </c>
      <c r="AX1113" s="11" t="s">
        <v>72</v>
      </c>
      <c r="AY1113" s="245" t="s">
        <v>150</v>
      </c>
    </row>
    <row r="1114" s="12" customFormat="1">
      <c r="B1114" s="246"/>
      <c r="C1114" s="247"/>
      <c r="D1114" s="233" t="s">
        <v>162</v>
      </c>
      <c r="E1114" s="248" t="s">
        <v>21</v>
      </c>
      <c r="F1114" s="249" t="s">
        <v>306</v>
      </c>
      <c r="G1114" s="247"/>
      <c r="H1114" s="250">
        <v>17.995000000000001</v>
      </c>
      <c r="I1114" s="251"/>
      <c r="J1114" s="247"/>
      <c r="K1114" s="247"/>
      <c r="L1114" s="252"/>
      <c r="M1114" s="253"/>
      <c r="N1114" s="254"/>
      <c r="O1114" s="254"/>
      <c r="P1114" s="254"/>
      <c r="Q1114" s="254"/>
      <c r="R1114" s="254"/>
      <c r="S1114" s="254"/>
      <c r="T1114" s="255"/>
      <c r="AT1114" s="256" t="s">
        <v>162</v>
      </c>
      <c r="AU1114" s="256" t="s">
        <v>82</v>
      </c>
      <c r="AV1114" s="12" t="s">
        <v>82</v>
      </c>
      <c r="AW1114" s="12" t="s">
        <v>35</v>
      </c>
      <c r="AX1114" s="12" t="s">
        <v>72</v>
      </c>
      <c r="AY1114" s="256" t="s">
        <v>150</v>
      </c>
    </row>
    <row r="1115" s="11" customFormat="1">
      <c r="B1115" s="236"/>
      <c r="C1115" s="237"/>
      <c r="D1115" s="233" t="s">
        <v>162</v>
      </c>
      <c r="E1115" s="238" t="s">
        <v>21</v>
      </c>
      <c r="F1115" s="239" t="s">
        <v>308</v>
      </c>
      <c r="G1115" s="237"/>
      <c r="H1115" s="238" t="s">
        <v>21</v>
      </c>
      <c r="I1115" s="240"/>
      <c r="J1115" s="237"/>
      <c r="K1115" s="237"/>
      <c r="L1115" s="241"/>
      <c r="M1115" s="242"/>
      <c r="N1115" s="243"/>
      <c r="O1115" s="243"/>
      <c r="P1115" s="243"/>
      <c r="Q1115" s="243"/>
      <c r="R1115" s="243"/>
      <c r="S1115" s="243"/>
      <c r="T1115" s="244"/>
      <c r="AT1115" s="245" t="s">
        <v>162</v>
      </c>
      <c r="AU1115" s="245" t="s">
        <v>82</v>
      </c>
      <c r="AV1115" s="11" t="s">
        <v>80</v>
      </c>
      <c r="AW1115" s="11" t="s">
        <v>35</v>
      </c>
      <c r="AX1115" s="11" t="s">
        <v>72</v>
      </c>
      <c r="AY1115" s="245" t="s">
        <v>150</v>
      </c>
    </row>
    <row r="1116" s="12" customFormat="1">
      <c r="B1116" s="246"/>
      <c r="C1116" s="247"/>
      <c r="D1116" s="233" t="s">
        <v>162</v>
      </c>
      <c r="E1116" s="248" t="s">
        <v>21</v>
      </c>
      <c r="F1116" s="249" t="s">
        <v>309</v>
      </c>
      <c r="G1116" s="247"/>
      <c r="H1116" s="250">
        <v>18.605</v>
      </c>
      <c r="I1116" s="251"/>
      <c r="J1116" s="247"/>
      <c r="K1116" s="247"/>
      <c r="L1116" s="252"/>
      <c r="M1116" s="253"/>
      <c r="N1116" s="254"/>
      <c r="O1116" s="254"/>
      <c r="P1116" s="254"/>
      <c r="Q1116" s="254"/>
      <c r="R1116" s="254"/>
      <c r="S1116" s="254"/>
      <c r="T1116" s="255"/>
      <c r="AT1116" s="256" t="s">
        <v>162</v>
      </c>
      <c r="AU1116" s="256" t="s">
        <v>82</v>
      </c>
      <c r="AV1116" s="12" t="s">
        <v>82</v>
      </c>
      <c r="AW1116" s="12" t="s">
        <v>35</v>
      </c>
      <c r="AX1116" s="12" t="s">
        <v>72</v>
      </c>
      <c r="AY1116" s="256" t="s">
        <v>150</v>
      </c>
    </row>
    <row r="1117" s="11" customFormat="1">
      <c r="B1117" s="236"/>
      <c r="C1117" s="237"/>
      <c r="D1117" s="233" t="s">
        <v>162</v>
      </c>
      <c r="E1117" s="238" t="s">
        <v>21</v>
      </c>
      <c r="F1117" s="239" t="s">
        <v>310</v>
      </c>
      <c r="G1117" s="237"/>
      <c r="H1117" s="238" t="s">
        <v>21</v>
      </c>
      <c r="I1117" s="240"/>
      <c r="J1117" s="237"/>
      <c r="K1117" s="237"/>
      <c r="L1117" s="241"/>
      <c r="M1117" s="242"/>
      <c r="N1117" s="243"/>
      <c r="O1117" s="243"/>
      <c r="P1117" s="243"/>
      <c r="Q1117" s="243"/>
      <c r="R1117" s="243"/>
      <c r="S1117" s="243"/>
      <c r="T1117" s="244"/>
      <c r="AT1117" s="245" t="s">
        <v>162</v>
      </c>
      <c r="AU1117" s="245" t="s">
        <v>82</v>
      </c>
      <c r="AV1117" s="11" t="s">
        <v>80</v>
      </c>
      <c r="AW1117" s="11" t="s">
        <v>35</v>
      </c>
      <c r="AX1117" s="11" t="s">
        <v>72</v>
      </c>
      <c r="AY1117" s="245" t="s">
        <v>150</v>
      </c>
    </row>
    <row r="1118" s="12" customFormat="1">
      <c r="B1118" s="246"/>
      <c r="C1118" s="247"/>
      <c r="D1118" s="233" t="s">
        <v>162</v>
      </c>
      <c r="E1118" s="248" t="s">
        <v>21</v>
      </c>
      <c r="F1118" s="249" t="s">
        <v>311</v>
      </c>
      <c r="G1118" s="247"/>
      <c r="H1118" s="250">
        <v>24.440000000000001</v>
      </c>
      <c r="I1118" s="251"/>
      <c r="J1118" s="247"/>
      <c r="K1118" s="247"/>
      <c r="L1118" s="252"/>
      <c r="M1118" s="253"/>
      <c r="N1118" s="254"/>
      <c r="O1118" s="254"/>
      <c r="P1118" s="254"/>
      <c r="Q1118" s="254"/>
      <c r="R1118" s="254"/>
      <c r="S1118" s="254"/>
      <c r="T1118" s="255"/>
      <c r="AT1118" s="256" t="s">
        <v>162</v>
      </c>
      <c r="AU1118" s="256" t="s">
        <v>82</v>
      </c>
      <c r="AV1118" s="12" t="s">
        <v>82</v>
      </c>
      <c r="AW1118" s="12" t="s">
        <v>35</v>
      </c>
      <c r="AX1118" s="12" t="s">
        <v>72</v>
      </c>
      <c r="AY1118" s="256" t="s">
        <v>150</v>
      </c>
    </row>
    <row r="1119" s="11" customFormat="1">
      <c r="B1119" s="236"/>
      <c r="C1119" s="237"/>
      <c r="D1119" s="233" t="s">
        <v>162</v>
      </c>
      <c r="E1119" s="238" t="s">
        <v>21</v>
      </c>
      <c r="F1119" s="239" t="s">
        <v>287</v>
      </c>
      <c r="G1119" s="237"/>
      <c r="H1119" s="238" t="s">
        <v>21</v>
      </c>
      <c r="I1119" s="240"/>
      <c r="J1119" s="237"/>
      <c r="K1119" s="237"/>
      <c r="L1119" s="241"/>
      <c r="M1119" s="242"/>
      <c r="N1119" s="243"/>
      <c r="O1119" s="243"/>
      <c r="P1119" s="243"/>
      <c r="Q1119" s="243"/>
      <c r="R1119" s="243"/>
      <c r="S1119" s="243"/>
      <c r="T1119" s="244"/>
      <c r="AT1119" s="245" t="s">
        <v>162</v>
      </c>
      <c r="AU1119" s="245" t="s">
        <v>82</v>
      </c>
      <c r="AV1119" s="11" t="s">
        <v>80</v>
      </c>
      <c r="AW1119" s="11" t="s">
        <v>35</v>
      </c>
      <c r="AX1119" s="11" t="s">
        <v>72</v>
      </c>
      <c r="AY1119" s="245" t="s">
        <v>150</v>
      </c>
    </row>
    <row r="1120" s="12" customFormat="1">
      <c r="B1120" s="246"/>
      <c r="C1120" s="247"/>
      <c r="D1120" s="233" t="s">
        <v>162</v>
      </c>
      <c r="E1120" s="248" t="s">
        <v>21</v>
      </c>
      <c r="F1120" s="249" t="s">
        <v>312</v>
      </c>
      <c r="G1120" s="247"/>
      <c r="H1120" s="250">
        <v>85.540000000000006</v>
      </c>
      <c r="I1120" s="251"/>
      <c r="J1120" s="247"/>
      <c r="K1120" s="247"/>
      <c r="L1120" s="252"/>
      <c r="M1120" s="253"/>
      <c r="N1120" s="254"/>
      <c r="O1120" s="254"/>
      <c r="P1120" s="254"/>
      <c r="Q1120" s="254"/>
      <c r="R1120" s="254"/>
      <c r="S1120" s="254"/>
      <c r="T1120" s="255"/>
      <c r="AT1120" s="256" t="s">
        <v>162</v>
      </c>
      <c r="AU1120" s="256" t="s">
        <v>82</v>
      </c>
      <c r="AV1120" s="12" t="s">
        <v>82</v>
      </c>
      <c r="AW1120" s="12" t="s">
        <v>35</v>
      </c>
      <c r="AX1120" s="12" t="s">
        <v>72</v>
      </c>
      <c r="AY1120" s="256" t="s">
        <v>150</v>
      </c>
    </row>
    <row r="1121" s="11" customFormat="1">
      <c r="B1121" s="236"/>
      <c r="C1121" s="237"/>
      <c r="D1121" s="233" t="s">
        <v>162</v>
      </c>
      <c r="E1121" s="238" t="s">
        <v>21</v>
      </c>
      <c r="F1121" s="239" t="s">
        <v>289</v>
      </c>
      <c r="G1121" s="237"/>
      <c r="H1121" s="238" t="s">
        <v>21</v>
      </c>
      <c r="I1121" s="240"/>
      <c r="J1121" s="237"/>
      <c r="K1121" s="237"/>
      <c r="L1121" s="241"/>
      <c r="M1121" s="242"/>
      <c r="N1121" s="243"/>
      <c r="O1121" s="243"/>
      <c r="P1121" s="243"/>
      <c r="Q1121" s="243"/>
      <c r="R1121" s="243"/>
      <c r="S1121" s="243"/>
      <c r="T1121" s="244"/>
      <c r="AT1121" s="245" t="s">
        <v>162</v>
      </c>
      <c r="AU1121" s="245" t="s">
        <v>82</v>
      </c>
      <c r="AV1121" s="11" t="s">
        <v>80</v>
      </c>
      <c r="AW1121" s="11" t="s">
        <v>35</v>
      </c>
      <c r="AX1121" s="11" t="s">
        <v>72</v>
      </c>
      <c r="AY1121" s="245" t="s">
        <v>150</v>
      </c>
    </row>
    <row r="1122" s="12" customFormat="1">
      <c r="B1122" s="246"/>
      <c r="C1122" s="247"/>
      <c r="D1122" s="233" t="s">
        <v>162</v>
      </c>
      <c r="E1122" s="248" t="s">
        <v>21</v>
      </c>
      <c r="F1122" s="249" t="s">
        <v>315</v>
      </c>
      <c r="G1122" s="247"/>
      <c r="H1122" s="250">
        <v>17.385000000000002</v>
      </c>
      <c r="I1122" s="251"/>
      <c r="J1122" s="247"/>
      <c r="K1122" s="247"/>
      <c r="L1122" s="252"/>
      <c r="M1122" s="253"/>
      <c r="N1122" s="254"/>
      <c r="O1122" s="254"/>
      <c r="P1122" s="254"/>
      <c r="Q1122" s="254"/>
      <c r="R1122" s="254"/>
      <c r="S1122" s="254"/>
      <c r="T1122" s="255"/>
      <c r="AT1122" s="256" t="s">
        <v>162</v>
      </c>
      <c r="AU1122" s="256" t="s">
        <v>82</v>
      </c>
      <c r="AV1122" s="12" t="s">
        <v>82</v>
      </c>
      <c r="AW1122" s="12" t="s">
        <v>35</v>
      </c>
      <c r="AX1122" s="12" t="s">
        <v>72</v>
      </c>
      <c r="AY1122" s="256" t="s">
        <v>150</v>
      </c>
    </row>
    <row r="1123" s="11" customFormat="1">
      <c r="B1123" s="236"/>
      <c r="C1123" s="237"/>
      <c r="D1123" s="233" t="s">
        <v>162</v>
      </c>
      <c r="E1123" s="238" t="s">
        <v>21</v>
      </c>
      <c r="F1123" s="239" t="s">
        <v>293</v>
      </c>
      <c r="G1123" s="237"/>
      <c r="H1123" s="238" t="s">
        <v>21</v>
      </c>
      <c r="I1123" s="240"/>
      <c r="J1123" s="237"/>
      <c r="K1123" s="237"/>
      <c r="L1123" s="241"/>
      <c r="M1123" s="242"/>
      <c r="N1123" s="243"/>
      <c r="O1123" s="243"/>
      <c r="P1123" s="243"/>
      <c r="Q1123" s="243"/>
      <c r="R1123" s="243"/>
      <c r="S1123" s="243"/>
      <c r="T1123" s="244"/>
      <c r="AT1123" s="245" t="s">
        <v>162</v>
      </c>
      <c r="AU1123" s="245" t="s">
        <v>82</v>
      </c>
      <c r="AV1123" s="11" t="s">
        <v>80</v>
      </c>
      <c r="AW1123" s="11" t="s">
        <v>35</v>
      </c>
      <c r="AX1123" s="11" t="s">
        <v>72</v>
      </c>
      <c r="AY1123" s="245" t="s">
        <v>150</v>
      </c>
    </row>
    <row r="1124" s="12" customFormat="1">
      <c r="B1124" s="246"/>
      <c r="C1124" s="247"/>
      <c r="D1124" s="233" t="s">
        <v>162</v>
      </c>
      <c r="E1124" s="248" t="s">
        <v>21</v>
      </c>
      <c r="F1124" s="249" t="s">
        <v>316</v>
      </c>
      <c r="G1124" s="247"/>
      <c r="H1124" s="250">
        <v>62.841999999999999</v>
      </c>
      <c r="I1124" s="251"/>
      <c r="J1124" s="247"/>
      <c r="K1124" s="247"/>
      <c r="L1124" s="252"/>
      <c r="M1124" s="253"/>
      <c r="N1124" s="254"/>
      <c r="O1124" s="254"/>
      <c r="P1124" s="254"/>
      <c r="Q1124" s="254"/>
      <c r="R1124" s="254"/>
      <c r="S1124" s="254"/>
      <c r="T1124" s="255"/>
      <c r="AT1124" s="256" t="s">
        <v>162</v>
      </c>
      <c r="AU1124" s="256" t="s">
        <v>82</v>
      </c>
      <c r="AV1124" s="12" t="s">
        <v>82</v>
      </c>
      <c r="AW1124" s="12" t="s">
        <v>35</v>
      </c>
      <c r="AX1124" s="12" t="s">
        <v>72</v>
      </c>
      <c r="AY1124" s="256" t="s">
        <v>150</v>
      </c>
    </row>
    <row r="1125" s="11" customFormat="1">
      <c r="B1125" s="236"/>
      <c r="C1125" s="237"/>
      <c r="D1125" s="233" t="s">
        <v>162</v>
      </c>
      <c r="E1125" s="238" t="s">
        <v>21</v>
      </c>
      <c r="F1125" s="239" t="s">
        <v>295</v>
      </c>
      <c r="G1125" s="237"/>
      <c r="H1125" s="238" t="s">
        <v>21</v>
      </c>
      <c r="I1125" s="240"/>
      <c r="J1125" s="237"/>
      <c r="K1125" s="237"/>
      <c r="L1125" s="241"/>
      <c r="M1125" s="242"/>
      <c r="N1125" s="243"/>
      <c r="O1125" s="243"/>
      <c r="P1125" s="243"/>
      <c r="Q1125" s="243"/>
      <c r="R1125" s="243"/>
      <c r="S1125" s="243"/>
      <c r="T1125" s="244"/>
      <c r="AT1125" s="245" t="s">
        <v>162</v>
      </c>
      <c r="AU1125" s="245" t="s">
        <v>82</v>
      </c>
      <c r="AV1125" s="11" t="s">
        <v>80</v>
      </c>
      <c r="AW1125" s="11" t="s">
        <v>35</v>
      </c>
      <c r="AX1125" s="11" t="s">
        <v>72</v>
      </c>
      <c r="AY1125" s="245" t="s">
        <v>150</v>
      </c>
    </row>
    <row r="1126" s="12" customFormat="1">
      <c r="B1126" s="246"/>
      <c r="C1126" s="247"/>
      <c r="D1126" s="233" t="s">
        <v>162</v>
      </c>
      <c r="E1126" s="248" t="s">
        <v>21</v>
      </c>
      <c r="F1126" s="249" t="s">
        <v>318</v>
      </c>
      <c r="G1126" s="247"/>
      <c r="H1126" s="250">
        <v>79.299999999999997</v>
      </c>
      <c r="I1126" s="251"/>
      <c r="J1126" s="247"/>
      <c r="K1126" s="247"/>
      <c r="L1126" s="252"/>
      <c r="M1126" s="253"/>
      <c r="N1126" s="254"/>
      <c r="O1126" s="254"/>
      <c r="P1126" s="254"/>
      <c r="Q1126" s="254"/>
      <c r="R1126" s="254"/>
      <c r="S1126" s="254"/>
      <c r="T1126" s="255"/>
      <c r="AT1126" s="256" t="s">
        <v>162</v>
      </c>
      <c r="AU1126" s="256" t="s">
        <v>82</v>
      </c>
      <c r="AV1126" s="12" t="s">
        <v>82</v>
      </c>
      <c r="AW1126" s="12" t="s">
        <v>35</v>
      </c>
      <c r="AX1126" s="12" t="s">
        <v>72</v>
      </c>
      <c r="AY1126" s="256" t="s">
        <v>150</v>
      </c>
    </row>
    <row r="1127" s="11" customFormat="1">
      <c r="B1127" s="236"/>
      <c r="C1127" s="237"/>
      <c r="D1127" s="233" t="s">
        <v>162</v>
      </c>
      <c r="E1127" s="238" t="s">
        <v>21</v>
      </c>
      <c r="F1127" s="239" t="s">
        <v>291</v>
      </c>
      <c r="G1127" s="237"/>
      <c r="H1127" s="238" t="s">
        <v>21</v>
      </c>
      <c r="I1127" s="240"/>
      <c r="J1127" s="237"/>
      <c r="K1127" s="237"/>
      <c r="L1127" s="241"/>
      <c r="M1127" s="242"/>
      <c r="N1127" s="243"/>
      <c r="O1127" s="243"/>
      <c r="P1127" s="243"/>
      <c r="Q1127" s="243"/>
      <c r="R1127" s="243"/>
      <c r="S1127" s="243"/>
      <c r="T1127" s="244"/>
      <c r="AT1127" s="245" t="s">
        <v>162</v>
      </c>
      <c r="AU1127" s="245" t="s">
        <v>82</v>
      </c>
      <c r="AV1127" s="11" t="s">
        <v>80</v>
      </c>
      <c r="AW1127" s="11" t="s">
        <v>35</v>
      </c>
      <c r="AX1127" s="11" t="s">
        <v>72</v>
      </c>
      <c r="AY1127" s="245" t="s">
        <v>150</v>
      </c>
    </row>
    <row r="1128" s="12" customFormat="1">
      <c r="B1128" s="246"/>
      <c r="C1128" s="247"/>
      <c r="D1128" s="233" t="s">
        <v>162</v>
      </c>
      <c r="E1128" s="248" t="s">
        <v>21</v>
      </c>
      <c r="F1128" s="249" t="s">
        <v>320</v>
      </c>
      <c r="G1128" s="247"/>
      <c r="H1128" s="250">
        <v>77.635999999999996</v>
      </c>
      <c r="I1128" s="251"/>
      <c r="J1128" s="247"/>
      <c r="K1128" s="247"/>
      <c r="L1128" s="252"/>
      <c r="M1128" s="253"/>
      <c r="N1128" s="254"/>
      <c r="O1128" s="254"/>
      <c r="P1128" s="254"/>
      <c r="Q1128" s="254"/>
      <c r="R1128" s="254"/>
      <c r="S1128" s="254"/>
      <c r="T1128" s="255"/>
      <c r="AT1128" s="256" t="s">
        <v>162</v>
      </c>
      <c r="AU1128" s="256" t="s">
        <v>82</v>
      </c>
      <c r="AV1128" s="12" t="s">
        <v>82</v>
      </c>
      <c r="AW1128" s="12" t="s">
        <v>35</v>
      </c>
      <c r="AX1128" s="12" t="s">
        <v>72</v>
      </c>
      <c r="AY1128" s="256" t="s">
        <v>150</v>
      </c>
    </row>
    <row r="1129" s="11" customFormat="1">
      <c r="B1129" s="236"/>
      <c r="C1129" s="237"/>
      <c r="D1129" s="233" t="s">
        <v>162</v>
      </c>
      <c r="E1129" s="238" t="s">
        <v>21</v>
      </c>
      <c r="F1129" s="239" t="s">
        <v>322</v>
      </c>
      <c r="G1129" s="237"/>
      <c r="H1129" s="238" t="s">
        <v>21</v>
      </c>
      <c r="I1129" s="240"/>
      <c r="J1129" s="237"/>
      <c r="K1129" s="237"/>
      <c r="L1129" s="241"/>
      <c r="M1129" s="242"/>
      <c r="N1129" s="243"/>
      <c r="O1129" s="243"/>
      <c r="P1129" s="243"/>
      <c r="Q1129" s="243"/>
      <c r="R1129" s="243"/>
      <c r="S1129" s="243"/>
      <c r="T1129" s="244"/>
      <c r="AT1129" s="245" t="s">
        <v>162</v>
      </c>
      <c r="AU1129" s="245" t="s">
        <v>82</v>
      </c>
      <c r="AV1129" s="11" t="s">
        <v>80</v>
      </c>
      <c r="AW1129" s="11" t="s">
        <v>35</v>
      </c>
      <c r="AX1129" s="11" t="s">
        <v>72</v>
      </c>
      <c r="AY1129" s="245" t="s">
        <v>150</v>
      </c>
    </row>
    <row r="1130" s="12" customFormat="1">
      <c r="B1130" s="246"/>
      <c r="C1130" s="247"/>
      <c r="D1130" s="233" t="s">
        <v>162</v>
      </c>
      <c r="E1130" s="248" t="s">
        <v>21</v>
      </c>
      <c r="F1130" s="249" t="s">
        <v>323</v>
      </c>
      <c r="G1130" s="247"/>
      <c r="H1130" s="250">
        <v>57.460000000000001</v>
      </c>
      <c r="I1130" s="251"/>
      <c r="J1130" s="247"/>
      <c r="K1130" s="247"/>
      <c r="L1130" s="252"/>
      <c r="M1130" s="253"/>
      <c r="N1130" s="254"/>
      <c r="O1130" s="254"/>
      <c r="P1130" s="254"/>
      <c r="Q1130" s="254"/>
      <c r="R1130" s="254"/>
      <c r="S1130" s="254"/>
      <c r="T1130" s="255"/>
      <c r="AT1130" s="256" t="s">
        <v>162</v>
      </c>
      <c r="AU1130" s="256" t="s">
        <v>82</v>
      </c>
      <c r="AV1130" s="12" t="s">
        <v>82</v>
      </c>
      <c r="AW1130" s="12" t="s">
        <v>35</v>
      </c>
      <c r="AX1130" s="12" t="s">
        <v>72</v>
      </c>
      <c r="AY1130" s="256" t="s">
        <v>150</v>
      </c>
    </row>
    <row r="1131" s="11" customFormat="1">
      <c r="B1131" s="236"/>
      <c r="C1131" s="237"/>
      <c r="D1131" s="233" t="s">
        <v>162</v>
      </c>
      <c r="E1131" s="238" t="s">
        <v>21</v>
      </c>
      <c r="F1131" s="239" t="s">
        <v>1493</v>
      </c>
      <c r="G1131" s="237"/>
      <c r="H1131" s="238" t="s">
        <v>21</v>
      </c>
      <c r="I1131" s="240"/>
      <c r="J1131" s="237"/>
      <c r="K1131" s="237"/>
      <c r="L1131" s="241"/>
      <c r="M1131" s="242"/>
      <c r="N1131" s="243"/>
      <c r="O1131" s="243"/>
      <c r="P1131" s="243"/>
      <c r="Q1131" s="243"/>
      <c r="R1131" s="243"/>
      <c r="S1131" s="243"/>
      <c r="T1131" s="244"/>
      <c r="AT1131" s="245" t="s">
        <v>162</v>
      </c>
      <c r="AU1131" s="245" t="s">
        <v>82</v>
      </c>
      <c r="AV1131" s="11" t="s">
        <v>80</v>
      </c>
      <c r="AW1131" s="11" t="s">
        <v>35</v>
      </c>
      <c r="AX1131" s="11" t="s">
        <v>72</v>
      </c>
      <c r="AY1131" s="245" t="s">
        <v>150</v>
      </c>
    </row>
    <row r="1132" s="11" customFormat="1">
      <c r="B1132" s="236"/>
      <c r="C1132" s="237"/>
      <c r="D1132" s="233" t="s">
        <v>162</v>
      </c>
      <c r="E1132" s="238" t="s">
        <v>21</v>
      </c>
      <c r="F1132" s="239" t="s">
        <v>1494</v>
      </c>
      <c r="G1132" s="237"/>
      <c r="H1132" s="238" t="s">
        <v>21</v>
      </c>
      <c r="I1132" s="240"/>
      <c r="J1132" s="237"/>
      <c r="K1132" s="237"/>
      <c r="L1132" s="241"/>
      <c r="M1132" s="242"/>
      <c r="N1132" s="243"/>
      <c r="O1132" s="243"/>
      <c r="P1132" s="243"/>
      <c r="Q1132" s="243"/>
      <c r="R1132" s="243"/>
      <c r="S1132" s="243"/>
      <c r="T1132" s="244"/>
      <c r="AT1132" s="245" t="s">
        <v>162</v>
      </c>
      <c r="AU1132" s="245" t="s">
        <v>82</v>
      </c>
      <c r="AV1132" s="11" t="s">
        <v>80</v>
      </c>
      <c r="AW1132" s="11" t="s">
        <v>35</v>
      </c>
      <c r="AX1132" s="11" t="s">
        <v>72</v>
      </c>
      <c r="AY1132" s="245" t="s">
        <v>150</v>
      </c>
    </row>
    <row r="1133" s="12" customFormat="1">
      <c r="B1133" s="246"/>
      <c r="C1133" s="247"/>
      <c r="D1133" s="233" t="s">
        <v>162</v>
      </c>
      <c r="E1133" s="248" t="s">
        <v>21</v>
      </c>
      <c r="F1133" s="249" t="s">
        <v>1495</v>
      </c>
      <c r="G1133" s="247"/>
      <c r="H1133" s="250">
        <v>28</v>
      </c>
      <c r="I1133" s="251"/>
      <c r="J1133" s="247"/>
      <c r="K1133" s="247"/>
      <c r="L1133" s="252"/>
      <c r="M1133" s="253"/>
      <c r="N1133" s="254"/>
      <c r="O1133" s="254"/>
      <c r="P1133" s="254"/>
      <c r="Q1133" s="254"/>
      <c r="R1133" s="254"/>
      <c r="S1133" s="254"/>
      <c r="T1133" s="255"/>
      <c r="AT1133" s="256" t="s">
        <v>162</v>
      </c>
      <c r="AU1133" s="256" t="s">
        <v>82</v>
      </c>
      <c r="AV1133" s="12" t="s">
        <v>82</v>
      </c>
      <c r="AW1133" s="12" t="s">
        <v>35</v>
      </c>
      <c r="AX1133" s="12" t="s">
        <v>72</v>
      </c>
      <c r="AY1133" s="256" t="s">
        <v>150</v>
      </c>
    </row>
    <row r="1134" s="12" customFormat="1">
      <c r="B1134" s="246"/>
      <c r="C1134" s="247"/>
      <c r="D1134" s="233" t="s">
        <v>162</v>
      </c>
      <c r="E1134" s="248" t="s">
        <v>21</v>
      </c>
      <c r="F1134" s="249" t="s">
        <v>1496</v>
      </c>
      <c r="G1134" s="247"/>
      <c r="H1134" s="250">
        <v>59.280000000000001</v>
      </c>
      <c r="I1134" s="251"/>
      <c r="J1134" s="247"/>
      <c r="K1134" s="247"/>
      <c r="L1134" s="252"/>
      <c r="M1134" s="253"/>
      <c r="N1134" s="254"/>
      <c r="O1134" s="254"/>
      <c r="P1134" s="254"/>
      <c r="Q1134" s="254"/>
      <c r="R1134" s="254"/>
      <c r="S1134" s="254"/>
      <c r="T1134" s="255"/>
      <c r="AT1134" s="256" t="s">
        <v>162</v>
      </c>
      <c r="AU1134" s="256" t="s">
        <v>82</v>
      </c>
      <c r="AV1134" s="12" t="s">
        <v>82</v>
      </c>
      <c r="AW1134" s="12" t="s">
        <v>35</v>
      </c>
      <c r="AX1134" s="12" t="s">
        <v>72</v>
      </c>
      <c r="AY1134" s="256" t="s">
        <v>150</v>
      </c>
    </row>
    <row r="1135" s="11" customFormat="1">
      <c r="B1135" s="236"/>
      <c r="C1135" s="237"/>
      <c r="D1135" s="233" t="s">
        <v>162</v>
      </c>
      <c r="E1135" s="238" t="s">
        <v>21</v>
      </c>
      <c r="F1135" s="239" t="s">
        <v>1497</v>
      </c>
      <c r="G1135" s="237"/>
      <c r="H1135" s="238" t="s">
        <v>21</v>
      </c>
      <c r="I1135" s="240"/>
      <c r="J1135" s="237"/>
      <c r="K1135" s="237"/>
      <c r="L1135" s="241"/>
      <c r="M1135" s="242"/>
      <c r="N1135" s="243"/>
      <c r="O1135" s="243"/>
      <c r="P1135" s="243"/>
      <c r="Q1135" s="243"/>
      <c r="R1135" s="243"/>
      <c r="S1135" s="243"/>
      <c r="T1135" s="244"/>
      <c r="AT1135" s="245" t="s">
        <v>162</v>
      </c>
      <c r="AU1135" s="245" t="s">
        <v>82</v>
      </c>
      <c r="AV1135" s="11" t="s">
        <v>80</v>
      </c>
      <c r="AW1135" s="11" t="s">
        <v>35</v>
      </c>
      <c r="AX1135" s="11" t="s">
        <v>72</v>
      </c>
      <c r="AY1135" s="245" t="s">
        <v>150</v>
      </c>
    </row>
    <row r="1136" s="12" customFormat="1">
      <c r="B1136" s="246"/>
      <c r="C1136" s="247"/>
      <c r="D1136" s="233" t="s">
        <v>162</v>
      </c>
      <c r="E1136" s="248" t="s">
        <v>21</v>
      </c>
      <c r="F1136" s="249" t="s">
        <v>1498</v>
      </c>
      <c r="G1136" s="247"/>
      <c r="H1136" s="250">
        <v>-455.40600000000001</v>
      </c>
      <c r="I1136" s="251"/>
      <c r="J1136" s="247"/>
      <c r="K1136" s="247"/>
      <c r="L1136" s="252"/>
      <c r="M1136" s="253"/>
      <c r="N1136" s="254"/>
      <c r="O1136" s="254"/>
      <c r="P1136" s="254"/>
      <c r="Q1136" s="254"/>
      <c r="R1136" s="254"/>
      <c r="S1136" s="254"/>
      <c r="T1136" s="255"/>
      <c r="AT1136" s="256" t="s">
        <v>162</v>
      </c>
      <c r="AU1136" s="256" t="s">
        <v>82</v>
      </c>
      <c r="AV1136" s="12" t="s">
        <v>82</v>
      </c>
      <c r="AW1136" s="12" t="s">
        <v>35</v>
      </c>
      <c r="AX1136" s="12" t="s">
        <v>72</v>
      </c>
      <c r="AY1136" s="256" t="s">
        <v>150</v>
      </c>
    </row>
    <row r="1137" s="13" customFormat="1">
      <c r="B1137" s="268"/>
      <c r="C1137" s="269"/>
      <c r="D1137" s="233" t="s">
        <v>162</v>
      </c>
      <c r="E1137" s="270" t="s">
        <v>21</v>
      </c>
      <c r="F1137" s="271" t="s">
        <v>211</v>
      </c>
      <c r="G1137" s="269"/>
      <c r="H1137" s="272">
        <v>366.42899999999997</v>
      </c>
      <c r="I1137" s="273"/>
      <c r="J1137" s="269"/>
      <c r="K1137" s="269"/>
      <c r="L1137" s="274"/>
      <c r="M1137" s="275"/>
      <c r="N1137" s="276"/>
      <c r="O1137" s="276"/>
      <c r="P1137" s="276"/>
      <c r="Q1137" s="276"/>
      <c r="R1137" s="276"/>
      <c r="S1137" s="276"/>
      <c r="T1137" s="277"/>
      <c r="AT1137" s="278" t="s">
        <v>162</v>
      </c>
      <c r="AU1137" s="278" t="s">
        <v>82</v>
      </c>
      <c r="AV1137" s="13" t="s">
        <v>158</v>
      </c>
      <c r="AW1137" s="13" t="s">
        <v>35</v>
      </c>
      <c r="AX1137" s="13" t="s">
        <v>80</v>
      </c>
      <c r="AY1137" s="278" t="s">
        <v>150</v>
      </c>
    </row>
    <row r="1138" s="1" customFormat="1" ht="25.5" customHeight="1">
      <c r="B1138" s="46"/>
      <c r="C1138" s="221" t="s">
        <v>1499</v>
      </c>
      <c r="D1138" s="221" t="s">
        <v>153</v>
      </c>
      <c r="E1138" s="222" t="s">
        <v>1500</v>
      </c>
      <c r="F1138" s="223" t="s">
        <v>1501</v>
      </c>
      <c r="G1138" s="224" t="s">
        <v>175</v>
      </c>
      <c r="H1138" s="225">
        <v>455.40600000000001</v>
      </c>
      <c r="I1138" s="226"/>
      <c r="J1138" s="227">
        <f>ROUND(I1138*H1138,2)</f>
        <v>0</v>
      </c>
      <c r="K1138" s="223" t="s">
        <v>21</v>
      </c>
      <c r="L1138" s="72"/>
      <c r="M1138" s="228" t="s">
        <v>21</v>
      </c>
      <c r="N1138" s="229" t="s">
        <v>43</v>
      </c>
      <c r="O1138" s="47"/>
      <c r="P1138" s="230">
        <f>O1138*H1138</f>
        <v>0</v>
      </c>
      <c r="Q1138" s="230">
        <v>0.00012999999999999999</v>
      </c>
      <c r="R1138" s="230">
        <f>Q1138*H1138</f>
        <v>0.059202779999999997</v>
      </c>
      <c r="S1138" s="230">
        <v>0</v>
      </c>
      <c r="T1138" s="231">
        <f>S1138*H1138</f>
        <v>0</v>
      </c>
      <c r="AR1138" s="24" t="s">
        <v>257</v>
      </c>
      <c r="AT1138" s="24" t="s">
        <v>153</v>
      </c>
      <c r="AU1138" s="24" t="s">
        <v>82</v>
      </c>
      <c r="AY1138" s="24" t="s">
        <v>150</v>
      </c>
      <c r="BE1138" s="232">
        <f>IF(N1138="základní",J1138,0)</f>
        <v>0</v>
      </c>
      <c r="BF1138" s="232">
        <f>IF(N1138="snížená",J1138,0)</f>
        <v>0</v>
      </c>
      <c r="BG1138" s="232">
        <f>IF(N1138="zákl. přenesená",J1138,0)</f>
        <v>0</v>
      </c>
      <c r="BH1138" s="232">
        <f>IF(N1138="sníž. přenesená",J1138,0)</f>
        <v>0</v>
      </c>
      <c r="BI1138" s="232">
        <f>IF(N1138="nulová",J1138,0)</f>
        <v>0</v>
      </c>
      <c r="BJ1138" s="24" t="s">
        <v>80</v>
      </c>
      <c r="BK1138" s="232">
        <f>ROUND(I1138*H1138,2)</f>
        <v>0</v>
      </c>
      <c r="BL1138" s="24" t="s">
        <v>257</v>
      </c>
      <c r="BM1138" s="24" t="s">
        <v>1502</v>
      </c>
    </row>
    <row r="1139" s="1" customFormat="1">
      <c r="B1139" s="46"/>
      <c r="C1139" s="74"/>
      <c r="D1139" s="233" t="s">
        <v>160</v>
      </c>
      <c r="E1139" s="74"/>
      <c r="F1139" s="234" t="s">
        <v>1501</v>
      </c>
      <c r="G1139" s="74"/>
      <c r="H1139" s="74"/>
      <c r="I1139" s="191"/>
      <c r="J1139" s="74"/>
      <c r="K1139" s="74"/>
      <c r="L1139" s="72"/>
      <c r="M1139" s="235"/>
      <c r="N1139" s="47"/>
      <c r="O1139" s="47"/>
      <c r="P1139" s="47"/>
      <c r="Q1139" s="47"/>
      <c r="R1139" s="47"/>
      <c r="S1139" s="47"/>
      <c r="T1139" s="95"/>
      <c r="AT1139" s="24" t="s">
        <v>160</v>
      </c>
      <c r="AU1139" s="24" t="s">
        <v>82</v>
      </c>
    </row>
    <row r="1140" s="12" customFormat="1">
      <c r="B1140" s="246"/>
      <c r="C1140" s="247"/>
      <c r="D1140" s="233" t="s">
        <v>162</v>
      </c>
      <c r="E1140" s="248" t="s">
        <v>21</v>
      </c>
      <c r="F1140" s="249" t="s">
        <v>1503</v>
      </c>
      <c r="G1140" s="247"/>
      <c r="H1140" s="250">
        <v>19.739999999999998</v>
      </c>
      <c r="I1140" s="251"/>
      <c r="J1140" s="247"/>
      <c r="K1140" s="247"/>
      <c r="L1140" s="252"/>
      <c r="M1140" s="253"/>
      <c r="N1140" s="254"/>
      <c r="O1140" s="254"/>
      <c r="P1140" s="254"/>
      <c r="Q1140" s="254"/>
      <c r="R1140" s="254"/>
      <c r="S1140" s="254"/>
      <c r="T1140" s="255"/>
      <c r="AT1140" s="256" t="s">
        <v>162</v>
      </c>
      <c r="AU1140" s="256" t="s">
        <v>82</v>
      </c>
      <c r="AV1140" s="12" t="s">
        <v>82</v>
      </c>
      <c r="AW1140" s="12" t="s">
        <v>35</v>
      </c>
      <c r="AX1140" s="12" t="s">
        <v>72</v>
      </c>
      <c r="AY1140" s="256" t="s">
        <v>150</v>
      </c>
    </row>
    <row r="1141" s="12" customFormat="1">
      <c r="B1141" s="246"/>
      <c r="C1141" s="247"/>
      <c r="D1141" s="233" t="s">
        <v>162</v>
      </c>
      <c r="E1141" s="248" t="s">
        <v>21</v>
      </c>
      <c r="F1141" s="249" t="s">
        <v>1504</v>
      </c>
      <c r="G1141" s="247"/>
      <c r="H1141" s="250">
        <v>69.090000000000003</v>
      </c>
      <c r="I1141" s="251"/>
      <c r="J1141" s="247"/>
      <c r="K1141" s="247"/>
      <c r="L1141" s="252"/>
      <c r="M1141" s="253"/>
      <c r="N1141" s="254"/>
      <c r="O1141" s="254"/>
      <c r="P1141" s="254"/>
      <c r="Q1141" s="254"/>
      <c r="R1141" s="254"/>
      <c r="S1141" s="254"/>
      <c r="T1141" s="255"/>
      <c r="AT1141" s="256" t="s">
        <v>162</v>
      </c>
      <c r="AU1141" s="256" t="s">
        <v>82</v>
      </c>
      <c r="AV1141" s="12" t="s">
        <v>82</v>
      </c>
      <c r="AW1141" s="12" t="s">
        <v>35</v>
      </c>
      <c r="AX1141" s="12" t="s">
        <v>72</v>
      </c>
      <c r="AY1141" s="256" t="s">
        <v>150</v>
      </c>
    </row>
    <row r="1142" s="12" customFormat="1">
      <c r="B1142" s="246"/>
      <c r="C1142" s="247"/>
      <c r="D1142" s="233" t="s">
        <v>162</v>
      </c>
      <c r="E1142" s="248" t="s">
        <v>21</v>
      </c>
      <c r="F1142" s="249" t="s">
        <v>1505</v>
      </c>
      <c r="G1142" s="247"/>
      <c r="H1142" s="250">
        <v>33.810000000000002</v>
      </c>
      <c r="I1142" s="251"/>
      <c r="J1142" s="247"/>
      <c r="K1142" s="247"/>
      <c r="L1142" s="252"/>
      <c r="M1142" s="253"/>
      <c r="N1142" s="254"/>
      <c r="O1142" s="254"/>
      <c r="P1142" s="254"/>
      <c r="Q1142" s="254"/>
      <c r="R1142" s="254"/>
      <c r="S1142" s="254"/>
      <c r="T1142" s="255"/>
      <c r="AT1142" s="256" t="s">
        <v>162</v>
      </c>
      <c r="AU1142" s="256" t="s">
        <v>82</v>
      </c>
      <c r="AV1142" s="12" t="s">
        <v>82</v>
      </c>
      <c r="AW1142" s="12" t="s">
        <v>35</v>
      </c>
      <c r="AX1142" s="12" t="s">
        <v>72</v>
      </c>
      <c r="AY1142" s="256" t="s">
        <v>150</v>
      </c>
    </row>
    <row r="1143" s="12" customFormat="1">
      <c r="B1143" s="246"/>
      <c r="C1143" s="247"/>
      <c r="D1143" s="233" t="s">
        <v>162</v>
      </c>
      <c r="E1143" s="248" t="s">
        <v>21</v>
      </c>
      <c r="F1143" s="249" t="s">
        <v>1506</v>
      </c>
      <c r="G1143" s="247"/>
      <c r="H1143" s="250">
        <v>52.710000000000001</v>
      </c>
      <c r="I1143" s="251"/>
      <c r="J1143" s="247"/>
      <c r="K1143" s="247"/>
      <c r="L1143" s="252"/>
      <c r="M1143" s="253"/>
      <c r="N1143" s="254"/>
      <c r="O1143" s="254"/>
      <c r="P1143" s="254"/>
      <c r="Q1143" s="254"/>
      <c r="R1143" s="254"/>
      <c r="S1143" s="254"/>
      <c r="T1143" s="255"/>
      <c r="AT1143" s="256" t="s">
        <v>162</v>
      </c>
      <c r="AU1143" s="256" t="s">
        <v>82</v>
      </c>
      <c r="AV1143" s="12" t="s">
        <v>82</v>
      </c>
      <c r="AW1143" s="12" t="s">
        <v>35</v>
      </c>
      <c r="AX1143" s="12" t="s">
        <v>72</v>
      </c>
      <c r="AY1143" s="256" t="s">
        <v>150</v>
      </c>
    </row>
    <row r="1144" s="12" customFormat="1">
      <c r="B1144" s="246"/>
      <c r="C1144" s="247"/>
      <c r="D1144" s="233" t="s">
        <v>162</v>
      </c>
      <c r="E1144" s="248" t="s">
        <v>21</v>
      </c>
      <c r="F1144" s="249" t="s">
        <v>1507</v>
      </c>
      <c r="G1144" s="247"/>
      <c r="H1144" s="250">
        <v>64.049999999999997</v>
      </c>
      <c r="I1144" s="251"/>
      <c r="J1144" s="247"/>
      <c r="K1144" s="247"/>
      <c r="L1144" s="252"/>
      <c r="M1144" s="253"/>
      <c r="N1144" s="254"/>
      <c r="O1144" s="254"/>
      <c r="P1144" s="254"/>
      <c r="Q1144" s="254"/>
      <c r="R1144" s="254"/>
      <c r="S1144" s="254"/>
      <c r="T1144" s="255"/>
      <c r="AT1144" s="256" t="s">
        <v>162</v>
      </c>
      <c r="AU1144" s="256" t="s">
        <v>82</v>
      </c>
      <c r="AV1144" s="12" t="s">
        <v>82</v>
      </c>
      <c r="AW1144" s="12" t="s">
        <v>35</v>
      </c>
      <c r="AX1144" s="12" t="s">
        <v>72</v>
      </c>
      <c r="AY1144" s="256" t="s">
        <v>150</v>
      </c>
    </row>
    <row r="1145" s="12" customFormat="1">
      <c r="B1145" s="246"/>
      <c r="C1145" s="247"/>
      <c r="D1145" s="233" t="s">
        <v>162</v>
      </c>
      <c r="E1145" s="248" t="s">
        <v>21</v>
      </c>
      <c r="F1145" s="249" t="s">
        <v>1508</v>
      </c>
      <c r="G1145" s="247"/>
      <c r="H1145" s="250">
        <v>75.305999999999997</v>
      </c>
      <c r="I1145" s="251"/>
      <c r="J1145" s="247"/>
      <c r="K1145" s="247"/>
      <c r="L1145" s="252"/>
      <c r="M1145" s="253"/>
      <c r="N1145" s="254"/>
      <c r="O1145" s="254"/>
      <c r="P1145" s="254"/>
      <c r="Q1145" s="254"/>
      <c r="R1145" s="254"/>
      <c r="S1145" s="254"/>
      <c r="T1145" s="255"/>
      <c r="AT1145" s="256" t="s">
        <v>162</v>
      </c>
      <c r="AU1145" s="256" t="s">
        <v>82</v>
      </c>
      <c r="AV1145" s="12" t="s">
        <v>82</v>
      </c>
      <c r="AW1145" s="12" t="s">
        <v>35</v>
      </c>
      <c r="AX1145" s="12" t="s">
        <v>72</v>
      </c>
      <c r="AY1145" s="256" t="s">
        <v>150</v>
      </c>
    </row>
    <row r="1146" s="12" customFormat="1">
      <c r="B1146" s="246"/>
      <c r="C1146" s="247"/>
      <c r="D1146" s="233" t="s">
        <v>162</v>
      </c>
      <c r="E1146" s="248" t="s">
        <v>21</v>
      </c>
      <c r="F1146" s="249" t="s">
        <v>1509</v>
      </c>
      <c r="G1146" s="247"/>
      <c r="H1146" s="250">
        <v>92.819999999999993</v>
      </c>
      <c r="I1146" s="251"/>
      <c r="J1146" s="247"/>
      <c r="K1146" s="247"/>
      <c r="L1146" s="252"/>
      <c r="M1146" s="253"/>
      <c r="N1146" s="254"/>
      <c r="O1146" s="254"/>
      <c r="P1146" s="254"/>
      <c r="Q1146" s="254"/>
      <c r="R1146" s="254"/>
      <c r="S1146" s="254"/>
      <c r="T1146" s="255"/>
      <c r="AT1146" s="256" t="s">
        <v>162</v>
      </c>
      <c r="AU1146" s="256" t="s">
        <v>82</v>
      </c>
      <c r="AV1146" s="12" t="s">
        <v>82</v>
      </c>
      <c r="AW1146" s="12" t="s">
        <v>35</v>
      </c>
      <c r="AX1146" s="12" t="s">
        <v>72</v>
      </c>
      <c r="AY1146" s="256" t="s">
        <v>150</v>
      </c>
    </row>
    <row r="1147" s="12" customFormat="1">
      <c r="B1147" s="246"/>
      <c r="C1147" s="247"/>
      <c r="D1147" s="233" t="s">
        <v>162</v>
      </c>
      <c r="E1147" s="248" t="s">
        <v>21</v>
      </c>
      <c r="F1147" s="249" t="s">
        <v>1510</v>
      </c>
      <c r="G1147" s="247"/>
      <c r="H1147" s="250">
        <v>47.880000000000003</v>
      </c>
      <c r="I1147" s="251"/>
      <c r="J1147" s="247"/>
      <c r="K1147" s="247"/>
      <c r="L1147" s="252"/>
      <c r="M1147" s="253"/>
      <c r="N1147" s="254"/>
      <c r="O1147" s="254"/>
      <c r="P1147" s="254"/>
      <c r="Q1147" s="254"/>
      <c r="R1147" s="254"/>
      <c r="S1147" s="254"/>
      <c r="T1147" s="255"/>
      <c r="AT1147" s="256" t="s">
        <v>162</v>
      </c>
      <c r="AU1147" s="256" t="s">
        <v>82</v>
      </c>
      <c r="AV1147" s="12" t="s">
        <v>82</v>
      </c>
      <c r="AW1147" s="12" t="s">
        <v>35</v>
      </c>
      <c r="AX1147" s="12" t="s">
        <v>72</v>
      </c>
      <c r="AY1147" s="256" t="s">
        <v>150</v>
      </c>
    </row>
    <row r="1148" s="13" customFormat="1">
      <c r="B1148" s="268"/>
      <c r="C1148" s="269"/>
      <c r="D1148" s="233" t="s">
        <v>162</v>
      </c>
      <c r="E1148" s="270" t="s">
        <v>21</v>
      </c>
      <c r="F1148" s="271" t="s">
        <v>211</v>
      </c>
      <c r="G1148" s="269"/>
      <c r="H1148" s="272">
        <v>455.40600000000001</v>
      </c>
      <c r="I1148" s="273"/>
      <c r="J1148" s="269"/>
      <c r="K1148" s="269"/>
      <c r="L1148" s="274"/>
      <c r="M1148" s="275"/>
      <c r="N1148" s="276"/>
      <c r="O1148" s="276"/>
      <c r="P1148" s="276"/>
      <c r="Q1148" s="276"/>
      <c r="R1148" s="276"/>
      <c r="S1148" s="276"/>
      <c r="T1148" s="277"/>
      <c r="AT1148" s="278" t="s">
        <v>162</v>
      </c>
      <c r="AU1148" s="278" t="s">
        <v>82</v>
      </c>
      <c r="AV1148" s="13" t="s">
        <v>158</v>
      </c>
      <c r="AW1148" s="13" t="s">
        <v>35</v>
      </c>
      <c r="AX1148" s="13" t="s">
        <v>80</v>
      </c>
      <c r="AY1148" s="278" t="s">
        <v>150</v>
      </c>
    </row>
    <row r="1149" s="1" customFormat="1" ht="16.5" customHeight="1">
      <c r="B1149" s="46"/>
      <c r="C1149" s="221" t="s">
        <v>1511</v>
      </c>
      <c r="D1149" s="221" t="s">
        <v>153</v>
      </c>
      <c r="E1149" s="222" t="s">
        <v>1512</v>
      </c>
      <c r="F1149" s="223" t="s">
        <v>1513</v>
      </c>
      <c r="G1149" s="224" t="s">
        <v>175</v>
      </c>
      <c r="H1149" s="225">
        <v>495.435</v>
      </c>
      <c r="I1149" s="226"/>
      <c r="J1149" s="227">
        <f>ROUND(I1149*H1149,2)</f>
        <v>0</v>
      </c>
      <c r="K1149" s="223" t="s">
        <v>157</v>
      </c>
      <c r="L1149" s="72"/>
      <c r="M1149" s="228" t="s">
        <v>21</v>
      </c>
      <c r="N1149" s="229" t="s">
        <v>43</v>
      </c>
      <c r="O1149" s="47"/>
      <c r="P1149" s="230">
        <f>O1149*H1149</f>
        <v>0</v>
      </c>
      <c r="Q1149" s="230">
        <v>0.001</v>
      </c>
      <c r="R1149" s="230">
        <f>Q1149*H1149</f>
        <v>0.49543500000000001</v>
      </c>
      <c r="S1149" s="230">
        <v>0.00031</v>
      </c>
      <c r="T1149" s="231">
        <f>S1149*H1149</f>
        <v>0.15358485</v>
      </c>
      <c r="AR1149" s="24" t="s">
        <v>257</v>
      </c>
      <c r="AT1149" s="24" t="s">
        <v>153</v>
      </c>
      <c r="AU1149" s="24" t="s">
        <v>82</v>
      </c>
      <c r="AY1149" s="24" t="s">
        <v>150</v>
      </c>
      <c r="BE1149" s="232">
        <f>IF(N1149="základní",J1149,0)</f>
        <v>0</v>
      </c>
      <c r="BF1149" s="232">
        <f>IF(N1149="snížená",J1149,0)</f>
        <v>0</v>
      </c>
      <c r="BG1149" s="232">
        <f>IF(N1149="zákl. přenesená",J1149,0)</f>
        <v>0</v>
      </c>
      <c r="BH1149" s="232">
        <f>IF(N1149="sníž. přenesená",J1149,0)</f>
        <v>0</v>
      </c>
      <c r="BI1149" s="232">
        <f>IF(N1149="nulová",J1149,0)</f>
        <v>0</v>
      </c>
      <c r="BJ1149" s="24" t="s">
        <v>80</v>
      </c>
      <c r="BK1149" s="232">
        <f>ROUND(I1149*H1149,2)</f>
        <v>0</v>
      </c>
      <c r="BL1149" s="24" t="s">
        <v>257</v>
      </c>
      <c r="BM1149" s="24" t="s">
        <v>1514</v>
      </c>
    </row>
    <row r="1150" s="1" customFormat="1">
      <c r="B1150" s="46"/>
      <c r="C1150" s="74"/>
      <c r="D1150" s="233" t="s">
        <v>160</v>
      </c>
      <c r="E1150" s="74"/>
      <c r="F1150" s="234" t="s">
        <v>1515</v>
      </c>
      <c r="G1150" s="74"/>
      <c r="H1150" s="74"/>
      <c r="I1150" s="191"/>
      <c r="J1150" s="74"/>
      <c r="K1150" s="74"/>
      <c r="L1150" s="72"/>
      <c r="M1150" s="235"/>
      <c r="N1150" s="47"/>
      <c r="O1150" s="47"/>
      <c r="P1150" s="47"/>
      <c r="Q1150" s="47"/>
      <c r="R1150" s="47"/>
      <c r="S1150" s="47"/>
      <c r="T1150" s="95"/>
      <c r="AT1150" s="24" t="s">
        <v>160</v>
      </c>
      <c r="AU1150" s="24" t="s">
        <v>82</v>
      </c>
    </row>
    <row r="1151" s="11" customFormat="1">
      <c r="B1151" s="236"/>
      <c r="C1151" s="237"/>
      <c r="D1151" s="233" t="s">
        <v>162</v>
      </c>
      <c r="E1151" s="238" t="s">
        <v>21</v>
      </c>
      <c r="F1151" s="239" t="s">
        <v>1484</v>
      </c>
      <c r="G1151" s="237"/>
      <c r="H1151" s="238" t="s">
        <v>21</v>
      </c>
      <c r="I1151" s="240"/>
      <c r="J1151" s="237"/>
      <c r="K1151" s="237"/>
      <c r="L1151" s="241"/>
      <c r="M1151" s="242"/>
      <c r="N1151" s="243"/>
      <c r="O1151" s="243"/>
      <c r="P1151" s="243"/>
      <c r="Q1151" s="243"/>
      <c r="R1151" s="243"/>
      <c r="S1151" s="243"/>
      <c r="T1151" s="244"/>
      <c r="AT1151" s="245" t="s">
        <v>162</v>
      </c>
      <c r="AU1151" s="245" t="s">
        <v>82</v>
      </c>
      <c r="AV1151" s="11" t="s">
        <v>80</v>
      </c>
      <c r="AW1151" s="11" t="s">
        <v>35</v>
      </c>
      <c r="AX1151" s="11" t="s">
        <v>72</v>
      </c>
      <c r="AY1151" s="245" t="s">
        <v>150</v>
      </c>
    </row>
    <row r="1152" s="12" customFormat="1">
      <c r="B1152" s="246"/>
      <c r="C1152" s="247"/>
      <c r="D1152" s="233" t="s">
        <v>162</v>
      </c>
      <c r="E1152" s="248" t="s">
        <v>21</v>
      </c>
      <c r="F1152" s="249" t="s">
        <v>1485</v>
      </c>
      <c r="G1152" s="247"/>
      <c r="H1152" s="250">
        <v>22</v>
      </c>
      <c r="I1152" s="251"/>
      <c r="J1152" s="247"/>
      <c r="K1152" s="247"/>
      <c r="L1152" s="252"/>
      <c r="M1152" s="253"/>
      <c r="N1152" s="254"/>
      <c r="O1152" s="254"/>
      <c r="P1152" s="254"/>
      <c r="Q1152" s="254"/>
      <c r="R1152" s="254"/>
      <c r="S1152" s="254"/>
      <c r="T1152" s="255"/>
      <c r="AT1152" s="256" t="s">
        <v>162</v>
      </c>
      <c r="AU1152" s="256" t="s">
        <v>82</v>
      </c>
      <c r="AV1152" s="12" t="s">
        <v>82</v>
      </c>
      <c r="AW1152" s="12" t="s">
        <v>35</v>
      </c>
      <c r="AX1152" s="12" t="s">
        <v>72</v>
      </c>
      <c r="AY1152" s="256" t="s">
        <v>150</v>
      </c>
    </row>
    <row r="1153" s="11" customFormat="1">
      <c r="B1153" s="236"/>
      <c r="C1153" s="237"/>
      <c r="D1153" s="233" t="s">
        <v>162</v>
      </c>
      <c r="E1153" s="238" t="s">
        <v>21</v>
      </c>
      <c r="F1153" s="239" t="s">
        <v>1492</v>
      </c>
      <c r="G1153" s="237"/>
      <c r="H1153" s="238" t="s">
        <v>21</v>
      </c>
      <c r="I1153" s="240"/>
      <c r="J1153" s="237"/>
      <c r="K1153" s="237"/>
      <c r="L1153" s="241"/>
      <c r="M1153" s="242"/>
      <c r="N1153" s="243"/>
      <c r="O1153" s="243"/>
      <c r="P1153" s="243"/>
      <c r="Q1153" s="243"/>
      <c r="R1153" s="243"/>
      <c r="S1153" s="243"/>
      <c r="T1153" s="244"/>
      <c r="AT1153" s="245" t="s">
        <v>162</v>
      </c>
      <c r="AU1153" s="245" t="s">
        <v>82</v>
      </c>
      <c r="AV1153" s="11" t="s">
        <v>80</v>
      </c>
      <c r="AW1153" s="11" t="s">
        <v>35</v>
      </c>
      <c r="AX1153" s="11" t="s">
        <v>72</v>
      </c>
      <c r="AY1153" s="245" t="s">
        <v>150</v>
      </c>
    </row>
    <row r="1154" s="11" customFormat="1">
      <c r="B1154" s="236"/>
      <c r="C1154" s="237"/>
      <c r="D1154" s="233" t="s">
        <v>162</v>
      </c>
      <c r="E1154" s="238" t="s">
        <v>21</v>
      </c>
      <c r="F1154" s="239" t="s">
        <v>305</v>
      </c>
      <c r="G1154" s="237"/>
      <c r="H1154" s="238" t="s">
        <v>21</v>
      </c>
      <c r="I1154" s="240"/>
      <c r="J1154" s="237"/>
      <c r="K1154" s="237"/>
      <c r="L1154" s="241"/>
      <c r="M1154" s="242"/>
      <c r="N1154" s="243"/>
      <c r="O1154" s="243"/>
      <c r="P1154" s="243"/>
      <c r="Q1154" s="243"/>
      <c r="R1154" s="243"/>
      <c r="S1154" s="243"/>
      <c r="T1154" s="244"/>
      <c r="AT1154" s="245" t="s">
        <v>162</v>
      </c>
      <c r="AU1154" s="245" t="s">
        <v>82</v>
      </c>
      <c r="AV1154" s="11" t="s">
        <v>80</v>
      </c>
      <c r="AW1154" s="11" t="s">
        <v>35</v>
      </c>
      <c r="AX1154" s="11" t="s">
        <v>72</v>
      </c>
      <c r="AY1154" s="245" t="s">
        <v>150</v>
      </c>
    </row>
    <row r="1155" s="12" customFormat="1">
      <c r="B1155" s="246"/>
      <c r="C1155" s="247"/>
      <c r="D1155" s="233" t="s">
        <v>162</v>
      </c>
      <c r="E1155" s="248" t="s">
        <v>21</v>
      </c>
      <c r="F1155" s="249" t="s">
        <v>306</v>
      </c>
      <c r="G1155" s="247"/>
      <c r="H1155" s="250">
        <v>17.995000000000001</v>
      </c>
      <c r="I1155" s="251"/>
      <c r="J1155" s="247"/>
      <c r="K1155" s="247"/>
      <c r="L1155" s="252"/>
      <c r="M1155" s="253"/>
      <c r="N1155" s="254"/>
      <c r="O1155" s="254"/>
      <c r="P1155" s="254"/>
      <c r="Q1155" s="254"/>
      <c r="R1155" s="254"/>
      <c r="S1155" s="254"/>
      <c r="T1155" s="255"/>
      <c r="AT1155" s="256" t="s">
        <v>162</v>
      </c>
      <c r="AU1155" s="256" t="s">
        <v>82</v>
      </c>
      <c r="AV1155" s="12" t="s">
        <v>82</v>
      </c>
      <c r="AW1155" s="12" t="s">
        <v>35</v>
      </c>
      <c r="AX1155" s="12" t="s">
        <v>72</v>
      </c>
      <c r="AY1155" s="256" t="s">
        <v>150</v>
      </c>
    </row>
    <row r="1156" s="11" customFormat="1">
      <c r="B1156" s="236"/>
      <c r="C1156" s="237"/>
      <c r="D1156" s="233" t="s">
        <v>162</v>
      </c>
      <c r="E1156" s="238" t="s">
        <v>21</v>
      </c>
      <c r="F1156" s="239" t="s">
        <v>308</v>
      </c>
      <c r="G1156" s="237"/>
      <c r="H1156" s="238" t="s">
        <v>21</v>
      </c>
      <c r="I1156" s="240"/>
      <c r="J1156" s="237"/>
      <c r="K1156" s="237"/>
      <c r="L1156" s="241"/>
      <c r="M1156" s="242"/>
      <c r="N1156" s="243"/>
      <c r="O1156" s="243"/>
      <c r="P1156" s="243"/>
      <c r="Q1156" s="243"/>
      <c r="R1156" s="243"/>
      <c r="S1156" s="243"/>
      <c r="T1156" s="244"/>
      <c r="AT1156" s="245" t="s">
        <v>162</v>
      </c>
      <c r="AU1156" s="245" t="s">
        <v>82</v>
      </c>
      <c r="AV1156" s="11" t="s">
        <v>80</v>
      </c>
      <c r="AW1156" s="11" t="s">
        <v>35</v>
      </c>
      <c r="AX1156" s="11" t="s">
        <v>72</v>
      </c>
      <c r="AY1156" s="245" t="s">
        <v>150</v>
      </c>
    </row>
    <row r="1157" s="12" customFormat="1">
      <c r="B1157" s="246"/>
      <c r="C1157" s="247"/>
      <c r="D1157" s="233" t="s">
        <v>162</v>
      </c>
      <c r="E1157" s="248" t="s">
        <v>21</v>
      </c>
      <c r="F1157" s="249" t="s">
        <v>309</v>
      </c>
      <c r="G1157" s="247"/>
      <c r="H1157" s="250">
        <v>18.605</v>
      </c>
      <c r="I1157" s="251"/>
      <c r="J1157" s="247"/>
      <c r="K1157" s="247"/>
      <c r="L1157" s="252"/>
      <c r="M1157" s="253"/>
      <c r="N1157" s="254"/>
      <c r="O1157" s="254"/>
      <c r="P1157" s="254"/>
      <c r="Q1157" s="254"/>
      <c r="R1157" s="254"/>
      <c r="S1157" s="254"/>
      <c r="T1157" s="255"/>
      <c r="AT1157" s="256" t="s">
        <v>162</v>
      </c>
      <c r="AU1157" s="256" t="s">
        <v>82</v>
      </c>
      <c r="AV1157" s="12" t="s">
        <v>82</v>
      </c>
      <c r="AW1157" s="12" t="s">
        <v>35</v>
      </c>
      <c r="AX1157" s="12" t="s">
        <v>72</v>
      </c>
      <c r="AY1157" s="256" t="s">
        <v>150</v>
      </c>
    </row>
    <row r="1158" s="11" customFormat="1">
      <c r="B1158" s="236"/>
      <c r="C1158" s="237"/>
      <c r="D1158" s="233" t="s">
        <v>162</v>
      </c>
      <c r="E1158" s="238" t="s">
        <v>21</v>
      </c>
      <c r="F1158" s="239" t="s">
        <v>310</v>
      </c>
      <c r="G1158" s="237"/>
      <c r="H1158" s="238" t="s">
        <v>21</v>
      </c>
      <c r="I1158" s="240"/>
      <c r="J1158" s="237"/>
      <c r="K1158" s="237"/>
      <c r="L1158" s="241"/>
      <c r="M1158" s="242"/>
      <c r="N1158" s="243"/>
      <c r="O1158" s="243"/>
      <c r="P1158" s="243"/>
      <c r="Q1158" s="243"/>
      <c r="R1158" s="243"/>
      <c r="S1158" s="243"/>
      <c r="T1158" s="244"/>
      <c r="AT1158" s="245" t="s">
        <v>162</v>
      </c>
      <c r="AU1158" s="245" t="s">
        <v>82</v>
      </c>
      <c r="AV1158" s="11" t="s">
        <v>80</v>
      </c>
      <c r="AW1158" s="11" t="s">
        <v>35</v>
      </c>
      <c r="AX1158" s="11" t="s">
        <v>72</v>
      </c>
      <c r="AY1158" s="245" t="s">
        <v>150</v>
      </c>
    </row>
    <row r="1159" s="12" customFormat="1">
      <c r="B1159" s="246"/>
      <c r="C1159" s="247"/>
      <c r="D1159" s="233" t="s">
        <v>162</v>
      </c>
      <c r="E1159" s="248" t="s">
        <v>21</v>
      </c>
      <c r="F1159" s="249" t="s">
        <v>311</v>
      </c>
      <c r="G1159" s="247"/>
      <c r="H1159" s="250">
        <v>24.440000000000001</v>
      </c>
      <c r="I1159" s="251"/>
      <c r="J1159" s="247"/>
      <c r="K1159" s="247"/>
      <c r="L1159" s="252"/>
      <c r="M1159" s="253"/>
      <c r="N1159" s="254"/>
      <c r="O1159" s="254"/>
      <c r="P1159" s="254"/>
      <c r="Q1159" s="254"/>
      <c r="R1159" s="254"/>
      <c r="S1159" s="254"/>
      <c r="T1159" s="255"/>
      <c r="AT1159" s="256" t="s">
        <v>162</v>
      </c>
      <c r="AU1159" s="256" t="s">
        <v>82</v>
      </c>
      <c r="AV1159" s="12" t="s">
        <v>82</v>
      </c>
      <c r="AW1159" s="12" t="s">
        <v>35</v>
      </c>
      <c r="AX1159" s="12" t="s">
        <v>72</v>
      </c>
      <c r="AY1159" s="256" t="s">
        <v>150</v>
      </c>
    </row>
    <row r="1160" s="11" customFormat="1">
      <c r="B1160" s="236"/>
      <c r="C1160" s="237"/>
      <c r="D1160" s="233" t="s">
        <v>162</v>
      </c>
      <c r="E1160" s="238" t="s">
        <v>21</v>
      </c>
      <c r="F1160" s="239" t="s">
        <v>287</v>
      </c>
      <c r="G1160" s="237"/>
      <c r="H1160" s="238" t="s">
        <v>21</v>
      </c>
      <c r="I1160" s="240"/>
      <c r="J1160" s="237"/>
      <c r="K1160" s="237"/>
      <c r="L1160" s="241"/>
      <c r="M1160" s="242"/>
      <c r="N1160" s="243"/>
      <c r="O1160" s="243"/>
      <c r="P1160" s="243"/>
      <c r="Q1160" s="243"/>
      <c r="R1160" s="243"/>
      <c r="S1160" s="243"/>
      <c r="T1160" s="244"/>
      <c r="AT1160" s="245" t="s">
        <v>162</v>
      </c>
      <c r="AU1160" s="245" t="s">
        <v>82</v>
      </c>
      <c r="AV1160" s="11" t="s">
        <v>80</v>
      </c>
      <c r="AW1160" s="11" t="s">
        <v>35</v>
      </c>
      <c r="AX1160" s="11" t="s">
        <v>72</v>
      </c>
      <c r="AY1160" s="245" t="s">
        <v>150</v>
      </c>
    </row>
    <row r="1161" s="12" customFormat="1">
      <c r="B1161" s="246"/>
      <c r="C1161" s="247"/>
      <c r="D1161" s="233" t="s">
        <v>162</v>
      </c>
      <c r="E1161" s="248" t="s">
        <v>21</v>
      </c>
      <c r="F1161" s="249" t="s">
        <v>312</v>
      </c>
      <c r="G1161" s="247"/>
      <c r="H1161" s="250">
        <v>85.540000000000006</v>
      </c>
      <c r="I1161" s="251"/>
      <c r="J1161" s="247"/>
      <c r="K1161" s="247"/>
      <c r="L1161" s="252"/>
      <c r="M1161" s="253"/>
      <c r="N1161" s="254"/>
      <c r="O1161" s="254"/>
      <c r="P1161" s="254"/>
      <c r="Q1161" s="254"/>
      <c r="R1161" s="254"/>
      <c r="S1161" s="254"/>
      <c r="T1161" s="255"/>
      <c r="AT1161" s="256" t="s">
        <v>162</v>
      </c>
      <c r="AU1161" s="256" t="s">
        <v>82</v>
      </c>
      <c r="AV1161" s="12" t="s">
        <v>82</v>
      </c>
      <c r="AW1161" s="12" t="s">
        <v>35</v>
      </c>
      <c r="AX1161" s="12" t="s">
        <v>72</v>
      </c>
      <c r="AY1161" s="256" t="s">
        <v>150</v>
      </c>
    </row>
    <row r="1162" s="11" customFormat="1">
      <c r="B1162" s="236"/>
      <c r="C1162" s="237"/>
      <c r="D1162" s="233" t="s">
        <v>162</v>
      </c>
      <c r="E1162" s="238" t="s">
        <v>21</v>
      </c>
      <c r="F1162" s="239" t="s">
        <v>289</v>
      </c>
      <c r="G1162" s="237"/>
      <c r="H1162" s="238" t="s">
        <v>21</v>
      </c>
      <c r="I1162" s="240"/>
      <c r="J1162" s="237"/>
      <c r="K1162" s="237"/>
      <c r="L1162" s="241"/>
      <c r="M1162" s="242"/>
      <c r="N1162" s="243"/>
      <c r="O1162" s="243"/>
      <c r="P1162" s="243"/>
      <c r="Q1162" s="243"/>
      <c r="R1162" s="243"/>
      <c r="S1162" s="243"/>
      <c r="T1162" s="244"/>
      <c r="AT1162" s="245" t="s">
        <v>162</v>
      </c>
      <c r="AU1162" s="245" t="s">
        <v>82</v>
      </c>
      <c r="AV1162" s="11" t="s">
        <v>80</v>
      </c>
      <c r="AW1162" s="11" t="s">
        <v>35</v>
      </c>
      <c r="AX1162" s="11" t="s">
        <v>72</v>
      </c>
      <c r="AY1162" s="245" t="s">
        <v>150</v>
      </c>
    </row>
    <row r="1163" s="12" customFormat="1">
      <c r="B1163" s="246"/>
      <c r="C1163" s="247"/>
      <c r="D1163" s="233" t="s">
        <v>162</v>
      </c>
      <c r="E1163" s="248" t="s">
        <v>21</v>
      </c>
      <c r="F1163" s="249" t="s">
        <v>315</v>
      </c>
      <c r="G1163" s="247"/>
      <c r="H1163" s="250">
        <v>17.385000000000002</v>
      </c>
      <c r="I1163" s="251"/>
      <c r="J1163" s="247"/>
      <c r="K1163" s="247"/>
      <c r="L1163" s="252"/>
      <c r="M1163" s="253"/>
      <c r="N1163" s="254"/>
      <c r="O1163" s="254"/>
      <c r="P1163" s="254"/>
      <c r="Q1163" s="254"/>
      <c r="R1163" s="254"/>
      <c r="S1163" s="254"/>
      <c r="T1163" s="255"/>
      <c r="AT1163" s="256" t="s">
        <v>162</v>
      </c>
      <c r="AU1163" s="256" t="s">
        <v>82</v>
      </c>
      <c r="AV1163" s="12" t="s">
        <v>82</v>
      </c>
      <c r="AW1163" s="12" t="s">
        <v>35</v>
      </c>
      <c r="AX1163" s="12" t="s">
        <v>72</v>
      </c>
      <c r="AY1163" s="256" t="s">
        <v>150</v>
      </c>
    </row>
    <row r="1164" s="11" customFormat="1">
      <c r="B1164" s="236"/>
      <c r="C1164" s="237"/>
      <c r="D1164" s="233" t="s">
        <v>162</v>
      </c>
      <c r="E1164" s="238" t="s">
        <v>21</v>
      </c>
      <c r="F1164" s="239" t="s">
        <v>293</v>
      </c>
      <c r="G1164" s="237"/>
      <c r="H1164" s="238" t="s">
        <v>21</v>
      </c>
      <c r="I1164" s="240"/>
      <c r="J1164" s="237"/>
      <c r="K1164" s="237"/>
      <c r="L1164" s="241"/>
      <c r="M1164" s="242"/>
      <c r="N1164" s="243"/>
      <c r="O1164" s="243"/>
      <c r="P1164" s="243"/>
      <c r="Q1164" s="243"/>
      <c r="R1164" s="243"/>
      <c r="S1164" s="243"/>
      <c r="T1164" s="244"/>
      <c r="AT1164" s="245" t="s">
        <v>162</v>
      </c>
      <c r="AU1164" s="245" t="s">
        <v>82</v>
      </c>
      <c r="AV1164" s="11" t="s">
        <v>80</v>
      </c>
      <c r="AW1164" s="11" t="s">
        <v>35</v>
      </c>
      <c r="AX1164" s="11" t="s">
        <v>72</v>
      </c>
      <c r="AY1164" s="245" t="s">
        <v>150</v>
      </c>
    </row>
    <row r="1165" s="12" customFormat="1">
      <c r="B1165" s="246"/>
      <c r="C1165" s="247"/>
      <c r="D1165" s="233" t="s">
        <v>162</v>
      </c>
      <c r="E1165" s="248" t="s">
        <v>21</v>
      </c>
      <c r="F1165" s="249" t="s">
        <v>316</v>
      </c>
      <c r="G1165" s="247"/>
      <c r="H1165" s="250">
        <v>62.841999999999999</v>
      </c>
      <c r="I1165" s="251"/>
      <c r="J1165" s="247"/>
      <c r="K1165" s="247"/>
      <c r="L1165" s="252"/>
      <c r="M1165" s="253"/>
      <c r="N1165" s="254"/>
      <c r="O1165" s="254"/>
      <c r="P1165" s="254"/>
      <c r="Q1165" s="254"/>
      <c r="R1165" s="254"/>
      <c r="S1165" s="254"/>
      <c r="T1165" s="255"/>
      <c r="AT1165" s="256" t="s">
        <v>162</v>
      </c>
      <c r="AU1165" s="256" t="s">
        <v>82</v>
      </c>
      <c r="AV1165" s="12" t="s">
        <v>82</v>
      </c>
      <c r="AW1165" s="12" t="s">
        <v>35</v>
      </c>
      <c r="AX1165" s="12" t="s">
        <v>72</v>
      </c>
      <c r="AY1165" s="256" t="s">
        <v>150</v>
      </c>
    </row>
    <row r="1166" s="11" customFormat="1">
      <c r="B1166" s="236"/>
      <c r="C1166" s="237"/>
      <c r="D1166" s="233" t="s">
        <v>162</v>
      </c>
      <c r="E1166" s="238" t="s">
        <v>21</v>
      </c>
      <c r="F1166" s="239" t="s">
        <v>295</v>
      </c>
      <c r="G1166" s="237"/>
      <c r="H1166" s="238" t="s">
        <v>21</v>
      </c>
      <c r="I1166" s="240"/>
      <c r="J1166" s="237"/>
      <c r="K1166" s="237"/>
      <c r="L1166" s="241"/>
      <c r="M1166" s="242"/>
      <c r="N1166" s="243"/>
      <c r="O1166" s="243"/>
      <c r="P1166" s="243"/>
      <c r="Q1166" s="243"/>
      <c r="R1166" s="243"/>
      <c r="S1166" s="243"/>
      <c r="T1166" s="244"/>
      <c r="AT1166" s="245" t="s">
        <v>162</v>
      </c>
      <c r="AU1166" s="245" t="s">
        <v>82</v>
      </c>
      <c r="AV1166" s="11" t="s">
        <v>80</v>
      </c>
      <c r="AW1166" s="11" t="s">
        <v>35</v>
      </c>
      <c r="AX1166" s="11" t="s">
        <v>72</v>
      </c>
      <c r="AY1166" s="245" t="s">
        <v>150</v>
      </c>
    </row>
    <row r="1167" s="12" customFormat="1">
      <c r="B1167" s="246"/>
      <c r="C1167" s="247"/>
      <c r="D1167" s="233" t="s">
        <v>162</v>
      </c>
      <c r="E1167" s="248" t="s">
        <v>21</v>
      </c>
      <c r="F1167" s="249" t="s">
        <v>318</v>
      </c>
      <c r="G1167" s="247"/>
      <c r="H1167" s="250">
        <v>79.299999999999997</v>
      </c>
      <c r="I1167" s="251"/>
      <c r="J1167" s="247"/>
      <c r="K1167" s="247"/>
      <c r="L1167" s="252"/>
      <c r="M1167" s="253"/>
      <c r="N1167" s="254"/>
      <c r="O1167" s="254"/>
      <c r="P1167" s="254"/>
      <c r="Q1167" s="254"/>
      <c r="R1167" s="254"/>
      <c r="S1167" s="254"/>
      <c r="T1167" s="255"/>
      <c r="AT1167" s="256" t="s">
        <v>162</v>
      </c>
      <c r="AU1167" s="256" t="s">
        <v>82</v>
      </c>
      <c r="AV1167" s="12" t="s">
        <v>82</v>
      </c>
      <c r="AW1167" s="12" t="s">
        <v>35</v>
      </c>
      <c r="AX1167" s="12" t="s">
        <v>72</v>
      </c>
      <c r="AY1167" s="256" t="s">
        <v>150</v>
      </c>
    </row>
    <row r="1168" s="11" customFormat="1">
      <c r="B1168" s="236"/>
      <c r="C1168" s="237"/>
      <c r="D1168" s="233" t="s">
        <v>162</v>
      </c>
      <c r="E1168" s="238" t="s">
        <v>21</v>
      </c>
      <c r="F1168" s="239" t="s">
        <v>291</v>
      </c>
      <c r="G1168" s="237"/>
      <c r="H1168" s="238" t="s">
        <v>21</v>
      </c>
      <c r="I1168" s="240"/>
      <c r="J1168" s="237"/>
      <c r="K1168" s="237"/>
      <c r="L1168" s="241"/>
      <c r="M1168" s="242"/>
      <c r="N1168" s="243"/>
      <c r="O1168" s="243"/>
      <c r="P1168" s="243"/>
      <c r="Q1168" s="243"/>
      <c r="R1168" s="243"/>
      <c r="S1168" s="243"/>
      <c r="T1168" s="244"/>
      <c r="AT1168" s="245" t="s">
        <v>162</v>
      </c>
      <c r="AU1168" s="245" t="s">
        <v>82</v>
      </c>
      <c r="AV1168" s="11" t="s">
        <v>80</v>
      </c>
      <c r="AW1168" s="11" t="s">
        <v>35</v>
      </c>
      <c r="AX1168" s="11" t="s">
        <v>72</v>
      </c>
      <c r="AY1168" s="245" t="s">
        <v>150</v>
      </c>
    </row>
    <row r="1169" s="12" customFormat="1">
      <c r="B1169" s="246"/>
      <c r="C1169" s="247"/>
      <c r="D1169" s="233" t="s">
        <v>162</v>
      </c>
      <c r="E1169" s="248" t="s">
        <v>21</v>
      </c>
      <c r="F1169" s="249" t="s">
        <v>320</v>
      </c>
      <c r="G1169" s="247"/>
      <c r="H1169" s="250">
        <v>77.635999999999996</v>
      </c>
      <c r="I1169" s="251"/>
      <c r="J1169" s="247"/>
      <c r="K1169" s="247"/>
      <c r="L1169" s="252"/>
      <c r="M1169" s="253"/>
      <c r="N1169" s="254"/>
      <c r="O1169" s="254"/>
      <c r="P1169" s="254"/>
      <c r="Q1169" s="254"/>
      <c r="R1169" s="254"/>
      <c r="S1169" s="254"/>
      <c r="T1169" s="255"/>
      <c r="AT1169" s="256" t="s">
        <v>162</v>
      </c>
      <c r="AU1169" s="256" t="s">
        <v>82</v>
      </c>
      <c r="AV1169" s="12" t="s">
        <v>82</v>
      </c>
      <c r="AW1169" s="12" t="s">
        <v>35</v>
      </c>
      <c r="AX1169" s="12" t="s">
        <v>72</v>
      </c>
      <c r="AY1169" s="256" t="s">
        <v>150</v>
      </c>
    </row>
    <row r="1170" s="11" customFormat="1">
      <c r="B1170" s="236"/>
      <c r="C1170" s="237"/>
      <c r="D1170" s="233" t="s">
        <v>162</v>
      </c>
      <c r="E1170" s="238" t="s">
        <v>21</v>
      </c>
      <c r="F1170" s="239" t="s">
        <v>322</v>
      </c>
      <c r="G1170" s="237"/>
      <c r="H1170" s="238" t="s">
        <v>21</v>
      </c>
      <c r="I1170" s="240"/>
      <c r="J1170" s="237"/>
      <c r="K1170" s="237"/>
      <c r="L1170" s="241"/>
      <c r="M1170" s="242"/>
      <c r="N1170" s="243"/>
      <c r="O1170" s="243"/>
      <c r="P1170" s="243"/>
      <c r="Q1170" s="243"/>
      <c r="R1170" s="243"/>
      <c r="S1170" s="243"/>
      <c r="T1170" s="244"/>
      <c r="AT1170" s="245" t="s">
        <v>162</v>
      </c>
      <c r="AU1170" s="245" t="s">
        <v>82</v>
      </c>
      <c r="AV1170" s="11" t="s">
        <v>80</v>
      </c>
      <c r="AW1170" s="11" t="s">
        <v>35</v>
      </c>
      <c r="AX1170" s="11" t="s">
        <v>72</v>
      </c>
      <c r="AY1170" s="245" t="s">
        <v>150</v>
      </c>
    </row>
    <row r="1171" s="12" customFormat="1">
      <c r="B1171" s="246"/>
      <c r="C1171" s="247"/>
      <c r="D1171" s="233" t="s">
        <v>162</v>
      </c>
      <c r="E1171" s="248" t="s">
        <v>21</v>
      </c>
      <c r="F1171" s="249" t="s">
        <v>323</v>
      </c>
      <c r="G1171" s="247"/>
      <c r="H1171" s="250">
        <v>57.460000000000001</v>
      </c>
      <c r="I1171" s="251"/>
      <c r="J1171" s="247"/>
      <c r="K1171" s="247"/>
      <c r="L1171" s="252"/>
      <c r="M1171" s="253"/>
      <c r="N1171" s="254"/>
      <c r="O1171" s="254"/>
      <c r="P1171" s="254"/>
      <c r="Q1171" s="254"/>
      <c r="R1171" s="254"/>
      <c r="S1171" s="254"/>
      <c r="T1171" s="255"/>
      <c r="AT1171" s="256" t="s">
        <v>162</v>
      </c>
      <c r="AU1171" s="256" t="s">
        <v>82</v>
      </c>
      <c r="AV1171" s="12" t="s">
        <v>82</v>
      </c>
      <c r="AW1171" s="12" t="s">
        <v>35</v>
      </c>
      <c r="AX1171" s="12" t="s">
        <v>72</v>
      </c>
      <c r="AY1171" s="256" t="s">
        <v>150</v>
      </c>
    </row>
    <row r="1172" s="11" customFormat="1">
      <c r="B1172" s="236"/>
      <c r="C1172" s="237"/>
      <c r="D1172" s="233" t="s">
        <v>162</v>
      </c>
      <c r="E1172" s="238" t="s">
        <v>21</v>
      </c>
      <c r="F1172" s="239" t="s">
        <v>1493</v>
      </c>
      <c r="G1172" s="237"/>
      <c r="H1172" s="238" t="s">
        <v>21</v>
      </c>
      <c r="I1172" s="240"/>
      <c r="J1172" s="237"/>
      <c r="K1172" s="237"/>
      <c r="L1172" s="241"/>
      <c r="M1172" s="242"/>
      <c r="N1172" s="243"/>
      <c r="O1172" s="243"/>
      <c r="P1172" s="243"/>
      <c r="Q1172" s="243"/>
      <c r="R1172" s="243"/>
      <c r="S1172" s="243"/>
      <c r="T1172" s="244"/>
      <c r="AT1172" s="245" t="s">
        <v>162</v>
      </c>
      <c r="AU1172" s="245" t="s">
        <v>82</v>
      </c>
      <c r="AV1172" s="11" t="s">
        <v>80</v>
      </c>
      <c r="AW1172" s="11" t="s">
        <v>35</v>
      </c>
      <c r="AX1172" s="11" t="s">
        <v>72</v>
      </c>
      <c r="AY1172" s="245" t="s">
        <v>150</v>
      </c>
    </row>
    <row r="1173" s="11" customFormat="1">
      <c r="B1173" s="236"/>
      <c r="C1173" s="237"/>
      <c r="D1173" s="233" t="s">
        <v>162</v>
      </c>
      <c r="E1173" s="238" t="s">
        <v>21</v>
      </c>
      <c r="F1173" s="239" t="s">
        <v>1494</v>
      </c>
      <c r="G1173" s="237"/>
      <c r="H1173" s="238" t="s">
        <v>21</v>
      </c>
      <c r="I1173" s="240"/>
      <c r="J1173" s="237"/>
      <c r="K1173" s="237"/>
      <c r="L1173" s="241"/>
      <c r="M1173" s="242"/>
      <c r="N1173" s="243"/>
      <c r="O1173" s="243"/>
      <c r="P1173" s="243"/>
      <c r="Q1173" s="243"/>
      <c r="R1173" s="243"/>
      <c r="S1173" s="243"/>
      <c r="T1173" s="244"/>
      <c r="AT1173" s="245" t="s">
        <v>162</v>
      </c>
      <c r="AU1173" s="245" t="s">
        <v>82</v>
      </c>
      <c r="AV1173" s="11" t="s">
        <v>80</v>
      </c>
      <c r="AW1173" s="11" t="s">
        <v>35</v>
      </c>
      <c r="AX1173" s="11" t="s">
        <v>72</v>
      </c>
      <c r="AY1173" s="245" t="s">
        <v>150</v>
      </c>
    </row>
    <row r="1174" s="12" customFormat="1">
      <c r="B1174" s="246"/>
      <c r="C1174" s="247"/>
      <c r="D1174" s="233" t="s">
        <v>162</v>
      </c>
      <c r="E1174" s="248" t="s">
        <v>21</v>
      </c>
      <c r="F1174" s="249" t="s">
        <v>1495</v>
      </c>
      <c r="G1174" s="247"/>
      <c r="H1174" s="250">
        <v>28</v>
      </c>
      <c r="I1174" s="251"/>
      <c r="J1174" s="247"/>
      <c r="K1174" s="247"/>
      <c r="L1174" s="252"/>
      <c r="M1174" s="253"/>
      <c r="N1174" s="254"/>
      <c r="O1174" s="254"/>
      <c r="P1174" s="254"/>
      <c r="Q1174" s="254"/>
      <c r="R1174" s="254"/>
      <c r="S1174" s="254"/>
      <c r="T1174" s="255"/>
      <c r="AT1174" s="256" t="s">
        <v>162</v>
      </c>
      <c r="AU1174" s="256" t="s">
        <v>82</v>
      </c>
      <c r="AV1174" s="12" t="s">
        <v>82</v>
      </c>
      <c r="AW1174" s="12" t="s">
        <v>35</v>
      </c>
      <c r="AX1174" s="12" t="s">
        <v>72</v>
      </c>
      <c r="AY1174" s="256" t="s">
        <v>150</v>
      </c>
    </row>
    <row r="1175" s="12" customFormat="1">
      <c r="B1175" s="246"/>
      <c r="C1175" s="247"/>
      <c r="D1175" s="233" t="s">
        <v>162</v>
      </c>
      <c r="E1175" s="248" t="s">
        <v>21</v>
      </c>
      <c r="F1175" s="249" t="s">
        <v>1496</v>
      </c>
      <c r="G1175" s="247"/>
      <c r="H1175" s="250">
        <v>59.280000000000001</v>
      </c>
      <c r="I1175" s="251"/>
      <c r="J1175" s="247"/>
      <c r="K1175" s="247"/>
      <c r="L1175" s="252"/>
      <c r="M1175" s="253"/>
      <c r="N1175" s="254"/>
      <c r="O1175" s="254"/>
      <c r="P1175" s="254"/>
      <c r="Q1175" s="254"/>
      <c r="R1175" s="254"/>
      <c r="S1175" s="254"/>
      <c r="T1175" s="255"/>
      <c r="AT1175" s="256" t="s">
        <v>162</v>
      </c>
      <c r="AU1175" s="256" t="s">
        <v>82</v>
      </c>
      <c r="AV1175" s="12" t="s">
        <v>82</v>
      </c>
      <c r="AW1175" s="12" t="s">
        <v>35</v>
      </c>
      <c r="AX1175" s="12" t="s">
        <v>72</v>
      </c>
      <c r="AY1175" s="256" t="s">
        <v>150</v>
      </c>
    </row>
    <row r="1176" s="14" customFormat="1">
      <c r="B1176" s="279"/>
      <c r="C1176" s="280"/>
      <c r="D1176" s="233" t="s">
        <v>162</v>
      </c>
      <c r="E1176" s="281" t="s">
        <v>21</v>
      </c>
      <c r="F1176" s="282" t="s">
        <v>1516</v>
      </c>
      <c r="G1176" s="280"/>
      <c r="H1176" s="283">
        <v>550.48299999999995</v>
      </c>
      <c r="I1176" s="284"/>
      <c r="J1176" s="280"/>
      <c r="K1176" s="280"/>
      <c r="L1176" s="285"/>
      <c r="M1176" s="286"/>
      <c r="N1176" s="287"/>
      <c r="O1176" s="287"/>
      <c r="P1176" s="287"/>
      <c r="Q1176" s="287"/>
      <c r="R1176" s="287"/>
      <c r="S1176" s="287"/>
      <c r="T1176" s="288"/>
      <c r="AT1176" s="289" t="s">
        <v>162</v>
      </c>
      <c r="AU1176" s="289" t="s">
        <v>82</v>
      </c>
      <c r="AV1176" s="14" t="s">
        <v>151</v>
      </c>
      <c r="AW1176" s="14" t="s">
        <v>35</v>
      </c>
      <c r="AX1176" s="14" t="s">
        <v>72</v>
      </c>
      <c r="AY1176" s="289" t="s">
        <v>150</v>
      </c>
    </row>
    <row r="1177" s="12" customFormat="1">
      <c r="B1177" s="246"/>
      <c r="C1177" s="247"/>
      <c r="D1177" s="233" t="s">
        <v>162</v>
      </c>
      <c r="E1177" s="248" t="s">
        <v>21</v>
      </c>
      <c r="F1177" s="249" t="s">
        <v>1517</v>
      </c>
      <c r="G1177" s="247"/>
      <c r="H1177" s="250">
        <v>495.435</v>
      </c>
      <c r="I1177" s="251"/>
      <c r="J1177" s="247"/>
      <c r="K1177" s="247"/>
      <c r="L1177" s="252"/>
      <c r="M1177" s="253"/>
      <c r="N1177" s="254"/>
      <c r="O1177" s="254"/>
      <c r="P1177" s="254"/>
      <c r="Q1177" s="254"/>
      <c r="R1177" s="254"/>
      <c r="S1177" s="254"/>
      <c r="T1177" s="255"/>
      <c r="AT1177" s="256" t="s">
        <v>162</v>
      </c>
      <c r="AU1177" s="256" t="s">
        <v>82</v>
      </c>
      <c r="AV1177" s="12" t="s">
        <v>82</v>
      </c>
      <c r="AW1177" s="12" t="s">
        <v>35</v>
      </c>
      <c r="AX1177" s="12" t="s">
        <v>80</v>
      </c>
      <c r="AY1177" s="256" t="s">
        <v>150</v>
      </c>
    </row>
    <row r="1178" s="1" customFormat="1" ht="16.5" customHeight="1">
      <c r="B1178" s="46"/>
      <c r="C1178" s="221" t="s">
        <v>1518</v>
      </c>
      <c r="D1178" s="221" t="s">
        <v>153</v>
      </c>
      <c r="E1178" s="222" t="s">
        <v>1519</v>
      </c>
      <c r="F1178" s="223" t="s">
        <v>1520</v>
      </c>
      <c r="G1178" s="224" t="s">
        <v>175</v>
      </c>
      <c r="H1178" s="225">
        <v>495.435</v>
      </c>
      <c r="I1178" s="226"/>
      <c r="J1178" s="227">
        <f>ROUND(I1178*H1178,2)</f>
        <v>0</v>
      </c>
      <c r="K1178" s="223" t="s">
        <v>157</v>
      </c>
      <c r="L1178" s="72"/>
      <c r="M1178" s="228" t="s">
        <v>21</v>
      </c>
      <c r="N1178" s="229" t="s">
        <v>43</v>
      </c>
      <c r="O1178" s="47"/>
      <c r="P1178" s="230">
        <f>O1178*H1178</f>
        <v>0</v>
      </c>
      <c r="Q1178" s="230">
        <v>0</v>
      </c>
      <c r="R1178" s="230">
        <f>Q1178*H1178</f>
        <v>0</v>
      </c>
      <c r="S1178" s="230">
        <v>0</v>
      </c>
      <c r="T1178" s="231">
        <f>S1178*H1178</f>
        <v>0</v>
      </c>
      <c r="AR1178" s="24" t="s">
        <v>257</v>
      </c>
      <c r="AT1178" s="24" t="s">
        <v>153</v>
      </c>
      <c r="AU1178" s="24" t="s">
        <v>82</v>
      </c>
      <c r="AY1178" s="24" t="s">
        <v>150</v>
      </c>
      <c r="BE1178" s="232">
        <f>IF(N1178="základní",J1178,0)</f>
        <v>0</v>
      </c>
      <c r="BF1178" s="232">
        <f>IF(N1178="snížená",J1178,0)</f>
        <v>0</v>
      </c>
      <c r="BG1178" s="232">
        <f>IF(N1178="zákl. přenesená",J1178,0)</f>
        <v>0</v>
      </c>
      <c r="BH1178" s="232">
        <f>IF(N1178="sníž. přenesená",J1178,0)</f>
        <v>0</v>
      </c>
      <c r="BI1178" s="232">
        <f>IF(N1178="nulová",J1178,0)</f>
        <v>0</v>
      </c>
      <c r="BJ1178" s="24" t="s">
        <v>80</v>
      </c>
      <c r="BK1178" s="232">
        <f>ROUND(I1178*H1178,2)</f>
        <v>0</v>
      </c>
      <c r="BL1178" s="24" t="s">
        <v>257</v>
      </c>
      <c r="BM1178" s="24" t="s">
        <v>1521</v>
      </c>
    </row>
    <row r="1179" s="1" customFormat="1">
      <c r="B1179" s="46"/>
      <c r="C1179" s="74"/>
      <c r="D1179" s="233" t="s">
        <v>160</v>
      </c>
      <c r="E1179" s="74"/>
      <c r="F1179" s="234" t="s">
        <v>1520</v>
      </c>
      <c r="G1179" s="74"/>
      <c r="H1179" s="74"/>
      <c r="I1179" s="191"/>
      <c r="J1179" s="74"/>
      <c r="K1179" s="74"/>
      <c r="L1179" s="72"/>
      <c r="M1179" s="235"/>
      <c r="N1179" s="47"/>
      <c r="O1179" s="47"/>
      <c r="P1179" s="47"/>
      <c r="Q1179" s="47"/>
      <c r="R1179" s="47"/>
      <c r="S1179" s="47"/>
      <c r="T1179" s="95"/>
      <c r="AT1179" s="24" t="s">
        <v>160</v>
      </c>
      <c r="AU1179" s="24" t="s">
        <v>82</v>
      </c>
    </row>
    <row r="1180" s="1" customFormat="1" ht="16.5" customHeight="1">
      <c r="B1180" s="46"/>
      <c r="C1180" s="221" t="s">
        <v>1522</v>
      </c>
      <c r="D1180" s="221" t="s">
        <v>153</v>
      </c>
      <c r="E1180" s="222" t="s">
        <v>1523</v>
      </c>
      <c r="F1180" s="223" t="s">
        <v>1524</v>
      </c>
      <c r="G1180" s="224" t="s">
        <v>175</v>
      </c>
      <c r="H1180" s="225">
        <v>495.435</v>
      </c>
      <c r="I1180" s="226"/>
      <c r="J1180" s="227">
        <f>ROUND(I1180*H1180,2)</f>
        <v>0</v>
      </c>
      <c r="K1180" s="223" t="s">
        <v>157</v>
      </c>
      <c r="L1180" s="72"/>
      <c r="M1180" s="228" t="s">
        <v>21</v>
      </c>
      <c r="N1180" s="229" t="s">
        <v>43</v>
      </c>
      <c r="O1180" s="47"/>
      <c r="P1180" s="230">
        <f>O1180*H1180</f>
        <v>0</v>
      </c>
      <c r="Q1180" s="230">
        <v>0</v>
      </c>
      <c r="R1180" s="230">
        <f>Q1180*H1180</f>
        <v>0</v>
      </c>
      <c r="S1180" s="230">
        <v>0.00014999999999999999</v>
      </c>
      <c r="T1180" s="231">
        <f>S1180*H1180</f>
        <v>0.074315249999999999</v>
      </c>
      <c r="AR1180" s="24" t="s">
        <v>257</v>
      </c>
      <c r="AT1180" s="24" t="s">
        <v>153</v>
      </c>
      <c r="AU1180" s="24" t="s">
        <v>82</v>
      </c>
      <c r="AY1180" s="24" t="s">
        <v>150</v>
      </c>
      <c r="BE1180" s="232">
        <f>IF(N1180="základní",J1180,0)</f>
        <v>0</v>
      </c>
      <c r="BF1180" s="232">
        <f>IF(N1180="snížená",J1180,0)</f>
        <v>0</v>
      </c>
      <c r="BG1180" s="232">
        <f>IF(N1180="zákl. přenesená",J1180,0)</f>
        <v>0</v>
      </c>
      <c r="BH1180" s="232">
        <f>IF(N1180="sníž. přenesená",J1180,0)</f>
        <v>0</v>
      </c>
      <c r="BI1180" s="232">
        <f>IF(N1180="nulová",J1180,0)</f>
        <v>0</v>
      </c>
      <c r="BJ1180" s="24" t="s">
        <v>80</v>
      </c>
      <c r="BK1180" s="232">
        <f>ROUND(I1180*H1180,2)</f>
        <v>0</v>
      </c>
      <c r="BL1180" s="24" t="s">
        <v>257</v>
      </c>
      <c r="BM1180" s="24" t="s">
        <v>1525</v>
      </c>
    </row>
    <row r="1181" s="1" customFormat="1">
      <c r="B1181" s="46"/>
      <c r="C1181" s="74"/>
      <c r="D1181" s="233" t="s">
        <v>160</v>
      </c>
      <c r="E1181" s="74"/>
      <c r="F1181" s="234" t="s">
        <v>1526</v>
      </c>
      <c r="G1181" s="74"/>
      <c r="H1181" s="74"/>
      <c r="I1181" s="191"/>
      <c r="J1181" s="74"/>
      <c r="K1181" s="74"/>
      <c r="L1181" s="72"/>
      <c r="M1181" s="235"/>
      <c r="N1181" s="47"/>
      <c r="O1181" s="47"/>
      <c r="P1181" s="47"/>
      <c r="Q1181" s="47"/>
      <c r="R1181" s="47"/>
      <c r="S1181" s="47"/>
      <c r="T1181" s="95"/>
      <c r="AT1181" s="24" t="s">
        <v>160</v>
      </c>
      <c r="AU1181" s="24" t="s">
        <v>82</v>
      </c>
    </row>
    <row r="1182" s="10" customFormat="1" ht="29.88" customHeight="1">
      <c r="B1182" s="205"/>
      <c r="C1182" s="206"/>
      <c r="D1182" s="207" t="s">
        <v>71</v>
      </c>
      <c r="E1182" s="219" t="s">
        <v>1527</v>
      </c>
      <c r="F1182" s="219" t="s">
        <v>1528</v>
      </c>
      <c r="G1182" s="206"/>
      <c r="H1182" s="206"/>
      <c r="I1182" s="209"/>
      <c r="J1182" s="220">
        <f>BK1182</f>
        <v>0</v>
      </c>
      <c r="K1182" s="206"/>
      <c r="L1182" s="211"/>
      <c r="M1182" s="212"/>
      <c r="N1182" s="213"/>
      <c r="O1182" s="213"/>
      <c r="P1182" s="214">
        <f>SUM(P1183:P1228)</f>
        <v>0</v>
      </c>
      <c r="Q1182" s="213"/>
      <c r="R1182" s="214">
        <f>SUM(R1183:R1228)</f>
        <v>0</v>
      </c>
      <c r="S1182" s="213"/>
      <c r="T1182" s="215">
        <f>SUM(T1183:T1228)</f>
        <v>3.9865817999999997</v>
      </c>
      <c r="AR1182" s="216" t="s">
        <v>82</v>
      </c>
      <c r="AT1182" s="217" t="s">
        <v>71</v>
      </c>
      <c r="AU1182" s="217" t="s">
        <v>80</v>
      </c>
      <c r="AY1182" s="216" t="s">
        <v>150</v>
      </c>
      <c r="BK1182" s="218">
        <f>SUM(BK1183:BK1228)</f>
        <v>0</v>
      </c>
    </row>
    <row r="1183" s="1" customFormat="1" ht="16.5" customHeight="1">
      <c r="B1183" s="46"/>
      <c r="C1183" s="221" t="s">
        <v>1529</v>
      </c>
      <c r="D1183" s="221" t="s">
        <v>153</v>
      </c>
      <c r="E1183" s="222" t="s">
        <v>1530</v>
      </c>
      <c r="F1183" s="223" t="s">
        <v>1531</v>
      </c>
      <c r="G1183" s="224" t="s">
        <v>175</v>
      </c>
      <c r="H1183" s="225">
        <v>62.409999999999997</v>
      </c>
      <c r="I1183" s="226"/>
      <c r="J1183" s="227">
        <f>ROUND(I1183*H1183,2)</f>
        <v>0</v>
      </c>
      <c r="K1183" s="223" t="s">
        <v>157</v>
      </c>
      <c r="L1183" s="72"/>
      <c r="M1183" s="228" t="s">
        <v>21</v>
      </c>
      <c r="N1183" s="229" t="s">
        <v>43</v>
      </c>
      <c r="O1183" s="47"/>
      <c r="P1183" s="230">
        <f>O1183*H1183</f>
        <v>0</v>
      </c>
      <c r="Q1183" s="230">
        <v>0</v>
      </c>
      <c r="R1183" s="230">
        <f>Q1183*H1183</f>
        <v>0</v>
      </c>
      <c r="S1183" s="230">
        <v>0.00042999999999999999</v>
      </c>
      <c r="T1183" s="231">
        <f>S1183*H1183</f>
        <v>0.026836299999999997</v>
      </c>
      <c r="AR1183" s="24" t="s">
        <v>257</v>
      </c>
      <c r="AT1183" s="24" t="s">
        <v>153</v>
      </c>
      <c r="AU1183" s="24" t="s">
        <v>82</v>
      </c>
      <c r="AY1183" s="24" t="s">
        <v>150</v>
      </c>
      <c r="BE1183" s="232">
        <f>IF(N1183="základní",J1183,0)</f>
        <v>0</v>
      </c>
      <c r="BF1183" s="232">
        <f>IF(N1183="snížená",J1183,0)</f>
        <v>0</v>
      </c>
      <c r="BG1183" s="232">
        <f>IF(N1183="zákl. přenesená",J1183,0)</f>
        <v>0</v>
      </c>
      <c r="BH1183" s="232">
        <f>IF(N1183="sníž. přenesená",J1183,0)</f>
        <v>0</v>
      </c>
      <c r="BI1183" s="232">
        <f>IF(N1183="nulová",J1183,0)</f>
        <v>0</v>
      </c>
      <c r="BJ1183" s="24" t="s">
        <v>80</v>
      </c>
      <c r="BK1183" s="232">
        <f>ROUND(I1183*H1183,2)</f>
        <v>0</v>
      </c>
      <c r="BL1183" s="24" t="s">
        <v>257</v>
      </c>
      <c r="BM1183" s="24" t="s">
        <v>1532</v>
      </c>
    </row>
    <row r="1184" s="1" customFormat="1">
      <c r="B1184" s="46"/>
      <c r="C1184" s="74"/>
      <c r="D1184" s="233" t="s">
        <v>160</v>
      </c>
      <c r="E1184" s="74"/>
      <c r="F1184" s="234" t="s">
        <v>1533</v>
      </c>
      <c r="G1184" s="74"/>
      <c r="H1184" s="74"/>
      <c r="I1184" s="191"/>
      <c r="J1184" s="74"/>
      <c r="K1184" s="74"/>
      <c r="L1184" s="72"/>
      <c r="M1184" s="235"/>
      <c r="N1184" s="47"/>
      <c r="O1184" s="47"/>
      <c r="P1184" s="47"/>
      <c r="Q1184" s="47"/>
      <c r="R1184" s="47"/>
      <c r="S1184" s="47"/>
      <c r="T1184" s="95"/>
      <c r="AT1184" s="24" t="s">
        <v>160</v>
      </c>
      <c r="AU1184" s="24" t="s">
        <v>82</v>
      </c>
    </row>
    <row r="1185" s="11" customFormat="1">
      <c r="B1185" s="236"/>
      <c r="C1185" s="237"/>
      <c r="D1185" s="233" t="s">
        <v>162</v>
      </c>
      <c r="E1185" s="238" t="s">
        <v>21</v>
      </c>
      <c r="F1185" s="239" t="s">
        <v>371</v>
      </c>
      <c r="G1185" s="237"/>
      <c r="H1185" s="238" t="s">
        <v>21</v>
      </c>
      <c r="I1185" s="240"/>
      <c r="J1185" s="237"/>
      <c r="K1185" s="237"/>
      <c r="L1185" s="241"/>
      <c r="M1185" s="242"/>
      <c r="N1185" s="243"/>
      <c r="O1185" s="243"/>
      <c r="P1185" s="243"/>
      <c r="Q1185" s="243"/>
      <c r="R1185" s="243"/>
      <c r="S1185" s="243"/>
      <c r="T1185" s="244"/>
      <c r="AT1185" s="245" t="s">
        <v>162</v>
      </c>
      <c r="AU1185" s="245" t="s">
        <v>82</v>
      </c>
      <c r="AV1185" s="11" t="s">
        <v>80</v>
      </c>
      <c r="AW1185" s="11" t="s">
        <v>35</v>
      </c>
      <c r="AX1185" s="11" t="s">
        <v>72</v>
      </c>
      <c r="AY1185" s="245" t="s">
        <v>150</v>
      </c>
    </row>
    <row r="1186" s="12" customFormat="1">
      <c r="B1186" s="246"/>
      <c r="C1186" s="247"/>
      <c r="D1186" s="233" t="s">
        <v>162</v>
      </c>
      <c r="E1186" s="248" t="s">
        <v>21</v>
      </c>
      <c r="F1186" s="249" t="s">
        <v>810</v>
      </c>
      <c r="G1186" s="247"/>
      <c r="H1186" s="250">
        <v>27.199999999999999</v>
      </c>
      <c r="I1186" s="251"/>
      <c r="J1186" s="247"/>
      <c r="K1186" s="247"/>
      <c r="L1186" s="252"/>
      <c r="M1186" s="253"/>
      <c r="N1186" s="254"/>
      <c r="O1186" s="254"/>
      <c r="P1186" s="254"/>
      <c r="Q1186" s="254"/>
      <c r="R1186" s="254"/>
      <c r="S1186" s="254"/>
      <c r="T1186" s="255"/>
      <c r="AT1186" s="256" t="s">
        <v>162</v>
      </c>
      <c r="AU1186" s="256" t="s">
        <v>82</v>
      </c>
      <c r="AV1186" s="12" t="s">
        <v>82</v>
      </c>
      <c r="AW1186" s="12" t="s">
        <v>35</v>
      </c>
      <c r="AX1186" s="12" t="s">
        <v>72</v>
      </c>
      <c r="AY1186" s="256" t="s">
        <v>150</v>
      </c>
    </row>
    <row r="1187" s="11" customFormat="1">
      <c r="B1187" s="236"/>
      <c r="C1187" s="237"/>
      <c r="D1187" s="233" t="s">
        <v>162</v>
      </c>
      <c r="E1187" s="238" t="s">
        <v>21</v>
      </c>
      <c r="F1187" s="239" t="s">
        <v>357</v>
      </c>
      <c r="G1187" s="237"/>
      <c r="H1187" s="238" t="s">
        <v>21</v>
      </c>
      <c r="I1187" s="240"/>
      <c r="J1187" s="237"/>
      <c r="K1187" s="237"/>
      <c r="L1187" s="241"/>
      <c r="M1187" s="242"/>
      <c r="N1187" s="243"/>
      <c r="O1187" s="243"/>
      <c r="P1187" s="243"/>
      <c r="Q1187" s="243"/>
      <c r="R1187" s="243"/>
      <c r="S1187" s="243"/>
      <c r="T1187" s="244"/>
      <c r="AT1187" s="245" t="s">
        <v>162</v>
      </c>
      <c r="AU1187" s="245" t="s">
        <v>82</v>
      </c>
      <c r="AV1187" s="11" t="s">
        <v>80</v>
      </c>
      <c r="AW1187" s="11" t="s">
        <v>35</v>
      </c>
      <c r="AX1187" s="11" t="s">
        <v>72</v>
      </c>
      <c r="AY1187" s="245" t="s">
        <v>150</v>
      </c>
    </row>
    <row r="1188" s="12" customFormat="1">
      <c r="B1188" s="246"/>
      <c r="C1188" s="247"/>
      <c r="D1188" s="233" t="s">
        <v>162</v>
      </c>
      <c r="E1188" s="248" t="s">
        <v>21</v>
      </c>
      <c r="F1188" s="249" t="s">
        <v>691</v>
      </c>
      <c r="G1188" s="247"/>
      <c r="H1188" s="250">
        <v>18</v>
      </c>
      <c r="I1188" s="251"/>
      <c r="J1188" s="247"/>
      <c r="K1188" s="247"/>
      <c r="L1188" s="252"/>
      <c r="M1188" s="253"/>
      <c r="N1188" s="254"/>
      <c r="O1188" s="254"/>
      <c r="P1188" s="254"/>
      <c r="Q1188" s="254"/>
      <c r="R1188" s="254"/>
      <c r="S1188" s="254"/>
      <c r="T1188" s="255"/>
      <c r="AT1188" s="256" t="s">
        <v>162</v>
      </c>
      <c r="AU1188" s="256" t="s">
        <v>82</v>
      </c>
      <c r="AV1188" s="12" t="s">
        <v>82</v>
      </c>
      <c r="AW1188" s="12" t="s">
        <v>35</v>
      </c>
      <c r="AX1188" s="12" t="s">
        <v>72</v>
      </c>
      <c r="AY1188" s="256" t="s">
        <v>150</v>
      </c>
    </row>
    <row r="1189" s="12" customFormat="1">
      <c r="B1189" s="246"/>
      <c r="C1189" s="247"/>
      <c r="D1189" s="233" t="s">
        <v>162</v>
      </c>
      <c r="E1189" s="248" t="s">
        <v>21</v>
      </c>
      <c r="F1189" s="249" t="s">
        <v>1534</v>
      </c>
      <c r="G1189" s="247"/>
      <c r="H1189" s="250">
        <v>16.32</v>
      </c>
      <c r="I1189" s="251"/>
      <c r="J1189" s="247"/>
      <c r="K1189" s="247"/>
      <c r="L1189" s="252"/>
      <c r="M1189" s="253"/>
      <c r="N1189" s="254"/>
      <c r="O1189" s="254"/>
      <c r="P1189" s="254"/>
      <c r="Q1189" s="254"/>
      <c r="R1189" s="254"/>
      <c r="S1189" s="254"/>
      <c r="T1189" s="255"/>
      <c r="AT1189" s="256" t="s">
        <v>162</v>
      </c>
      <c r="AU1189" s="256" t="s">
        <v>82</v>
      </c>
      <c r="AV1189" s="12" t="s">
        <v>82</v>
      </c>
      <c r="AW1189" s="12" t="s">
        <v>35</v>
      </c>
      <c r="AX1189" s="12" t="s">
        <v>72</v>
      </c>
      <c r="AY1189" s="256" t="s">
        <v>150</v>
      </c>
    </row>
    <row r="1190" s="12" customFormat="1">
      <c r="B1190" s="246"/>
      <c r="C1190" s="247"/>
      <c r="D1190" s="233" t="s">
        <v>162</v>
      </c>
      <c r="E1190" s="248" t="s">
        <v>21</v>
      </c>
      <c r="F1190" s="249" t="s">
        <v>1535</v>
      </c>
      <c r="G1190" s="247"/>
      <c r="H1190" s="250">
        <v>0.89000000000000001</v>
      </c>
      <c r="I1190" s="251"/>
      <c r="J1190" s="247"/>
      <c r="K1190" s="247"/>
      <c r="L1190" s="252"/>
      <c r="M1190" s="253"/>
      <c r="N1190" s="254"/>
      <c r="O1190" s="254"/>
      <c r="P1190" s="254"/>
      <c r="Q1190" s="254"/>
      <c r="R1190" s="254"/>
      <c r="S1190" s="254"/>
      <c r="T1190" s="255"/>
      <c r="AT1190" s="256" t="s">
        <v>162</v>
      </c>
      <c r="AU1190" s="256" t="s">
        <v>82</v>
      </c>
      <c r="AV1190" s="12" t="s">
        <v>82</v>
      </c>
      <c r="AW1190" s="12" t="s">
        <v>35</v>
      </c>
      <c r="AX1190" s="12" t="s">
        <v>72</v>
      </c>
      <c r="AY1190" s="256" t="s">
        <v>150</v>
      </c>
    </row>
    <row r="1191" s="13" customFormat="1">
      <c r="B1191" s="268"/>
      <c r="C1191" s="269"/>
      <c r="D1191" s="233" t="s">
        <v>162</v>
      </c>
      <c r="E1191" s="270" t="s">
        <v>21</v>
      </c>
      <c r="F1191" s="271" t="s">
        <v>211</v>
      </c>
      <c r="G1191" s="269"/>
      <c r="H1191" s="272">
        <v>62.409999999999997</v>
      </c>
      <c r="I1191" s="273"/>
      <c r="J1191" s="269"/>
      <c r="K1191" s="269"/>
      <c r="L1191" s="274"/>
      <c r="M1191" s="275"/>
      <c r="N1191" s="276"/>
      <c r="O1191" s="276"/>
      <c r="P1191" s="276"/>
      <c r="Q1191" s="276"/>
      <c r="R1191" s="276"/>
      <c r="S1191" s="276"/>
      <c r="T1191" s="277"/>
      <c r="AT1191" s="278" t="s">
        <v>162</v>
      </c>
      <c r="AU1191" s="278" t="s">
        <v>82</v>
      </c>
      <c r="AV1191" s="13" t="s">
        <v>158</v>
      </c>
      <c r="AW1191" s="13" t="s">
        <v>35</v>
      </c>
      <c r="AX1191" s="13" t="s">
        <v>80</v>
      </c>
      <c r="AY1191" s="278" t="s">
        <v>150</v>
      </c>
    </row>
    <row r="1192" s="1" customFormat="1" ht="16.5" customHeight="1">
      <c r="B1192" s="46"/>
      <c r="C1192" s="221" t="s">
        <v>1536</v>
      </c>
      <c r="D1192" s="221" t="s">
        <v>153</v>
      </c>
      <c r="E1192" s="222" t="s">
        <v>1537</v>
      </c>
      <c r="F1192" s="223" t="s">
        <v>1538</v>
      </c>
      <c r="G1192" s="224" t="s">
        <v>175</v>
      </c>
      <c r="H1192" s="225">
        <v>21.045000000000002</v>
      </c>
      <c r="I1192" s="226"/>
      <c r="J1192" s="227">
        <f>ROUND(I1192*H1192,2)</f>
        <v>0</v>
      </c>
      <c r="K1192" s="223" t="s">
        <v>157</v>
      </c>
      <c r="L1192" s="72"/>
      <c r="M1192" s="228" t="s">
        <v>21</v>
      </c>
      <c r="N1192" s="229" t="s">
        <v>43</v>
      </c>
      <c r="O1192" s="47"/>
      <c r="P1192" s="230">
        <f>O1192*H1192</f>
        <v>0</v>
      </c>
      <c r="Q1192" s="230">
        <v>0</v>
      </c>
      <c r="R1192" s="230">
        <f>Q1192*H1192</f>
        <v>0</v>
      </c>
      <c r="S1192" s="230">
        <v>0.0019</v>
      </c>
      <c r="T1192" s="231">
        <f>S1192*H1192</f>
        <v>0.0399855</v>
      </c>
      <c r="AR1192" s="24" t="s">
        <v>257</v>
      </c>
      <c r="AT1192" s="24" t="s">
        <v>153</v>
      </c>
      <c r="AU1192" s="24" t="s">
        <v>82</v>
      </c>
      <c r="AY1192" s="24" t="s">
        <v>150</v>
      </c>
      <c r="BE1192" s="232">
        <f>IF(N1192="základní",J1192,0)</f>
        <v>0</v>
      </c>
      <c r="BF1192" s="232">
        <f>IF(N1192="snížená",J1192,0)</f>
        <v>0</v>
      </c>
      <c r="BG1192" s="232">
        <f>IF(N1192="zákl. přenesená",J1192,0)</f>
        <v>0</v>
      </c>
      <c r="BH1192" s="232">
        <f>IF(N1192="sníž. přenesená",J1192,0)</f>
        <v>0</v>
      </c>
      <c r="BI1192" s="232">
        <f>IF(N1192="nulová",J1192,0)</f>
        <v>0</v>
      </c>
      <c r="BJ1192" s="24" t="s">
        <v>80</v>
      </c>
      <c r="BK1192" s="232">
        <f>ROUND(I1192*H1192,2)</f>
        <v>0</v>
      </c>
      <c r="BL1192" s="24" t="s">
        <v>257</v>
      </c>
      <c r="BM1192" s="24" t="s">
        <v>1539</v>
      </c>
    </row>
    <row r="1193" s="1" customFormat="1">
      <c r="B1193" s="46"/>
      <c r="C1193" s="74"/>
      <c r="D1193" s="233" t="s">
        <v>160</v>
      </c>
      <c r="E1193" s="74"/>
      <c r="F1193" s="234" t="s">
        <v>1540</v>
      </c>
      <c r="G1193" s="74"/>
      <c r="H1193" s="74"/>
      <c r="I1193" s="191"/>
      <c r="J1193" s="74"/>
      <c r="K1193" s="74"/>
      <c r="L1193" s="72"/>
      <c r="M1193" s="235"/>
      <c r="N1193" s="47"/>
      <c r="O1193" s="47"/>
      <c r="P1193" s="47"/>
      <c r="Q1193" s="47"/>
      <c r="R1193" s="47"/>
      <c r="S1193" s="47"/>
      <c r="T1193" s="95"/>
      <c r="AT1193" s="24" t="s">
        <v>160</v>
      </c>
      <c r="AU1193" s="24" t="s">
        <v>82</v>
      </c>
    </row>
    <row r="1194" s="11" customFormat="1">
      <c r="B1194" s="236"/>
      <c r="C1194" s="237"/>
      <c r="D1194" s="233" t="s">
        <v>162</v>
      </c>
      <c r="E1194" s="238" t="s">
        <v>21</v>
      </c>
      <c r="F1194" s="239" t="s">
        <v>1541</v>
      </c>
      <c r="G1194" s="237"/>
      <c r="H1194" s="238" t="s">
        <v>21</v>
      </c>
      <c r="I1194" s="240"/>
      <c r="J1194" s="237"/>
      <c r="K1194" s="237"/>
      <c r="L1194" s="241"/>
      <c r="M1194" s="242"/>
      <c r="N1194" s="243"/>
      <c r="O1194" s="243"/>
      <c r="P1194" s="243"/>
      <c r="Q1194" s="243"/>
      <c r="R1194" s="243"/>
      <c r="S1194" s="243"/>
      <c r="T1194" s="244"/>
      <c r="AT1194" s="245" t="s">
        <v>162</v>
      </c>
      <c r="AU1194" s="245" t="s">
        <v>82</v>
      </c>
      <c r="AV1194" s="11" t="s">
        <v>80</v>
      </c>
      <c r="AW1194" s="11" t="s">
        <v>35</v>
      </c>
      <c r="AX1194" s="11" t="s">
        <v>72</v>
      </c>
      <c r="AY1194" s="245" t="s">
        <v>150</v>
      </c>
    </row>
    <row r="1195" s="12" customFormat="1">
      <c r="B1195" s="246"/>
      <c r="C1195" s="247"/>
      <c r="D1195" s="233" t="s">
        <v>162</v>
      </c>
      <c r="E1195" s="248" t="s">
        <v>21</v>
      </c>
      <c r="F1195" s="249" t="s">
        <v>1542</v>
      </c>
      <c r="G1195" s="247"/>
      <c r="H1195" s="250">
        <v>21.045000000000002</v>
      </c>
      <c r="I1195" s="251"/>
      <c r="J1195" s="247"/>
      <c r="K1195" s="247"/>
      <c r="L1195" s="252"/>
      <c r="M1195" s="253"/>
      <c r="N1195" s="254"/>
      <c r="O1195" s="254"/>
      <c r="P1195" s="254"/>
      <c r="Q1195" s="254"/>
      <c r="R1195" s="254"/>
      <c r="S1195" s="254"/>
      <c r="T1195" s="255"/>
      <c r="AT1195" s="256" t="s">
        <v>162</v>
      </c>
      <c r="AU1195" s="256" t="s">
        <v>82</v>
      </c>
      <c r="AV1195" s="12" t="s">
        <v>82</v>
      </c>
      <c r="AW1195" s="12" t="s">
        <v>35</v>
      </c>
      <c r="AX1195" s="12" t="s">
        <v>80</v>
      </c>
      <c r="AY1195" s="256" t="s">
        <v>150</v>
      </c>
    </row>
    <row r="1196" s="1" customFormat="1" ht="16.5" customHeight="1">
      <c r="B1196" s="46"/>
      <c r="C1196" s="221" t="s">
        <v>1543</v>
      </c>
      <c r="D1196" s="221" t="s">
        <v>153</v>
      </c>
      <c r="E1196" s="222" t="s">
        <v>1544</v>
      </c>
      <c r="F1196" s="223" t="s">
        <v>1545</v>
      </c>
      <c r="G1196" s="224" t="s">
        <v>397</v>
      </c>
      <c r="H1196" s="225">
        <v>8</v>
      </c>
      <c r="I1196" s="226"/>
      <c r="J1196" s="227">
        <f>ROUND(I1196*H1196,2)</f>
        <v>0</v>
      </c>
      <c r="K1196" s="223" t="s">
        <v>157</v>
      </c>
      <c r="L1196" s="72"/>
      <c r="M1196" s="228" t="s">
        <v>21</v>
      </c>
      <c r="N1196" s="229" t="s">
        <v>43</v>
      </c>
      <c r="O1196" s="47"/>
      <c r="P1196" s="230">
        <f>O1196*H1196</f>
        <v>0</v>
      </c>
      <c r="Q1196" s="230">
        <v>0</v>
      </c>
      <c r="R1196" s="230">
        <f>Q1196*H1196</f>
        <v>0</v>
      </c>
      <c r="S1196" s="230">
        <v>0.024</v>
      </c>
      <c r="T1196" s="231">
        <f>S1196*H1196</f>
        <v>0.192</v>
      </c>
      <c r="AR1196" s="24" t="s">
        <v>257</v>
      </c>
      <c r="AT1196" s="24" t="s">
        <v>153</v>
      </c>
      <c r="AU1196" s="24" t="s">
        <v>82</v>
      </c>
      <c r="AY1196" s="24" t="s">
        <v>150</v>
      </c>
      <c r="BE1196" s="232">
        <f>IF(N1196="základní",J1196,0)</f>
        <v>0</v>
      </c>
      <c r="BF1196" s="232">
        <f>IF(N1196="snížená",J1196,0)</f>
        <v>0</v>
      </c>
      <c r="BG1196" s="232">
        <f>IF(N1196="zákl. přenesená",J1196,0)</f>
        <v>0</v>
      </c>
      <c r="BH1196" s="232">
        <f>IF(N1196="sníž. přenesená",J1196,0)</f>
        <v>0</v>
      </c>
      <c r="BI1196" s="232">
        <f>IF(N1196="nulová",J1196,0)</f>
        <v>0</v>
      </c>
      <c r="BJ1196" s="24" t="s">
        <v>80</v>
      </c>
      <c r="BK1196" s="232">
        <f>ROUND(I1196*H1196,2)</f>
        <v>0</v>
      </c>
      <c r="BL1196" s="24" t="s">
        <v>257</v>
      </c>
      <c r="BM1196" s="24" t="s">
        <v>1546</v>
      </c>
    </row>
    <row r="1197" s="1" customFormat="1">
      <c r="B1197" s="46"/>
      <c r="C1197" s="74"/>
      <c r="D1197" s="233" t="s">
        <v>160</v>
      </c>
      <c r="E1197" s="74"/>
      <c r="F1197" s="234" t="s">
        <v>1545</v>
      </c>
      <c r="G1197" s="74"/>
      <c r="H1197" s="74"/>
      <c r="I1197" s="191"/>
      <c r="J1197" s="74"/>
      <c r="K1197" s="74"/>
      <c r="L1197" s="72"/>
      <c r="M1197" s="235"/>
      <c r="N1197" s="47"/>
      <c r="O1197" s="47"/>
      <c r="P1197" s="47"/>
      <c r="Q1197" s="47"/>
      <c r="R1197" s="47"/>
      <c r="S1197" s="47"/>
      <c r="T1197" s="95"/>
      <c r="AT1197" s="24" t="s">
        <v>160</v>
      </c>
      <c r="AU1197" s="24" t="s">
        <v>82</v>
      </c>
    </row>
    <row r="1198" s="1" customFormat="1" ht="16.5" customHeight="1">
      <c r="B1198" s="46"/>
      <c r="C1198" s="221" t="s">
        <v>1547</v>
      </c>
      <c r="D1198" s="221" t="s">
        <v>153</v>
      </c>
      <c r="E1198" s="222" t="s">
        <v>1548</v>
      </c>
      <c r="F1198" s="223" t="s">
        <v>1549</v>
      </c>
      <c r="G1198" s="224" t="s">
        <v>397</v>
      </c>
      <c r="H1198" s="225">
        <v>2</v>
      </c>
      <c r="I1198" s="226"/>
      <c r="J1198" s="227">
        <f>ROUND(I1198*H1198,2)</f>
        <v>0</v>
      </c>
      <c r="K1198" s="223" t="s">
        <v>157</v>
      </c>
      <c r="L1198" s="72"/>
      <c r="M1198" s="228" t="s">
        <v>21</v>
      </c>
      <c r="N1198" s="229" t="s">
        <v>43</v>
      </c>
      <c r="O1198" s="47"/>
      <c r="P1198" s="230">
        <f>O1198*H1198</f>
        <v>0</v>
      </c>
      <c r="Q1198" s="230">
        <v>0</v>
      </c>
      <c r="R1198" s="230">
        <f>Q1198*H1198</f>
        <v>0</v>
      </c>
      <c r="S1198" s="230">
        <v>0.028000000000000001</v>
      </c>
      <c r="T1198" s="231">
        <f>S1198*H1198</f>
        <v>0.056000000000000001</v>
      </c>
      <c r="AR1198" s="24" t="s">
        <v>257</v>
      </c>
      <c r="AT1198" s="24" t="s">
        <v>153</v>
      </c>
      <c r="AU1198" s="24" t="s">
        <v>82</v>
      </c>
      <c r="AY1198" s="24" t="s">
        <v>150</v>
      </c>
      <c r="BE1198" s="232">
        <f>IF(N1198="základní",J1198,0)</f>
        <v>0</v>
      </c>
      <c r="BF1198" s="232">
        <f>IF(N1198="snížená",J1198,0)</f>
        <v>0</v>
      </c>
      <c r="BG1198" s="232">
        <f>IF(N1198="zákl. přenesená",J1198,0)</f>
        <v>0</v>
      </c>
      <c r="BH1198" s="232">
        <f>IF(N1198="sníž. přenesená",J1198,0)</f>
        <v>0</v>
      </c>
      <c r="BI1198" s="232">
        <f>IF(N1198="nulová",J1198,0)</f>
        <v>0</v>
      </c>
      <c r="BJ1198" s="24" t="s">
        <v>80</v>
      </c>
      <c r="BK1198" s="232">
        <f>ROUND(I1198*H1198,2)</f>
        <v>0</v>
      </c>
      <c r="BL1198" s="24" t="s">
        <v>257</v>
      </c>
      <c r="BM1198" s="24" t="s">
        <v>1550</v>
      </c>
    </row>
    <row r="1199" s="1" customFormat="1">
      <c r="B1199" s="46"/>
      <c r="C1199" s="74"/>
      <c r="D1199" s="233" t="s">
        <v>160</v>
      </c>
      <c r="E1199" s="74"/>
      <c r="F1199" s="234" t="s">
        <v>1549</v>
      </c>
      <c r="G1199" s="74"/>
      <c r="H1199" s="74"/>
      <c r="I1199" s="191"/>
      <c r="J1199" s="74"/>
      <c r="K1199" s="74"/>
      <c r="L1199" s="72"/>
      <c r="M1199" s="235"/>
      <c r="N1199" s="47"/>
      <c r="O1199" s="47"/>
      <c r="P1199" s="47"/>
      <c r="Q1199" s="47"/>
      <c r="R1199" s="47"/>
      <c r="S1199" s="47"/>
      <c r="T1199" s="95"/>
      <c r="AT1199" s="24" t="s">
        <v>160</v>
      </c>
      <c r="AU1199" s="24" t="s">
        <v>82</v>
      </c>
    </row>
    <row r="1200" s="1" customFormat="1" ht="16.5" customHeight="1">
      <c r="B1200" s="46"/>
      <c r="C1200" s="221" t="s">
        <v>1551</v>
      </c>
      <c r="D1200" s="221" t="s">
        <v>153</v>
      </c>
      <c r="E1200" s="222" t="s">
        <v>1552</v>
      </c>
      <c r="F1200" s="223" t="s">
        <v>1553</v>
      </c>
      <c r="G1200" s="224" t="s">
        <v>175</v>
      </c>
      <c r="H1200" s="225">
        <v>172.02000000000001</v>
      </c>
      <c r="I1200" s="226"/>
      <c r="J1200" s="227">
        <f>ROUND(I1200*H1200,2)</f>
        <v>0</v>
      </c>
      <c r="K1200" s="223" t="s">
        <v>157</v>
      </c>
      <c r="L1200" s="72"/>
      <c r="M1200" s="228" t="s">
        <v>21</v>
      </c>
      <c r="N1200" s="229" t="s">
        <v>43</v>
      </c>
      <c r="O1200" s="47"/>
      <c r="P1200" s="230">
        <f>O1200*H1200</f>
        <v>0</v>
      </c>
      <c r="Q1200" s="230">
        <v>0</v>
      </c>
      <c r="R1200" s="230">
        <f>Q1200*H1200</f>
        <v>0</v>
      </c>
      <c r="S1200" s="230">
        <v>0.014</v>
      </c>
      <c r="T1200" s="231">
        <f>S1200*H1200</f>
        <v>2.40828</v>
      </c>
      <c r="AR1200" s="24" t="s">
        <v>257</v>
      </c>
      <c r="AT1200" s="24" t="s">
        <v>153</v>
      </c>
      <c r="AU1200" s="24" t="s">
        <v>82</v>
      </c>
      <c r="AY1200" s="24" t="s">
        <v>150</v>
      </c>
      <c r="BE1200" s="232">
        <f>IF(N1200="základní",J1200,0)</f>
        <v>0</v>
      </c>
      <c r="BF1200" s="232">
        <f>IF(N1200="snížená",J1200,0)</f>
        <v>0</v>
      </c>
      <c r="BG1200" s="232">
        <f>IF(N1200="zákl. přenesená",J1200,0)</f>
        <v>0</v>
      </c>
      <c r="BH1200" s="232">
        <f>IF(N1200="sníž. přenesená",J1200,0)</f>
        <v>0</v>
      </c>
      <c r="BI1200" s="232">
        <f>IF(N1200="nulová",J1200,0)</f>
        <v>0</v>
      </c>
      <c r="BJ1200" s="24" t="s">
        <v>80</v>
      </c>
      <c r="BK1200" s="232">
        <f>ROUND(I1200*H1200,2)</f>
        <v>0</v>
      </c>
      <c r="BL1200" s="24" t="s">
        <v>257</v>
      </c>
      <c r="BM1200" s="24" t="s">
        <v>1554</v>
      </c>
    </row>
    <row r="1201" s="1" customFormat="1">
      <c r="B1201" s="46"/>
      <c r="C1201" s="74"/>
      <c r="D1201" s="233" t="s">
        <v>160</v>
      </c>
      <c r="E1201" s="74"/>
      <c r="F1201" s="234" t="s">
        <v>1553</v>
      </c>
      <c r="G1201" s="74"/>
      <c r="H1201" s="74"/>
      <c r="I1201" s="191"/>
      <c r="J1201" s="74"/>
      <c r="K1201" s="74"/>
      <c r="L1201" s="72"/>
      <c r="M1201" s="235"/>
      <c r="N1201" s="47"/>
      <c r="O1201" s="47"/>
      <c r="P1201" s="47"/>
      <c r="Q1201" s="47"/>
      <c r="R1201" s="47"/>
      <c r="S1201" s="47"/>
      <c r="T1201" s="95"/>
      <c r="AT1201" s="24" t="s">
        <v>160</v>
      </c>
      <c r="AU1201" s="24" t="s">
        <v>82</v>
      </c>
    </row>
    <row r="1202" s="11" customFormat="1">
      <c r="B1202" s="236"/>
      <c r="C1202" s="237"/>
      <c r="D1202" s="233" t="s">
        <v>162</v>
      </c>
      <c r="E1202" s="238" t="s">
        <v>21</v>
      </c>
      <c r="F1202" s="239" t="s">
        <v>371</v>
      </c>
      <c r="G1202" s="237"/>
      <c r="H1202" s="238" t="s">
        <v>21</v>
      </c>
      <c r="I1202" s="240"/>
      <c r="J1202" s="237"/>
      <c r="K1202" s="237"/>
      <c r="L1202" s="241"/>
      <c r="M1202" s="242"/>
      <c r="N1202" s="243"/>
      <c r="O1202" s="243"/>
      <c r="P1202" s="243"/>
      <c r="Q1202" s="243"/>
      <c r="R1202" s="243"/>
      <c r="S1202" s="243"/>
      <c r="T1202" s="244"/>
      <c r="AT1202" s="245" t="s">
        <v>162</v>
      </c>
      <c r="AU1202" s="245" t="s">
        <v>82</v>
      </c>
      <c r="AV1202" s="11" t="s">
        <v>80</v>
      </c>
      <c r="AW1202" s="11" t="s">
        <v>35</v>
      </c>
      <c r="AX1202" s="11" t="s">
        <v>72</v>
      </c>
      <c r="AY1202" s="245" t="s">
        <v>150</v>
      </c>
    </row>
    <row r="1203" s="12" customFormat="1">
      <c r="B1203" s="246"/>
      <c r="C1203" s="247"/>
      <c r="D1203" s="233" t="s">
        <v>162</v>
      </c>
      <c r="E1203" s="248" t="s">
        <v>21</v>
      </c>
      <c r="F1203" s="249" t="s">
        <v>910</v>
      </c>
      <c r="G1203" s="247"/>
      <c r="H1203" s="250">
        <v>4</v>
      </c>
      <c r="I1203" s="251"/>
      <c r="J1203" s="247"/>
      <c r="K1203" s="247"/>
      <c r="L1203" s="252"/>
      <c r="M1203" s="253"/>
      <c r="N1203" s="254"/>
      <c r="O1203" s="254"/>
      <c r="P1203" s="254"/>
      <c r="Q1203" s="254"/>
      <c r="R1203" s="254"/>
      <c r="S1203" s="254"/>
      <c r="T1203" s="255"/>
      <c r="AT1203" s="256" t="s">
        <v>162</v>
      </c>
      <c r="AU1203" s="256" t="s">
        <v>82</v>
      </c>
      <c r="AV1203" s="12" t="s">
        <v>82</v>
      </c>
      <c r="AW1203" s="12" t="s">
        <v>35</v>
      </c>
      <c r="AX1203" s="12" t="s">
        <v>72</v>
      </c>
      <c r="AY1203" s="256" t="s">
        <v>150</v>
      </c>
    </row>
    <row r="1204" s="11" customFormat="1">
      <c r="B1204" s="236"/>
      <c r="C1204" s="237"/>
      <c r="D1204" s="233" t="s">
        <v>162</v>
      </c>
      <c r="E1204" s="238" t="s">
        <v>21</v>
      </c>
      <c r="F1204" s="239" t="s">
        <v>357</v>
      </c>
      <c r="G1204" s="237"/>
      <c r="H1204" s="238" t="s">
        <v>21</v>
      </c>
      <c r="I1204" s="240"/>
      <c r="J1204" s="237"/>
      <c r="K1204" s="237"/>
      <c r="L1204" s="241"/>
      <c r="M1204" s="242"/>
      <c r="N1204" s="243"/>
      <c r="O1204" s="243"/>
      <c r="P1204" s="243"/>
      <c r="Q1204" s="243"/>
      <c r="R1204" s="243"/>
      <c r="S1204" s="243"/>
      <c r="T1204" s="244"/>
      <c r="AT1204" s="245" t="s">
        <v>162</v>
      </c>
      <c r="AU1204" s="245" t="s">
        <v>82</v>
      </c>
      <c r="AV1204" s="11" t="s">
        <v>80</v>
      </c>
      <c r="AW1204" s="11" t="s">
        <v>35</v>
      </c>
      <c r="AX1204" s="11" t="s">
        <v>72</v>
      </c>
      <c r="AY1204" s="245" t="s">
        <v>150</v>
      </c>
    </row>
    <row r="1205" s="12" customFormat="1">
      <c r="B1205" s="246"/>
      <c r="C1205" s="247"/>
      <c r="D1205" s="233" t="s">
        <v>162</v>
      </c>
      <c r="E1205" s="248" t="s">
        <v>21</v>
      </c>
      <c r="F1205" s="249" t="s">
        <v>1555</v>
      </c>
      <c r="G1205" s="247"/>
      <c r="H1205" s="250">
        <v>132</v>
      </c>
      <c r="I1205" s="251"/>
      <c r="J1205" s="247"/>
      <c r="K1205" s="247"/>
      <c r="L1205" s="252"/>
      <c r="M1205" s="253"/>
      <c r="N1205" s="254"/>
      <c r="O1205" s="254"/>
      <c r="P1205" s="254"/>
      <c r="Q1205" s="254"/>
      <c r="R1205" s="254"/>
      <c r="S1205" s="254"/>
      <c r="T1205" s="255"/>
      <c r="AT1205" s="256" t="s">
        <v>162</v>
      </c>
      <c r="AU1205" s="256" t="s">
        <v>82</v>
      </c>
      <c r="AV1205" s="12" t="s">
        <v>82</v>
      </c>
      <c r="AW1205" s="12" t="s">
        <v>35</v>
      </c>
      <c r="AX1205" s="12" t="s">
        <v>72</v>
      </c>
      <c r="AY1205" s="256" t="s">
        <v>150</v>
      </c>
    </row>
    <row r="1206" s="12" customFormat="1">
      <c r="B1206" s="246"/>
      <c r="C1206" s="247"/>
      <c r="D1206" s="233" t="s">
        <v>162</v>
      </c>
      <c r="E1206" s="248" t="s">
        <v>21</v>
      </c>
      <c r="F1206" s="249" t="s">
        <v>1556</v>
      </c>
      <c r="G1206" s="247"/>
      <c r="H1206" s="250">
        <v>36.020000000000003</v>
      </c>
      <c r="I1206" s="251"/>
      <c r="J1206" s="247"/>
      <c r="K1206" s="247"/>
      <c r="L1206" s="252"/>
      <c r="M1206" s="253"/>
      <c r="N1206" s="254"/>
      <c r="O1206" s="254"/>
      <c r="P1206" s="254"/>
      <c r="Q1206" s="254"/>
      <c r="R1206" s="254"/>
      <c r="S1206" s="254"/>
      <c r="T1206" s="255"/>
      <c r="AT1206" s="256" t="s">
        <v>162</v>
      </c>
      <c r="AU1206" s="256" t="s">
        <v>82</v>
      </c>
      <c r="AV1206" s="12" t="s">
        <v>82</v>
      </c>
      <c r="AW1206" s="12" t="s">
        <v>35</v>
      </c>
      <c r="AX1206" s="12" t="s">
        <v>72</v>
      </c>
      <c r="AY1206" s="256" t="s">
        <v>150</v>
      </c>
    </row>
    <row r="1207" s="13" customFormat="1">
      <c r="B1207" s="268"/>
      <c r="C1207" s="269"/>
      <c r="D1207" s="233" t="s">
        <v>162</v>
      </c>
      <c r="E1207" s="270" t="s">
        <v>21</v>
      </c>
      <c r="F1207" s="271" t="s">
        <v>211</v>
      </c>
      <c r="G1207" s="269"/>
      <c r="H1207" s="272">
        <v>172.02000000000001</v>
      </c>
      <c r="I1207" s="273"/>
      <c r="J1207" s="269"/>
      <c r="K1207" s="269"/>
      <c r="L1207" s="274"/>
      <c r="M1207" s="275"/>
      <c r="N1207" s="276"/>
      <c r="O1207" s="276"/>
      <c r="P1207" s="276"/>
      <c r="Q1207" s="276"/>
      <c r="R1207" s="276"/>
      <c r="S1207" s="276"/>
      <c r="T1207" s="277"/>
      <c r="AT1207" s="278" t="s">
        <v>162</v>
      </c>
      <c r="AU1207" s="278" t="s">
        <v>82</v>
      </c>
      <c r="AV1207" s="13" t="s">
        <v>158</v>
      </c>
      <c r="AW1207" s="13" t="s">
        <v>35</v>
      </c>
      <c r="AX1207" s="13" t="s">
        <v>80</v>
      </c>
      <c r="AY1207" s="278" t="s">
        <v>150</v>
      </c>
    </row>
    <row r="1208" s="1" customFormat="1" ht="16.5" customHeight="1">
      <c r="B1208" s="46"/>
      <c r="C1208" s="221" t="s">
        <v>1557</v>
      </c>
      <c r="D1208" s="221" t="s">
        <v>153</v>
      </c>
      <c r="E1208" s="222" t="s">
        <v>1558</v>
      </c>
      <c r="F1208" s="223" t="s">
        <v>1559</v>
      </c>
      <c r="G1208" s="224" t="s">
        <v>175</v>
      </c>
      <c r="H1208" s="225">
        <v>42</v>
      </c>
      <c r="I1208" s="226"/>
      <c r="J1208" s="227">
        <f>ROUND(I1208*H1208,2)</f>
        <v>0</v>
      </c>
      <c r="K1208" s="223" t="s">
        <v>157</v>
      </c>
      <c r="L1208" s="72"/>
      <c r="M1208" s="228" t="s">
        <v>21</v>
      </c>
      <c r="N1208" s="229" t="s">
        <v>43</v>
      </c>
      <c r="O1208" s="47"/>
      <c r="P1208" s="230">
        <f>O1208*H1208</f>
        <v>0</v>
      </c>
      <c r="Q1208" s="230">
        <v>0</v>
      </c>
      <c r="R1208" s="230">
        <f>Q1208*H1208</f>
        <v>0</v>
      </c>
      <c r="S1208" s="230">
        <v>0.0050000000000000001</v>
      </c>
      <c r="T1208" s="231">
        <f>S1208*H1208</f>
        <v>0.20999999999999999</v>
      </c>
      <c r="AR1208" s="24" t="s">
        <v>257</v>
      </c>
      <c r="AT1208" s="24" t="s">
        <v>153</v>
      </c>
      <c r="AU1208" s="24" t="s">
        <v>82</v>
      </c>
      <c r="AY1208" s="24" t="s">
        <v>150</v>
      </c>
      <c r="BE1208" s="232">
        <f>IF(N1208="základní",J1208,0)</f>
        <v>0</v>
      </c>
      <c r="BF1208" s="232">
        <f>IF(N1208="snížená",J1208,0)</f>
        <v>0</v>
      </c>
      <c r="BG1208" s="232">
        <f>IF(N1208="zákl. přenesená",J1208,0)</f>
        <v>0</v>
      </c>
      <c r="BH1208" s="232">
        <f>IF(N1208="sníž. přenesená",J1208,0)</f>
        <v>0</v>
      </c>
      <c r="BI1208" s="232">
        <f>IF(N1208="nulová",J1208,0)</f>
        <v>0</v>
      </c>
      <c r="BJ1208" s="24" t="s">
        <v>80</v>
      </c>
      <c r="BK1208" s="232">
        <f>ROUND(I1208*H1208,2)</f>
        <v>0</v>
      </c>
      <c r="BL1208" s="24" t="s">
        <v>257</v>
      </c>
      <c r="BM1208" s="24" t="s">
        <v>1560</v>
      </c>
    </row>
    <row r="1209" s="1" customFormat="1">
      <c r="B1209" s="46"/>
      <c r="C1209" s="74"/>
      <c r="D1209" s="233" t="s">
        <v>160</v>
      </c>
      <c r="E1209" s="74"/>
      <c r="F1209" s="234" t="s">
        <v>1561</v>
      </c>
      <c r="G1209" s="74"/>
      <c r="H1209" s="74"/>
      <c r="I1209" s="191"/>
      <c r="J1209" s="74"/>
      <c r="K1209" s="74"/>
      <c r="L1209" s="72"/>
      <c r="M1209" s="235"/>
      <c r="N1209" s="47"/>
      <c r="O1209" s="47"/>
      <c r="P1209" s="47"/>
      <c r="Q1209" s="47"/>
      <c r="R1209" s="47"/>
      <c r="S1209" s="47"/>
      <c r="T1209" s="95"/>
      <c r="AT1209" s="24" t="s">
        <v>160</v>
      </c>
      <c r="AU1209" s="24" t="s">
        <v>82</v>
      </c>
    </row>
    <row r="1210" s="12" customFormat="1">
      <c r="B1210" s="246"/>
      <c r="C1210" s="247"/>
      <c r="D1210" s="233" t="s">
        <v>162</v>
      </c>
      <c r="E1210" s="248" t="s">
        <v>21</v>
      </c>
      <c r="F1210" s="249" t="s">
        <v>1562</v>
      </c>
      <c r="G1210" s="247"/>
      <c r="H1210" s="250">
        <v>42</v>
      </c>
      <c r="I1210" s="251"/>
      <c r="J1210" s="247"/>
      <c r="K1210" s="247"/>
      <c r="L1210" s="252"/>
      <c r="M1210" s="253"/>
      <c r="N1210" s="254"/>
      <c r="O1210" s="254"/>
      <c r="P1210" s="254"/>
      <c r="Q1210" s="254"/>
      <c r="R1210" s="254"/>
      <c r="S1210" s="254"/>
      <c r="T1210" s="255"/>
      <c r="AT1210" s="256" t="s">
        <v>162</v>
      </c>
      <c r="AU1210" s="256" t="s">
        <v>82</v>
      </c>
      <c r="AV1210" s="12" t="s">
        <v>82</v>
      </c>
      <c r="AW1210" s="12" t="s">
        <v>35</v>
      </c>
      <c r="AX1210" s="12" t="s">
        <v>80</v>
      </c>
      <c r="AY1210" s="256" t="s">
        <v>150</v>
      </c>
    </row>
    <row r="1211" s="1" customFormat="1" ht="16.5" customHeight="1">
      <c r="B1211" s="46"/>
      <c r="C1211" s="221" t="s">
        <v>1563</v>
      </c>
      <c r="D1211" s="221" t="s">
        <v>153</v>
      </c>
      <c r="E1211" s="222" t="s">
        <v>1564</v>
      </c>
      <c r="F1211" s="223" t="s">
        <v>1565</v>
      </c>
      <c r="G1211" s="224" t="s">
        <v>175</v>
      </c>
      <c r="H1211" s="225">
        <v>42</v>
      </c>
      <c r="I1211" s="226"/>
      <c r="J1211" s="227">
        <f>ROUND(I1211*H1211,2)</f>
        <v>0</v>
      </c>
      <c r="K1211" s="223" t="s">
        <v>157</v>
      </c>
      <c r="L1211" s="72"/>
      <c r="M1211" s="228" t="s">
        <v>21</v>
      </c>
      <c r="N1211" s="229" t="s">
        <v>43</v>
      </c>
      <c r="O1211" s="47"/>
      <c r="P1211" s="230">
        <f>O1211*H1211</f>
        <v>0</v>
      </c>
      <c r="Q1211" s="230">
        <v>0</v>
      </c>
      <c r="R1211" s="230">
        <f>Q1211*H1211</f>
        <v>0</v>
      </c>
      <c r="S1211" s="230">
        <v>0.002</v>
      </c>
      <c r="T1211" s="231">
        <f>S1211*H1211</f>
        <v>0.084000000000000005</v>
      </c>
      <c r="AR1211" s="24" t="s">
        <v>257</v>
      </c>
      <c r="AT1211" s="24" t="s">
        <v>153</v>
      </c>
      <c r="AU1211" s="24" t="s">
        <v>82</v>
      </c>
      <c r="AY1211" s="24" t="s">
        <v>150</v>
      </c>
      <c r="BE1211" s="232">
        <f>IF(N1211="základní",J1211,0)</f>
        <v>0</v>
      </c>
      <c r="BF1211" s="232">
        <f>IF(N1211="snížená",J1211,0)</f>
        <v>0</v>
      </c>
      <c r="BG1211" s="232">
        <f>IF(N1211="zákl. přenesená",J1211,0)</f>
        <v>0</v>
      </c>
      <c r="BH1211" s="232">
        <f>IF(N1211="sníž. přenesená",J1211,0)</f>
        <v>0</v>
      </c>
      <c r="BI1211" s="232">
        <f>IF(N1211="nulová",J1211,0)</f>
        <v>0</v>
      </c>
      <c r="BJ1211" s="24" t="s">
        <v>80</v>
      </c>
      <c r="BK1211" s="232">
        <f>ROUND(I1211*H1211,2)</f>
        <v>0</v>
      </c>
      <c r="BL1211" s="24" t="s">
        <v>257</v>
      </c>
      <c r="BM1211" s="24" t="s">
        <v>1566</v>
      </c>
    </row>
    <row r="1212" s="1" customFormat="1">
      <c r="B1212" s="46"/>
      <c r="C1212" s="74"/>
      <c r="D1212" s="233" t="s">
        <v>160</v>
      </c>
      <c r="E1212" s="74"/>
      <c r="F1212" s="234" t="s">
        <v>1567</v>
      </c>
      <c r="G1212" s="74"/>
      <c r="H1212" s="74"/>
      <c r="I1212" s="191"/>
      <c r="J1212" s="74"/>
      <c r="K1212" s="74"/>
      <c r="L1212" s="72"/>
      <c r="M1212" s="235"/>
      <c r="N1212" s="47"/>
      <c r="O1212" s="47"/>
      <c r="P1212" s="47"/>
      <c r="Q1212" s="47"/>
      <c r="R1212" s="47"/>
      <c r="S1212" s="47"/>
      <c r="T1212" s="95"/>
      <c r="AT1212" s="24" t="s">
        <v>160</v>
      </c>
      <c r="AU1212" s="24" t="s">
        <v>82</v>
      </c>
    </row>
    <row r="1213" s="1" customFormat="1" ht="25.5" customHeight="1">
      <c r="B1213" s="46"/>
      <c r="C1213" s="221" t="s">
        <v>1568</v>
      </c>
      <c r="D1213" s="221" t="s">
        <v>153</v>
      </c>
      <c r="E1213" s="222" t="s">
        <v>1569</v>
      </c>
      <c r="F1213" s="223" t="s">
        <v>1570</v>
      </c>
      <c r="G1213" s="224" t="s">
        <v>175</v>
      </c>
      <c r="H1213" s="225">
        <v>42</v>
      </c>
      <c r="I1213" s="226"/>
      <c r="J1213" s="227">
        <f>ROUND(I1213*H1213,2)</f>
        <v>0</v>
      </c>
      <c r="K1213" s="223" t="s">
        <v>21</v>
      </c>
      <c r="L1213" s="72"/>
      <c r="M1213" s="228" t="s">
        <v>21</v>
      </c>
      <c r="N1213" s="229" t="s">
        <v>43</v>
      </c>
      <c r="O1213" s="47"/>
      <c r="P1213" s="230">
        <f>O1213*H1213</f>
        <v>0</v>
      </c>
      <c r="Q1213" s="230">
        <v>0</v>
      </c>
      <c r="R1213" s="230">
        <f>Q1213*H1213</f>
        <v>0</v>
      </c>
      <c r="S1213" s="230">
        <v>0.002</v>
      </c>
      <c r="T1213" s="231">
        <f>S1213*H1213</f>
        <v>0.084000000000000005</v>
      </c>
      <c r="AR1213" s="24" t="s">
        <v>257</v>
      </c>
      <c r="AT1213" s="24" t="s">
        <v>153</v>
      </c>
      <c r="AU1213" s="24" t="s">
        <v>82</v>
      </c>
      <c r="AY1213" s="24" t="s">
        <v>150</v>
      </c>
      <c r="BE1213" s="232">
        <f>IF(N1213="základní",J1213,0)</f>
        <v>0</v>
      </c>
      <c r="BF1213" s="232">
        <f>IF(N1213="snížená",J1213,0)</f>
        <v>0</v>
      </c>
      <c r="BG1213" s="232">
        <f>IF(N1213="zákl. přenesená",J1213,0)</f>
        <v>0</v>
      </c>
      <c r="BH1213" s="232">
        <f>IF(N1213="sníž. přenesená",J1213,0)</f>
        <v>0</v>
      </c>
      <c r="BI1213" s="232">
        <f>IF(N1213="nulová",J1213,0)</f>
        <v>0</v>
      </c>
      <c r="BJ1213" s="24" t="s">
        <v>80</v>
      </c>
      <c r="BK1213" s="232">
        <f>ROUND(I1213*H1213,2)</f>
        <v>0</v>
      </c>
      <c r="BL1213" s="24" t="s">
        <v>257</v>
      </c>
      <c r="BM1213" s="24" t="s">
        <v>1571</v>
      </c>
    </row>
    <row r="1214" s="1" customFormat="1">
      <c r="B1214" s="46"/>
      <c r="C1214" s="74"/>
      <c r="D1214" s="233" t="s">
        <v>160</v>
      </c>
      <c r="E1214" s="74"/>
      <c r="F1214" s="234" t="s">
        <v>1570</v>
      </c>
      <c r="G1214" s="74"/>
      <c r="H1214" s="74"/>
      <c r="I1214" s="191"/>
      <c r="J1214" s="74"/>
      <c r="K1214" s="74"/>
      <c r="L1214" s="72"/>
      <c r="M1214" s="235"/>
      <c r="N1214" s="47"/>
      <c r="O1214" s="47"/>
      <c r="P1214" s="47"/>
      <c r="Q1214" s="47"/>
      <c r="R1214" s="47"/>
      <c r="S1214" s="47"/>
      <c r="T1214" s="95"/>
      <c r="AT1214" s="24" t="s">
        <v>160</v>
      </c>
      <c r="AU1214" s="24" t="s">
        <v>82</v>
      </c>
    </row>
    <row r="1215" s="1" customFormat="1" ht="16.5" customHeight="1">
      <c r="B1215" s="46"/>
      <c r="C1215" s="221" t="s">
        <v>1572</v>
      </c>
      <c r="D1215" s="221" t="s">
        <v>153</v>
      </c>
      <c r="E1215" s="222" t="s">
        <v>1573</v>
      </c>
      <c r="F1215" s="223" t="s">
        <v>1574</v>
      </c>
      <c r="G1215" s="224" t="s">
        <v>175</v>
      </c>
      <c r="H1215" s="225">
        <v>281.19999999999999</v>
      </c>
      <c r="I1215" s="226"/>
      <c r="J1215" s="227">
        <f>ROUND(I1215*H1215,2)</f>
        <v>0</v>
      </c>
      <c r="K1215" s="223" t="s">
        <v>157</v>
      </c>
      <c r="L1215" s="72"/>
      <c r="M1215" s="228" t="s">
        <v>21</v>
      </c>
      <c r="N1215" s="229" t="s">
        <v>43</v>
      </c>
      <c r="O1215" s="47"/>
      <c r="P1215" s="230">
        <f>O1215*H1215</f>
        <v>0</v>
      </c>
      <c r="Q1215" s="230">
        <v>0</v>
      </c>
      <c r="R1215" s="230">
        <f>Q1215*H1215</f>
        <v>0</v>
      </c>
      <c r="S1215" s="230">
        <v>0.0030000000000000001</v>
      </c>
      <c r="T1215" s="231">
        <f>S1215*H1215</f>
        <v>0.84360000000000002</v>
      </c>
      <c r="AR1215" s="24" t="s">
        <v>257</v>
      </c>
      <c r="AT1215" s="24" t="s">
        <v>153</v>
      </c>
      <c r="AU1215" s="24" t="s">
        <v>82</v>
      </c>
      <c r="AY1215" s="24" t="s">
        <v>150</v>
      </c>
      <c r="BE1215" s="232">
        <f>IF(N1215="základní",J1215,0)</f>
        <v>0</v>
      </c>
      <c r="BF1215" s="232">
        <f>IF(N1215="snížená",J1215,0)</f>
        <v>0</v>
      </c>
      <c r="BG1215" s="232">
        <f>IF(N1215="zákl. přenesená",J1215,0)</f>
        <v>0</v>
      </c>
      <c r="BH1215" s="232">
        <f>IF(N1215="sníž. přenesená",J1215,0)</f>
        <v>0</v>
      </c>
      <c r="BI1215" s="232">
        <f>IF(N1215="nulová",J1215,0)</f>
        <v>0</v>
      </c>
      <c r="BJ1215" s="24" t="s">
        <v>80</v>
      </c>
      <c r="BK1215" s="232">
        <f>ROUND(I1215*H1215,2)</f>
        <v>0</v>
      </c>
      <c r="BL1215" s="24" t="s">
        <v>257</v>
      </c>
      <c r="BM1215" s="24" t="s">
        <v>1575</v>
      </c>
    </row>
    <row r="1216" s="1" customFormat="1">
      <c r="B1216" s="46"/>
      <c r="C1216" s="74"/>
      <c r="D1216" s="233" t="s">
        <v>160</v>
      </c>
      <c r="E1216" s="74"/>
      <c r="F1216" s="234" t="s">
        <v>1576</v>
      </c>
      <c r="G1216" s="74"/>
      <c r="H1216" s="74"/>
      <c r="I1216" s="191"/>
      <c r="J1216" s="74"/>
      <c r="K1216" s="74"/>
      <c r="L1216" s="72"/>
      <c r="M1216" s="235"/>
      <c r="N1216" s="47"/>
      <c r="O1216" s="47"/>
      <c r="P1216" s="47"/>
      <c r="Q1216" s="47"/>
      <c r="R1216" s="47"/>
      <c r="S1216" s="47"/>
      <c r="T1216" s="95"/>
      <c r="AT1216" s="24" t="s">
        <v>160</v>
      </c>
      <c r="AU1216" s="24" t="s">
        <v>82</v>
      </c>
    </row>
    <row r="1217" s="11" customFormat="1">
      <c r="B1217" s="236"/>
      <c r="C1217" s="237"/>
      <c r="D1217" s="233" t="s">
        <v>162</v>
      </c>
      <c r="E1217" s="238" t="s">
        <v>21</v>
      </c>
      <c r="F1217" s="239" t="s">
        <v>371</v>
      </c>
      <c r="G1217" s="237"/>
      <c r="H1217" s="238" t="s">
        <v>21</v>
      </c>
      <c r="I1217" s="240"/>
      <c r="J1217" s="237"/>
      <c r="K1217" s="237"/>
      <c r="L1217" s="241"/>
      <c r="M1217" s="242"/>
      <c r="N1217" s="243"/>
      <c r="O1217" s="243"/>
      <c r="P1217" s="243"/>
      <c r="Q1217" s="243"/>
      <c r="R1217" s="243"/>
      <c r="S1217" s="243"/>
      <c r="T1217" s="244"/>
      <c r="AT1217" s="245" t="s">
        <v>162</v>
      </c>
      <c r="AU1217" s="245" t="s">
        <v>82</v>
      </c>
      <c r="AV1217" s="11" t="s">
        <v>80</v>
      </c>
      <c r="AW1217" s="11" t="s">
        <v>35</v>
      </c>
      <c r="AX1217" s="11" t="s">
        <v>72</v>
      </c>
      <c r="AY1217" s="245" t="s">
        <v>150</v>
      </c>
    </row>
    <row r="1218" s="12" customFormat="1">
      <c r="B1218" s="246"/>
      <c r="C1218" s="247"/>
      <c r="D1218" s="233" t="s">
        <v>162</v>
      </c>
      <c r="E1218" s="248" t="s">
        <v>21</v>
      </c>
      <c r="F1218" s="249" t="s">
        <v>810</v>
      </c>
      <c r="G1218" s="247"/>
      <c r="H1218" s="250">
        <v>27.199999999999999</v>
      </c>
      <c r="I1218" s="251"/>
      <c r="J1218" s="247"/>
      <c r="K1218" s="247"/>
      <c r="L1218" s="252"/>
      <c r="M1218" s="253"/>
      <c r="N1218" s="254"/>
      <c r="O1218" s="254"/>
      <c r="P1218" s="254"/>
      <c r="Q1218" s="254"/>
      <c r="R1218" s="254"/>
      <c r="S1218" s="254"/>
      <c r="T1218" s="255"/>
      <c r="AT1218" s="256" t="s">
        <v>162</v>
      </c>
      <c r="AU1218" s="256" t="s">
        <v>82</v>
      </c>
      <c r="AV1218" s="12" t="s">
        <v>82</v>
      </c>
      <c r="AW1218" s="12" t="s">
        <v>35</v>
      </c>
      <c r="AX1218" s="12" t="s">
        <v>72</v>
      </c>
      <c r="AY1218" s="256" t="s">
        <v>150</v>
      </c>
    </row>
    <row r="1219" s="11" customFormat="1">
      <c r="B1219" s="236"/>
      <c r="C1219" s="237"/>
      <c r="D1219" s="233" t="s">
        <v>162</v>
      </c>
      <c r="E1219" s="238" t="s">
        <v>21</v>
      </c>
      <c r="F1219" s="239" t="s">
        <v>357</v>
      </c>
      <c r="G1219" s="237"/>
      <c r="H1219" s="238" t="s">
        <v>21</v>
      </c>
      <c r="I1219" s="240"/>
      <c r="J1219" s="237"/>
      <c r="K1219" s="237"/>
      <c r="L1219" s="241"/>
      <c r="M1219" s="242"/>
      <c r="N1219" s="243"/>
      <c r="O1219" s="243"/>
      <c r="P1219" s="243"/>
      <c r="Q1219" s="243"/>
      <c r="R1219" s="243"/>
      <c r="S1219" s="243"/>
      <c r="T1219" s="244"/>
      <c r="AT1219" s="245" t="s">
        <v>162</v>
      </c>
      <c r="AU1219" s="245" t="s">
        <v>82</v>
      </c>
      <c r="AV1219" s="11" t="s">
        <v>80</v>
      </c>
      <c r="AW1219" s="11" t="s">
        <v>35</v>
      </c>
      <c r="AX1219" s="11" t="s">
        <v>72</v>
      </c>
      <c r="AY1219" s="245" t="s">
        <v>150</v>
      </c>
    </row>
    <row r="1220" s="12" customFormat="1">
      <c r="B1220" s="246"/>
      <c r="C1220" s="247"/>
      <c r="D1220" s="233" t="s">
        <v>162</v>
      </c>
      <c r="E1220" s="248" t="s">
        <v>21</v>
      </c>
      <c r="F1220" s="249" t="s">
        <v>1577</v>
      </c>
      <c r="G1220" s="247"/>
      <c r="H1220" s="250">
        <v>254</v>
      </c>
      <c r="I1220" s="251"/>
      <c r="J1220" s="247"/>
      <c r="K1220" s="247"/>
      <c r="L1220" s="252"/>
      <c r="M1220" s="253"/>
      <c r="N1220" s="254"/>
      <c r="O1220" s="254"/>
      <c r="P1220" s="254"/>
      <c r="Q1220" s="254"/>
      <c r="R1220" s="254"/>
      <c r="S1220" s="254"/>
      <c r="T1220" s="255"/>
      <c r="AT1220" s="256" t="s">
        <v>162</v>
      </c>
      <c r="AU1220" s="256" t="s">
        <v>82</v>
      </c>
      <c r="AV1220" s="12" t="s">
        <v>82</v>
      </c>
      <c r="AW1220" s="12" t="s">
        <v>35</v>
      </c>
      <c r="AX1220" s="12" t="s">
        <v>72</v>
      </c>
      <c r="AY1220" s="256" t="s">
        <v>150</v>
      </c>
    </row>
    <row r="1221" s="13" customFormat="1">
      <c r="B1221" s="268"/>
      <c r="C1221" s="269"/>
      <c r="D1221" s="233" t="s">
        <v>162</v>
      </c>
      <c r="E1221" s="270" t="s">
        <v>21</v>
      </c>
      <c r="F1221" s="271" t="s">
        <v>211</v>
      </c>
      <c r="G1221" s="269"/>
      <c r="H1221" s="272">
        <v>281.19999999999999</v>
      </c>
      <c r="I1221" s="273"/>
      <c r="J1221" s="269"/>
      <c r="K1221" s="269"/>
      <c r="L1221" s="274"/>
      <c r="M1221" s="275"/>
      <c r="N1221" s="276"/>
      <c r="O1221" s="276"/>
      <c r="P1221" s="276"/>
      <c r="Q1221" s="276"/>
      <c r="R1221" s="276"/>
      <c r="S1221" s="276"/>
      <c r="T1221" s="277"/>
      <c r="AT1221" s="278" t="s">
        <v>162</v>
      </c>
      <c r="AU1221" s="278" t="s">
        <v>82</v>
      </c>
      <c r="AV1221" s="13" t="s">
        <v>158</v>
      </c>
      <c r="AW1221" s="13" t="s">
        <v>35</v>
      </c>
      <c r="AX1221" s="13" t="s">
        <v>80</v>
      </c>
      <c r="AY1221" s="278" t="s">
        <v>150</v>
      </c>
    </row>
    <row r="1222" s="1" customFormat="1" ht="16.5" customHeight="1">
      <c r="B1222" s="46"/>
      <c r="C1222" s="221" t="s">
        <v>1578</v>
      </c>
      <c r="D1222" s="221" t="s">
        <v>153</v>
      </c>
      <c r="E1222" s="222" t="s">
        <v>1579</v>
      </c>
      <c r="F1222" s="223" t="s">
        <v>1580</v>
      </c>
      <c r="G1222" s="224" t="s">
        <v>241</v>
      </c>
      <c r="H1222" s="225">
        <v>139.59999999999999</v>
      </c>
      <c r="I1222" s="226"/>
      <c r="J1222" s="227">
        <f>ROUND(I1222*H1222,2)</f>
        <v>0</v>
      </c>
      <c r="K1222" s="223" t="s">
        <v>157</v>
      </c>
      <c r="L1222" s="72"/>
      <c r="M1222" s="228" t="s">
        <v>21</v>
      </c>
      <c r="N1222" s="229" t="s">
        <v>43</v>
      </c>
      <c r="O1222" s="47"/>
      <c r="P1222" s="230">
        <f>O1222*H1222</f>
        <v>0</v>
      </c>
      <c r="Q1222" s="230">
        <v>0</v>
      </c>
      <c r="R1222" s="230">
        <f>Q1222*H1222</f>
        <v>0</v>
      </c>
      <c r="S1222" s="230">
        <v>0.00029999999999999997</v>
      </c>
      <c r="T1222" s="231">
        <f>S1222*H1222</f>
        <v>0.041879999999999994</v>
      </c>
      <c r="AR1222" s="24" t="s">
        <v>257</v>
      </c>
      <c r="AT1222" s="24" t="s">
        <v>153</v>
      </c>
      <c r="AU1222" s="24" t="s">
        <v>82</v>
      </c>
      <c r="AY1222" s="24" t="s">
        <v>150</v>
      </c>
      <c r="BE1222" s="232">
        <f>IF(N1222="základní",J1222,0)</f>
        <v>0</v>
      </c>
      <c r="BF1222" s="232">
        <f>IF(N1222="snížená",J1222,0)</f>
        <v>0</v>
      </c>
      <c r="BG1222" s="232">
        <f>IF(N1222="zákl. přenesená",J1222,0)</f>
        <v>0</v>
      </c>
      <c r="BH1222" s="232">
        <f>IF(N1222="sníž. přenesená",J1222,0)</f>
        <v>0</v>
      </c>
      <c r="BI1222" s="232">
        <f>IF(N1222="nulová",J1222,0)</f>
        <v>0</v>
      </c>
      <c r="BJ1222" s="24" t="s">
        <v>80</v>
      </c>
      <c r="BK1222" s="232">
        <f>ROUND(I1222*H1222,2)</f>
        <v>0</v>
      </c>
      <c r="BL1222" s="24" t="s">
        <v>257</v>
      </c>
      <c r="BM1222" s="24" t="s">
        <v>1581</v>
      </c>
    </row>
    <row r="1223" s="1" customFormat="1">
      <c r="B1223" s="46"/>
      <c r="C1223" s="74"/>
      <c r="D1223" s="233" t="s">
        <v>160</v>
      </c>
      <c r="E1223" s="74"/>
      <c r="F1223" s="234" t="s">
        <v>1582</v>
      </c>
      <c r="G1223" s="74"/>
      <c r="H1223" s="74"/>
      <c r="I1223" s="191"/>
      <c r="J1223" s="74"/>
      <c r="K1223" s="74"/>
      <c r="L1223" s="72"/>
      <c r="M1223" s="235"/>
      <c r="N1223" s="47"/>
      <c r="O1223" s="47"/>
      <c r="P1223" s="47"/>
      <c r="Q1223" s="47"/>
      <c r="R1223" s="47"/>
      <c r="S1223" s="47"/>
      <c r="T1223" s="95"/>
      <c r="AT1223" s="24" t="s">
        <v>160</v>
      </c>
      <c r="AU1223" s="24" t="s">
        <v>82</v>
      </c>
    </row>
    <row r="1224" s="11" customFormat="1">
      <c r="B1224" s="236"/>
      <c r="C1224" s="237"/>
      <c r="D1224" s="233" t="s">
        <v>162</v>
      </c>
      <c r="E1224" s="238" t="s">
        <v>21</v>
      </c>
      <c r="F1224" s="239" t="s">
        <v>371</v>
      </c>
      <c r="G1224" s="237"/>
      <c r="H1224" s="238" t="s">
        <v>21</v>
      </c>
      <c r="I1224" s="240"/>
      <c r="J1224" s="237"/>
      <c r="K1224" s="237"/>
      <c r="L1224" s="241"/>
      <c r="M1224" s="242"/>
      <c r="N1224" s="243"/>
      <c r="O1224" s="243"/>
      <c r="P1224" s="243"/>
      <c r="Q1224" s="243"/>
      <c r="R1224" s="243"/>
      <c r="S1224" s="243"/>
      <c r="T1224" s="244"/>
      <c r="AT1224" s="245" t="s">
        <v>162</v>
      </c>
      <c r="AU1224" s="245" t="s">
        <v>82</v>
      </c>
      <c r="AV1224" s="11" t="s">
        <v>80</v>
      </c>
      <c r="AW1224" s="11" t="s">
        <v>35</v>
      </c>
      <c r="AX1224" s="11" t="s">
        <v>72</v>
      </c>
      <c r="AY1224" s="245" t="s">
        <v>150</v>
      </c>
    </row>
    <row r="1225" s="12" customFormat="1">
      <c r="B1225" s="246"/>
      <c r="C1225" s="247"/>
      <c r="D1225" s="233" t="s">
        <v>162</v>
      </c>
      <c r="E1225" s="248" t="s">
        <v>21</v>
      </c>
      <c r="F1225" s="249" t="s">
        <v>1349</v>
      </c>
      <c r="G1225" s="247"/>
      <c r="H1225" s="250">
        <v>13.6</v>
      </c>
      <c r="I1225" s="251"/>
      <c r="J1225" s="247"/>
      <c r="K1225" s="247"/>
      <c r="L1225" s="252"/>
      <c r="M1225" s="253"/>
      <c r="N1225" s="254"/>
      <c r="O1225" s="254"/>
      <c r="P1225" s="254"/>
      <c r="Q1225" s="254"/>
      <c r="R1225" s="254"/>
      <c r="S1225" s="254"/>
      <c r="T1225" s="255"/>
      <c r="AT1225" s="256" t="s">
        <v>162</v>
      </c>
      <c r="AU1225" s="256" t="s">
        <v>82</v>
      </c>
      <c r="AV1225" s="12" t="s">
        <v>82</v>
      </c>
      <c r="AW1225" s="12" t="s">
        <v>35</v>
      </c>
      <c r="AX1225" s="12" t="s">
        <v>72</v>
      </c>
      <c r="AY1225" s="256" t="s">
        <v>150</v>
      </c>
    </row>
    <row r="1226" s="11" customFormat="1">
      <c r="B1226" s="236"/>
      <c r="C1226" s="237"/>
      <c r="D1226" s="233" t="s">
        <v>162</v>
      </c>
      <c r="E1226" s="238" t="s">
        <v>21</v>
      </c>
      <c r="F1226" s="239" t="s">
        <v>357</v>
      </c>
      <c r="G1226" s="237"/>
      <c r="H1226" s="238" t="s">
        <v>21</v>
      </c>
      <c r="I1226" s="240"/>
      <c r="J1226" s="237"/>
      <c r="K1226" s="237"/>
      <c r="L1226" s="241"/>
      <c r="M1226" s="242"/>
      <c r="N1226" s="243"/>
      <c r="O1226" s="243"/>
      <c r="P1226" s="243"/>
      <c r="Q1226" s="243"/>
      <c r="R1226" s="243"/>
      <c r="S1226" s="243"/>
      <c r="T1226" s="244"/>
      <c r="AT1226" s="245" t="s">
        <v>162</v>
      </c>
      <c r="AU1226" s="245" t="s">
        <v>82</v>
      </c>
      <c r="AV1226" s="11" t="s">
        <v>80</v>
      </c>
      <c r="AW1226" s="11" t="s">
        <v>35</v>
      </c>
      <c r="AX1226" s="11" t="s">
        <v>72</v>
      </c>
      <c r="AY1226" s="245" t="s">
        <v>150</v>
      </c>
    </row>
    <row r="1227" s="12" customFormat="1">
      <c r="B1227" s="246"/>
      <c r="C1227" s="247"/>
      <c r="D1227" s="233" t="s">
        <v>162</v>
      </c>
      <c r="E1227" s="248" t="s">
        <v>21</v>
      </c>
      <c r="F1227" s="249" t="s">
        <v>1583</v>
      </c>
      <c r="G1227" s="247"/>
      <c r="H1227" s="250">
        <v>126</v>
      </c>
      <c r="I1227" s="251"/>
      <c r="J1227" s="247"/>
      <c r="K1227" s="247"/>
      <c r="L1227" s="252"/>
      <c r="M1227" s="253"/>
      <c r="N1227" s="254"/>
      <c r="O1227" s="254"/>
      <c r="P1227" s="254"/>
      <c r="Q1227" s="254"/>
      <c r="R1227" s="254"/>
      <c r="S1227" s="254"/>
      <c r="T1227" s="255"/>
      <c r="AT1227" s="256" t="s">
        <v>162</v>
      </c>
      <c r="AU1227" s="256" t="s">
        <v>82</v>
      </c>
      <c r="AV1227" s="12" t="s">
        <v>82</v>
      </c>
      <c r="AW1227" s="12" t="s">
        <v>35</v>
      </c>
      <c r="AX1227" s="12" t="s">
        <v>72</v>
      </c>
      <c r="AY1227" s="256" t="s">
        <v>150</v>
      </c>
    </row>
    <row r="1228" s="13" customFormat="1">
      <c r="B1228" s="268"/>
      <c r="C1228" s="269"/>
      <c r="D1228" s="233" t="s">
        <v>162</v>
      </c>
      <c r="E1228" s="270" t="s">
        <v>21</v>
      </c>
      <c r="F1228" s="271" t="s">
        <v>211</v>
      </c>
      <c r="G1228" s="269"/>
      <c r="H1228" s="272">
        <v>139.59999999999999</v>
      </c>
      <c r="I1228" s="273"/>
      <c r="J1228" s="269"/>
      <c r="K1228" s="269"/>
      <c r="L1228" s="274"/>
      <c r="M1228" s="290"/>
      <c r="N1228" s="291"/>
      <c r="O1228" s="291"/>
      <c r="P1228" s="291"/>
      <c r="Q1228" s="291"/>
      <c r="R1228" s="291"/>
      <c r="S1228" s="291"/>
      <c r="T1228" s="292"/>
      <c r="AT1228" s="278" t="s">
        <v>162</v>
      </c>
      <c r="AU1228" s="278" t="s">
        <v>82</v>
      </c>
      <c r="AV1228" s="13" t="s">
        <v>158</v>
      </c>
      <c r="AW1228" s="13" t="s">
        <v>35</v>
      </c>
      <c r="AX1228" s="13" t="s">
        <v>80</v>
      </c>
      <c r="AY1228" s="278" t="s">
        <v>150</v>
      </c>
    </row>
    <row r="1229" s="1" customFormat="1" ht="6.96" customHeight="1">
      <c r="B1229" s="67"/>
      <c r="C1229" s="68"/>
      <c r="D1229" s="68"/>
      <c r="E1229" s="68"/>
      <c r="F1229" s="68"/>
      <c r="G1229" s="68"/>
      <c r="H1229" s="68"/>
      <c r="I1229" s="166"/>
      <c r="J1229" s="68"/>
      <c r="K1229" s="68"/>
      <c r="L1229" s="72"/>
    </row>
  </sheetData>
  <sheetProtection sheet="1" autoFilter="0" formatColumns="0" formatRows="0" objects="1" scenarios="1" spinCount="100000" saltValue="1PXJT0kJ9FhmcrR4wRGijSQS62rTRyxlFInbpV8TgxXFE6tiUtsgtNS9YiQhdsJfbUTc6bqv2WU0IgZC7ltFxg==" hashValue="OET42X5xbFsIFAklBxHidrJo9rWP1mq022cq7tcoawGyTuljmbdthGGuvLfrm0/N4Vg0O2ZHb6O41Z6fG9xboA==" algorithmName="SHA-512" password="CC35"/>
  <autoFilter ref="C98:K1228"/>
  <mergeCells count="10">
    <mergeCell ref="E7:H7"/>
    <mergeCell ref="E9:H9"/>
    <mergeCell ref="E24:H24"/>
    <mergeCell ref="E45:H45"/>
    <mergeCell ref="E47:H47"/>
    <mergeCell ref="J51:J52"/>
    <mergeCell ref="E89:H89"/>
    <mergeCell ref="E91:H91"/>
    <mergeCell ref="G1:H1"/>
    <mergeCell ref="L2:V2"/>
  </mergeCells>
  <hyperlinks>
    <hyperlink ref="F1:G1" location="C2" display="1) Krycí list soupisu"/>
    <hyperlink ref="G1:H1" location="C54" display="2) Rekapitulace"/>
    <hyperlink ref="J1" location="C9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98</v>
      </c>
      <c r="G1" s="139" t="s">
        <v>99</v>
      </c>
      <c r="H1" s="139"/>
      <c r="I1" s="140"/>
      <c r="J1" s="139" t="s">
        <v>100</v>
      </c>
      <c r="K1" s="138" t="s">
        <v>101</v>
      </c>
      <c r="L1" s="139" t="s">
        <v>102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85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82</v>
      </c>
    </row>
    <row r="4" ht="36.96" customHeight="1">
      <c r="B4" s="28"/>
      <c r="C4" s="29"/>
      <c r="D4" s="30" t="s">
        <v>103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Zřízení intermediální péče na kardiochirurgickém oddělení, Krajská zdravotní a.s. - Masarykova nemocnice Ústí n.L.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104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1584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6. 12. 2018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">
        <v>21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46" t="s">
        <v>30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21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46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44"/>
      <c r="J23" s="47"/>
      <c r="K23" s="51"/>
    </row>
    <row r="24" s="6" customFormat="1" ht="57" customHeight="1">
      <c r="B24" s="148"/>
      <c r="C24" s="149"/>
      <c r="D24" s="149"/>
      <c r="E24" s="44" t="s">
        <v>37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38</v>
      </c>
      <c r="E27" s="47"/>
      <c r="F27" s="47"/>
      <c r="G27" s="47"/>
      <c r="H27" s="47"/>
      <c r="I27" s="144"/>
      <c r="J27" s="155">
        <f>ROUND(J86,2)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40</v>
      </c>
      <c r="G29" s="47"/>
      <c r="H29" s="47"/>
      <c r="I29" s="156" t="s">
        <v>39</v>
      </c>
      <c r="J29" s="52" t="s">
        <v>41</v>
      </c>
      <c r="K29" s="51"/>
    </row>
    <row r="30" s="1" customFormat="1" ht="14.4" customHeight="1">
      <c r="B30" s="46"/>
      <c r="C30" s="47"/>
      <c r="D30" s="55" t="s">
        <v>42</v>
      </c>
      <c r="E30" s="55" t="s">
        <v>43</v>
      </c>
      <c r="F30" s="157">
        <f>ROUND(SUM(BE86:BE270), 2)</f>
        <v>0</v>
      </c>
      <c r="G30" s="47"/>
      <c r="H30" s="47"/>
      <c r="I30" s="158">
        <v>0.20999999999999999</v>
      </c>
      <c r="J30" s="157">
        <f>ROUND(ROUND((SUM(BE86:BE270)), 2)*I30, 2)</f>
        <v>0</v>
      </c>
      <c r="K30" s="51"/>
    </row>
    <row r="31" s="1" customFormat="1" ht="14.4" customHeight="1">
      <c r="B31" s="46"/>
      <c r="C31" s="47"/>
      <c r="D31" s="47"/>
      <c r="E31" s="55" t="s">
        <v>44</v>
      </c>
      <c r="F31" s="157">
        <f>ROUND(SUM(BF86:BF270), 2)</f>
        <v>0</v>
      </c>
      <c r="G31" s="47"/>
      <c r="H31" s="47"/>
      <c r="I31" s="158">
        <v>0.14999999999999999</v>
      </c>
      <c r="J31" s="157">
        <f>ROUND(ROUND((SUM(BF86:BF270)),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45</v>
      </c>
      <c r="F32" s="157">
        <f>ROUND(SUM(BG86:BG270),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46</v>
      </c>
      <c r="F33" s="157">
        <f>ROUND(SUM(BH86:BH270),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57">
        <f>ROUND(SUM(BI86:BI270),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48</v>
      </c>
      <c r="E36" s="98"/>
      <c r="F36" s="98"/>
      <c r="G36" s="161" t="s">
        <v>49</v>
      </c>
      <c r="H36" s="162" t="s">
        <v>50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106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Zřízení intermediální péče na kardiochirurgickém oddělení, Krajská zdravotní a.s. - Masarykova nemocnice Ústí n.L.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104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02 - ZTI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Ústí nad Labem</v>
      </c>
      <c r="G49" s="47"/>
      <c r="H49" s="47"/>
      <c r="I49" s="146" t="s">
        <v>25</v>
      </c>
      <c r="J49" s="147" t="str">
        <f>IF(J12="","",J12)</f>
        <v>6. 12. 2018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Krajská zdravotní a.s., Masarykova nemocnice UL</v>
      </c>
      <c r="G51" s="47"/>
      <c r="H51" s="47"/>
      <c r="I51" s="146" t="s">
        <v>33</v>
      </c>
      <c r="J51" s="44" t="str">
        <f>E21</f>
        <v>ARCHATELIÉR 2000 a.s., Ústí n.L.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107</v>
      </c>
      <c r="D54" s="159"/>
      <c r="E54" s="159"/>
      <c r="F54" s="159"/>
      <c r="G54" s="159"/>
      <c r="H54" s="159"/>
      <c r="I54" s="173"/>
      <c r="J54" s="174" t="s">
        <v>108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109</v>
      </c>
      <c r="D56" s="47"/>
      <c r="E56" s="47"/>
      <c r="F56" s="47"/>
      <c r="G56" s="47"/>
      <c r="H56" s="47"/>
      <c r="I56" s="144"/>
      <c r="J56" s="155">
        <f>J86</f>
        <v>0</v>
      </c>
      <c r="K56" s="51"/>
      <c r="AU56" s="24" t="s">
        <v>110</v>
      </c>
    </row>
    <row r="57" s="7" customFormat="1" ht="24.96" customHeight="1">
      <c r="B57" s="177"/>
      <c r="C57" s="178"/>
      <c r="D57" s="179" t="s">
        <v>111</v>
      </c>
      <c r="E57" s="180"/>
      <c r="F57" s="180"/>
      <c r="G57" s="180"/>
      <c r="H57" s="180"/>
      <c r="I57" s="181"/>
      <c r="J57" s="182">
        <f>J87</f>
        <v>0</v>
      </c>
      <c r="K57" s="183"/>
    </row>
    <row r="58" s="8" customFormat="1" ht="19.92" customHeight="1">
      <c r="B58" s="184"/>
      <c r="C58" s="185"/>
      <c r="D58" s="186" t="s">
        <v>112</v>
      </c>
      <c r="E58" s="187"/>
      <c r="F58" s="187"/>
      <c r="G58" s="187"/>
      <c r="H58" s="187"/>
      <c r="I58" s="188"/>
      <c r="J58" s="189">
        <f>J88</f>
        <v>0</v>
      </c>
      <c r="K58" s="190"/>
    </row>
    <row r="59" s="8" customFormat="1" ht="19.92" customHeight="1">
      <c r="B59" s="184"/>
      <c r="C59" s="185"/>
      <c r="D59" s="186" t="s">
        <v>113</v>
      </c>
      <c r="E59" s="187"/>
      <c r="F59" s="187"/>
      <c r="G59" s="187"/>
      <c r="H59" s="187"/>
      <c r="I59" s="188"/>
      <c r="J59" s="189">
        <f>J95</f>
        <v>0</v>
      </c>
      <c r="K59" s="190"/>
    </row>
    <row r="60" s="8" customFormat="1" ht="19.92" customHeight="1">
      <c r="B60" s="184"/>
      <c r="C60" s="185"/>
      <c r="D60" s="186" t="s">
        <v>1585</v>
      </c>
      <c r="E60" s="187"/>
      <c r="F60" s="187"/>
      <c r="G60" s="187"/>
      <c r="H60" s="187"/>
      <c r="I60" s="188"/>
      <c r="J60" s="189">
        <f>J102</f>
        <v>0</v>
      </c>
      <c r="K60" s="190"/>
    </row>
    <row r="61" s="8" customFormat="1" ht="19.92" customHeight="1">
      <c r="B61" s="184"/>
      <c r="C61" s="185"/>
      <c r="D61" s="186" t="s">
        <v>1586</v>
      </c>
      <c r="E61" s="187"/>
      <c r="F61" s="187"/>
      <c r="G61" s="187"/>
      <c r="H61" s="187"/>
      <c r="I61" s="188"/>
      <c r="J61" s="189">
        <f>J117</f>
        <v>0</v>
      </c>
      <c r="K61" s="190"/>
    </row>
    <row r="62" s="8" customFormat="1" ht="19.92" customHeight="1">
      <c r="B62" s="184"/>
      <c r="C62" s="185"/>
      <c r="D62" s="186" t="s">
        <v>119</v>
      </c>
      <c r="E62" s="187"/>
      <c r="F62" s="187"/>
      <c r="G62" s="187"/>
      <c r="H62" s="187"/>
      <c r="I62" s="188"/>
      <c r="J62" s="189">
        <f>J127</f>
        <v>0</v>
      </c>
      <c r="K62" s="190"/>
    </row>
    <row r="63" s="7" customFormat="1" ht="24.96" customHeight="1">
      <c r="B63" s="177"/>
      <c r="C63" s="178"/>
      <c r="D63" s="179" t="s">
        <v>120</v>
      </c>
      <c r="E63" s="180"/>
      <c r="F63" s="180"/>
      <c r="G63" s="180"/>
      <c r="H63" s="180"/>
      <c r="I63" s="181"/>
      <c r="J63" s="182">
        <f>J130</f>
        <v>0</v>
      </c>
      <c r="K63" s="183"/>
    </row>
    <row r="64" s="8" customFormat="1" ht="19.92" customHeight="1">
      <c r="B64" s="184"/>
      <c r="C64" s="185"/>
      <c r="D64" s="186" t="s">
        <v>1587</v>
      </c>
      <c r="E64" s="187"/>
      <c r="F64" s="187"/>
      <c r="G64" s="187"/>
      <c r="H64" s="187"/>
      <c r="I64" s="188"/>
      <c r="J64" s="189">
        <f>J131</f>
        <v>0</v>
      </c>
      <c r="K64" s="190"/>
    </row>
    <row r="65" s="8" customFormat="1" ht="19.92" customHeight="1">
      <c r="B65" s="184"/>
      <c r="C65" s="185"/>
      <c r="D65" s="186" t="s">
        <v>1588</v>
      </c>
      <c r="E65" s="187"/>
      <c r="F65" s="187"/>
      <c r="G65" s="187"/>
      <c r="H65" s="187"/>
      <c r="I65" s="188"/>
      <c r="J65" s="189">
        <f>J178</f>
        <v>0</v>
      </c>
      <c r="K65" s="190"/>
    </row>
    <row r="66" s="8" customFormat="1" ht="19.92" customHeight="1">
      <c r="B66" s="184"/>
      <c r="C66" s="185"/>
      <c r="D66" s="186" t="s">
        <v>1589</v>
      </c>
      <c r="E66" s="187"/>
      <c r="F66" s="187"/>
      <c r="G66" s="187"/>
      <c r="H66" s="187"/>
      <c r="I66" s="188"/>
      <c r="J66" s="189">
        <f>J209</f>
        <v>0</v>
      </c>
      <c r="K66" s="190"/>
    </row>
    <row r="67" s="1" customFormat="1" ht="21.84" customHeight="1">
      <c r="B67" s="46"/>
      <c r="C67" s="47"/>
      <c r="D67" s="47"/>
      <c r="E67" s="47"/>
      <c r="F67" s="47"/>
      <c r="G67" s="47"/>
      <c r="H67" s="47"/>
      <c r="I67" s="144"/>
      <c r="J67" s="47"/>
      <c r="K67" s="51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66"/>
      <c r="J68" s="68"/>
      <c r="K68" s="69"/>
    </row>
    <row r="72" s="1" customFormat="1" ht="6.96" customHeight="1">
      <c r="B72" s="70"/>
      <c r="C72" s="71"/>
      <c r="D72" s="71"/>
      <c r="E72" s="71"/>
      <c r="F72" s="71"/>
      <c r="G72" s="71"/>
      <c r="H72" s="71"/>
      <c r="I72" s="169"/>
      <c r="J72" s="71"/>
      <c r="K72" s="71"/>
      <c r="L72" s="72"/>
    </row>
    <row r="73" s="1" customFormat="1" ht="36.96" customHeight="1">
      <c r="B73" s="46"/>
      <c r="C73" s="73" t="s">
        <v>134</v>
      </c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191"/>
      <c r="J74" s="74"/>
      <c r="K74" s="74"/>
      <c r="L74" s="72"/>
    </row>
    <row r="75" s="1" customFormat="1" ht="14.4" customHeight="1">
      <c r="B75" s="46"/>
      <c r="C75" s="76" t="s">
        <v>18</v>
      </c>
      <c r="D75" s="74"/>
      <c r="E75" s="74"/>
      <c r="F75" s="74"/>
      <c r="G75" s="74"/>
      <c r="H75" s="74"/>
      <c r="I75" s="191"/>
      <c r="J75" s="74"/>
      <c r="K75" s="74"/>
      <c r="L75" s="72"/>
    </row>
    <row r="76" s="1" customFormat="1" ht="16.5" customHeight="1">
      <c r="B76" s="46"/>
      <c r="C76" s="74"/>
      <c r="D76" s="74"/>
      <c r="E76" s="192" t="str">
        <f>E7</f>
        <v>Zřízení intermediální péče na kardiochirurgickém oddělení, Krajská zdravotní a.s. - Masarykova nemocnice Ústí n.L.</v>
      </c>
      <c r="F76" s="76"/>
      <c r="G76" s="76"/>
      <c r="H76" s="76"/>
      <c r="I76" s="191"/>
      <c r="J76" s="74"/>
      <c r="K76" s="74"/>
      <c r="L76" s="72"/>
    </row>
    <row r="77" s="1" customFormat="1" ht="14.4" customHeight="1">
      <c r="B77" s="46"/>
      <c r="C77" s="76" t="s">
        <v>104</v>
      </c>
      <c r="D77" s="74"/>
      <c r="E77" s="74"/>
      <c r="F77" s="74"/>
      <c r="G77" s="74"/>
      <c r="H77" s="74"/>
      <c r="I77" s="191"/>
      <c r="J77" s="74"/>
      <c r="K77" s="74"/>
      <c r="L77" s="72"/>
    </row>
    <row r="78" s="1" customFormat="1" ht="17.25" customHeight="1">
      <c r="B78" s="46"/>
      <c r="C78" s="74"/>
      <c r="D78" s="74"/>
      <c r="E78" s="82" t="str">
        <f>E9</f>
        <v>02 - ZTI</v>
      </c>
      <c r="F78" s="74"/>
      <c r="G78" s="74"/>
      <c r="H78" s="74"/>
      <c r="I78" s="191"/>
      <c r="J78" s="74"/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191"/>
      <c r="J79" s="74"/>
      <c r="K79" s="74"/>
      <c r="L79" s="72"/>
    </row>
    <row r="80" s="1" customFormat="1" ht="18" customHeight="1">
      <c r="B80" s="46"/>
      <c r="C80" s="76" t="s">
        <v>23</v>
      </c>
      <c r="D80" s="74"/>
      <c r="E80" s="74"/>
      <c r="F80" s="193" t="str">
        <f>F12</f>
        <v>Ústí nad Labem</v>
      </c>
      <c r="G80" s="74"/>
      <c r="H80" s="74"/>
      <c r="I80" s="194" t="s">
        <v>25</v>
      </c>
      <c r="J80" s="85" t="str">
        <f>IF(J12="","",J12)</f>
        <v>6. 12. 2018</v>
      </c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191"/>
      <c r="J81" s="74"/>
      <c r="K81" s="74"/>
      <c r="L81" s="72"/>
    </row>
    <row r="82" s="1" customFormat="1">
      <c r="B82" s="46"/>
      <c r="C82" s="76" t="s">
        <v>27</v>
      </c>
      <c r="D82" s="74"/>
      <c r="E82" s="74"/>
      <c r="F82" s="193" t="str">
        <f>E15</f>
        <v>Krajská zdravotní a.s., Masarykova nemocnice UL</v>
      </c>
      <c r="G82" s="74"/>
      <c r="H82" s="74"/>
      <c r="I82" s="194" t="s">
        <v>33</v>
      </c>
      <c r="J82" s="193" t="str">
        <f>E21</f>
        <v>ARCHATELIÉR 2000 a.s., Ústí n.L.</v>
      </c>
      <c r="K82" s="74"/>
      <c r="L82" s="72"/>
    </row>
    <row r="83" s="1" customFormat="1" ht="14.4" customHeight="1">
      <c r="B83" s="46"/>
      <c r="C83" s="76" t="s">
        <v>31</v>
      </c>
      <c r="D83" s="74"/>
      <c r="E83" s="74"/>
      <c r="F83" s="193" t="str">
        <f>IF(E18="","",E18)</f>
        <v/>
      </c>
      <c r="G83" s="74"/>
      <c r="H83" s="74"/>
      <c r="I83" s="191"/>
      <c r="J83" s="74"/>
      <c r="K83" s="74"/>
      <c r="L83" s="72"/>
    </row>
    <row r="84" s="1" customFormat="1" ht="10.32" customHeight="1">
      <c r="B84" s="46"/>
      <c r="C84" s="74"/>
      <c r="D84" s="74"/>
      <c r="E84" s="74"/>
      <c r="F84" s="74"/>
      <c r="G84" s="74"/>
      <c r="H84" s="74"/>
      <c r="I84" s="191"/>
      <c r="J84" s="74"/>
      <c r="K84" s="74"/>
      <c r="L84" s="72"/>
    </row>
    <row r="85" s="9" customFormat="1" ht="29.28" customHeight="1">
      <c r="B85" s="195"/>
      <c r="C85" s="196" t="s">
        <v>135</v>
      </c>
      <c r="D85" s="197" t="s">
        <v>57</v>
      </c>
      <c r="E85" s="197" t="s">
        <v>53</v>
      </c>
      <c r="F85" s="197" t="s">
        <v>136</v>
      </c>
      <c r="G85" s="197" t="s">
        <v>137</v>
      </c>
      <c r="H85" s="197" t="s">
        <v>138</v>
      </c>
      <c r="I85" s="198" t="s">
        <v>139</v>
      </c>
      <c r="J85" s="197" t="s">
        <v>108</v>
      </c>
      <c r="K85" s="199" t="s">
        <v>140</v>
      </c>
      <c r="L85" s="200"/>
      <c r="M85" s="102" t="s">
        <v>141</v>
      </c>
      <c r="N85" s="103" t="s">
        <v>42</v>
      </c>
      <c r="O85" s="103" t="s">
        <v>142</v>
      </c>
      <c r="P85" s="103" t="s">
        <v>143</v>
      </c>
      <c r="Q85" s="103" t="s">
        <v>144</v>
      </c>
      <c r="R85" s="103" t="s">
        <v>145</v>
      </c>
      <c r="S85" s="103" t="s">
        <v>146</v>
      </c>
      <c r="T85" s="104" t="s">
        <v>147</v>
      </c>
    </row>
    <row r="86" s="1" customFormat="1" ht="29.28" customHeight="1">
      <c r="B86" s="46"/>
      <c r="C86" s="108" t="s">
        <v>109</v>
      </c>
      <c r="D86" s="74"/>
      <c r="E86" s="74"/>
      <c r="F86" s="74"/>
      <c r="G86" s="74"/>
      <c r="H86" s="74"/>
      <c r="I86" s="191"/>
      <c r="J86" s="201">
        <f>BK86</f>
        <v>0</v>
      </c>
      <c r="K86" s="74"/>
      <c r="L86" s="72"/>
      <c r="M86" s="105"/>
      <c r="N86" s="106"/>
      <c r="O86" s="106"/>
      <c r="P86" s="202">
        <f>P87+P130</f>
        <v>0</v>
      </c>
      <c r="Q86" s="106"/>
      <c r="R86" s="202">
        <f>R87+R130</f>
        <v>1.2750682499999999</v>
      </c>
      <c r="S86" s="106"/>
      <c r="T86" s="203">
        <f>T87+T130</f>
        <v>1.6515000000000004</v>
      </c>
      <c r="AT86" s="24" t="s">
        <v>71</v>
      </c>
      <c r="AU86" s="24" t="s">
        <v>110</v>
      </c>
      <c r="BK86" s="204">
        <f>BK87+BK130</f>
        <v>0</v>
      </c>
    </row>
    <row r="87" s="10" customFormat="1" ht="37.44001" customHeight="1">
      <c r="B87" s="205"/>
      <c r="C87" s="206"/>
      <c r="D87" s="207" t="s">
        <v>71</v>
      </c>
      <c r="E87" s="208" t="s">
        <v>148</v>
      </c>
      <c r="F87" s="208" t="s">
        <v>149</v>
      </c>
      <c r="G87" s="206"/>
      <c r="H87" s="206"/>
      <c r="I87" s="209"/>
      <c r="J87" s="210">
        <f>BK87</f>
        <v>0</v>
      </c>
      <c r="K87" s="206"/>
      <c r="L87" s="211"/>
      <c r="M87" s="212"/>
      <c r="N87" s="213"/>
      <c r="O87" s="213"/>
      <c r="P87" s="214">
        <f>P88+P95+P102+P117+P127</f>
        <v>0</v>
      </c>
      <c r="Q87" s="213"/>
      <c r="R87" s="214">
        <f>R88+R95+R102+R117+R127</f>
        <v>0.90395824999999996</v>
      </c>
      <c r="S87" s="213"/>
      <c r="T87" s="215">
        <f>T88+T95+T102+T117+T127</f>
        <v>1.1205000000000003</v>
      </c>
      <c r="AR87" s="216" t="s">
        <v>80</v>
      </c>
      <c r="AT87" s="217" t="s">
        <v>71</v>
      </c>
      <c r="AU87" s="217" t="s">
        <v>72</v>
      </c>
      <c r="AY87" s="216" t="s">
        <v>150</v>
      </c>
      <c r="BK87" s="218">
        <f>BK88+BK95+BK102+BK117+BK127</f>
        <v>0</v>
      </c>
    </row>
    <row r="88" s="10" customFormat="1" ht="19.92" customHeight="1">
      <c r="B88" s="205"/>
      <c r="C88" s="206"/>
      <c r="D88" s="207" t="s">
        <v>71</v>
      </c>
      <c r="E88" s="219" t="s">
        <v>151</v>
      </c>
      <c r="F88" s="219" t="s">
        <v>152</v>
      </c>
      <c r="G88" s="206"/>
      <c r="H88" s="206"/>
      <c r="I88" s="209"/>
      <c r="J88" s="220">
        <f>BK88</f>
        <v>0</v>
      </c>
      <c r="K88" s="206"/>
      <c r="L88" s="211"/>
      <c r="M88" s="212"/>
      <c r="N88" s="213"/>
      <c r="O88" s="213"/>
      <c r="P88" s="214">
        <f>SUM(P89:P94)</f>
        <v>0</v>
      </c>
      <c r="Q88" s="213"/>
      <c r="R88" s="214">
        <f>SUM(R89:R94)</f>
        <v>0.58149174999999997</v>
      </c>
      <c r="S88" s="213"/>
      <c r="T88" s="215">
        <f>SUM(T89:T94)</f>
        <v>0</v>
      </c>
      <c r="AR88" s="216" t="s">
        <v>80</v>
      </c>
      <c r="AT88" s="217" t="s">
        <v>71</v>
      </c>
      <c r="AU88" s="217" t="s">
        <v>80</v>
      </c>
      <c r="AY88" s="216" t="s">
        <v>150</v>
      </c>
      <c r="BK88" s="218">
        <f>SUM(BK89:BK94)</f>
        <v>0</v>
      </c>
    </row>
    <row r="89" s="1" customFormat="1" ht="16.5" customHeight="1">
      <c r="B89" s="46"/>
      <c r="C89" s="221" t="s">
        <v>80</v>
      </c>
      <c r="D89" s="221" t="s">
        <v>153</v>
      </c>
      <c r="E89" s="222" t="s">
        <v>1590</v>
      </c>
      <c r="F89" s="223" t="s">
        <v>1591</v>
      </c>
      <c r="G89" s="224" t="s">
        <v>175</v>
      </c>
      <c r="H89" s="225">
        <v>2.5550000000000002</v>
      </c>
      <c r="I89" s="226"/>
      <c r="J89" s="227">
        <f>ROUND(I89*H89,2)</f>
        <v>0</v>
      </c>
      <c r="K89" s="223" t="s">
        <v>157</v>
      </c>
      <c r="L89" s="72"/>
      <c r="M89" s="228" t="s">
        <v>21</v>
      </c>
      <c r="N89" s="229" t="s">
        <v>43</v>
      </c>
      <c r="O89" s="47"/>
      <c r="P89" s="230">
        <f>O89*H89</f>
        <v>0</v>
      </c>
      <c r="Q89" s="230">
        <v>0.12335</v>
      </c>
      <c r="R89" s="230">
        <f>Q89*H89</f>
        <v>0.31515925</v>
      </c>
      <c r="S89" s="230">
        <v>0</v>
      </c>
      <c r="T89" s="231">
        <f>S89*H89</f>
        <v>0</v>
      </c>
      <c r="AR89" s="24" t="s">
        <v>158</v>
      </c>
      <c r="AT89" s="24" t="s">
        <v>153</v>
      </c>
      <c r="AU89" s="24" t="s">
        <v>82</v>
      </c>
      <c r="AY89" s="24" t="s">
        <v>150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4" t="s">
        <v>80</v>
      </c>
      <c r="BK89" s="232">
        <f>ROUND(I89*H89,2)</f>
        <v>0</v>
      </c>
      <c r="BL89" s="24" t="s">
        <v>158</v>
      </c>
      <c r="BM89" s="24" t="s">
        <v>1592</v>
      </c>
    </row>
    <row r="90" s="1" customFormat="1">
      <c r="B90" s="46"/>
      <c r="C90" s="74"/>
      <c r="D90" s="233" t="s">
        <v>160</v>
      </c>
      <c r="E90" s="74"/>
      <c r="F90" s="234" t="s">
        <v>1593</v>
      </c>
      <c r="G90" s="74"/>
      <c r="H90" s="74"/>
      <c r="I90" s="191"/>
      <c r="J90" s="74"/>
      <c r="K90" s="74"/>
      <c r="L90" s="72"/>
      <c r="M90" s="235"/>
      <c r="N90" s="47"/>
      <c r="O90" s="47"/>
      <c r="P90" s="47"/>
      <c r="Q90" s="47"/>
      <c r="R90" s="47"/>
      <c r="S90" s="47"/>
      <c r="T90" s="95"/>
      <c r="AT90" s="24" t="s">
        <v>160</v>
      </c>
      <c r="AU90" s="24" t="s">
        <v>82</v>
      </c>
    </row>
    <row r="91" s="12" customFormat="1">
      <c r="B91" s="246"/>
      <c r="C91" s="247"/>
      <c r="D91" s="233" t="s">
        <v>162</v>
      </c>
      <c r="E91" s="248" t="s">
        <v>21</v>
      </c>
      <c r="F91" s="249" t="s">
        <v>1594</v>
      </c>
      <c r="G91" s="247"/>
      <c r="H91" s="250">
        <v>2.5550000000000002</v>
      </c>
      <c r="I91" s="251"/>
      <c r="J91" s="247"/>
      <c r="K91" s="247"/>
      <c r="L91" s="252"/>
      <c r="M91" s="253"/>
      <c r="N91" s="254"/>
      <c r="O91" s="254"/>
      <c r="P91" s="254"/>
      <c r="Q91" s="254"/>
      <c r="R91" s="254"/>
      <c r="S91" s="254"/>
      <c r="T91" s="255"/>
      <c r="AT91" s="256" t="s">
        <v>162</v>
      </c>
      <c r="AU91" s="256" t="s">
        <v>82</v>
      </c>
      <c r="AV91" s="12" t="s">
        <v>82</v>
      </c>
      <c r="AW91" s="12" t="s">
        <v>35</v>
      </c>
      <c r="AX91" s="12" t="s">
        <v>80</v>
      </c>
      <c r="AY91" s="256" t="s">
        <v>150</v>
      </c>
    </row>
    <row r="92" s="1" customFormat="1" ht="16.5" customHeight="1">
      <c r="B92" s="46"/>
      <c r="C92" s="221" t="s">
        <v>82</v>
      </c>
      <c r="D92" s="221" t="s">
        <v>153</v>
      </c>
      <c r="E92" s="222" t="s">
        <v>1595</v>
      </c>
      <c r="F92" s="223" t="s">
        <v>1596</v>
      </c>
      <c r="G92" s="224" t="s">
        <v>175</v>
      </c>
      <c r="H92" s="225">
        <v>1.05</v>
      </c>
      <c r="I92" s="226"/>
      <c r="J92" s="227">
        <f>ROUND(I92*H92,2)</f>
        <v>0</v>
      </c>
      <c r="K92" s="223" t="s">
        <v>157</v>
      </c>
      <c r="L92" s="72"/>
      <c r="M92" s="228" t="s">
        <v>21</v>
      </c>
      <c r="N92" s="229" t="s">
        <v>43</v>
      </c>
      <c r="O92" s="47"/>
      <c r="P92" s="230">
        <f>O92*H92</f>
        <v>0</v>
      </c>
      <c r="Q92" s="230">
        <v>0.25364999999999999</v>
      </c>
      <c r="R92" s="230">
        <f>Q92*H92</f>
        <v>0.26633249999999997</v>
      </c>
      <c r="S92" s="230">
        <v>0</v>
      </c>
      <c r="T92" s="231">
        <f>S92*H92</f>
        <v>0</v>
      </c>
      <c r="AR92" s="24" t="s">
        <v>158</v>
      </c>
      <c r="AT92" s="24" t="s">
        <v>153</v>
      </c>
      <c r="AU92" s="24" t="s">
        <v>82</v>
      </c>
      <c r="AY92" s="24" t="s">
        <v>150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24" t="s">
        <v>80</v>
      </c>
      <c r="BK92" s="232">
        <f>ROUND(I92*H92,2)</f>
        <v>0</v>
      </c>
      <c r="BL92" s="24" t="s">
        <v>158</v>
      </c>
      <c r="BM92" s="24" t="s">
        <v>158</v>
      </c>
    </row>
    <row r="93" s="1" customFormat="1">
      <c r="B93" s="46"/>
      <c r="C93" s="74"/>
      <c r="D93" s="233" t="s">
        <v>160</v>
      </c>
      <c r="E93" s="74"/>
      <c r="F93" s="234" t="s">
        <v>1597</v>
      </c>
      <c r="G93" s="74"/>
      <c r="H93" s="74"/>
      <c r="I93" s="191"/>
      <c r="J93" s="74"/>
      <c r="K93" s="74"/>
      <c r="L93" s="72"/>
      <c r="M93" s="235"/>
      <c r="N93" s="47"/>
      <c r="O93" s="47"/>
      <c r="P93" s="47"/>
      <c r="Q93" s="47"/>
      <c r="R93" s="47"/>
      <c r="S93" s="47"/>
      <c r="T93" s="95"/>
      <c r="AT93" s="24" t="s">
        <v>160</v>
      </c>
      <c r="AU93" s="24" t="s">
        <v>82</v>
      </c>
    </row>
    <row r="94" s="12" customFormat="1">
      <c r="B94" s="246"/>
      <c r="C94" s="247"/>
      <c r="D94" s="233" t="s">
        <v>162</v>
      </c>
      <c r="E94" s="248" t="s">
        <v>21</v>
      </c>
      <c r="F94" s="249" t="s">
        <v>1598</v>
      </c>
      <c r="G94" s="247"/>
      <c r="H94" s="250">
        <v>1.05</v>
      </c>
      <c r="I94" s="251"/>
      <c r="J94" s="247"/>
      <c r="K94" s="247"/>
      <c r="L94" s="252"/>
      <c r="M94" s="253"/>
      <c r="N94" s="254"/>
      <c r="O94" s="254"/>
      <c r="P94" s="254"/>
      <c r="Q94" s="254"/>
      <c r="R94" s="254"/>
      <c r="S94" s="254"/>
      <c r="T94" s="255"/>
      <c r="AT94" s="256" t="s">
        <v>162</v>
      </c>
      <c r="AU94" s="256" t="s">
        <v>82</v>
      </c>
      <c r="AV94" s="12" t="s">
        <v>82</v>
      </c>
      <c r="AW94" s="12" t="s">
        <v>35</v>
      </c>
      <c r="AX94" s="12" t="s">
        <v>80</v>
      </c>
      <c r="AY94" s="256" t="s">
        <v>150</v>
      </c>
    </row>
    <row r="95" s="10" customFormat="1" ht="29.88" customHeight="1">
      <c r="B95" s="205"/>
      <c r="C95" s="206"/>
      <c r="D95" s="207" t="s">
        <v>71</v>
      </c>
      <c r="E95" s="219" t="s">
        <v>255</v>
      </c>
      <c r="F95" s="219" t="s">
        <v>256</v>
      </c>
      <c r="G95" s="206"/>
      <c r="H95" s="206"/>
      <c r="I95" s="209"/>
      <c r="J95" s="220">
        <f>BK95</f>
        <v>0</v>
      </c>
      <c r="K95" s="206"/>
      <c r="L95" s="211"/>
      <c r="M95" s="212"/>
      <c r="N95" s="213"/>
      <c r="O95" s="213"/>
      <c r="P95" s="214">
        <f>SUM(P96:P101)</f>
        <v>0</v>
      </c>
      <c r="Q95" s="213"/>
      <c r="R95" s="214">
        <f>SUM(R96:R101)</f>
        <v>0.32246649999999999</v>
      </c>
      <c r="S95" s="213"/>
      <c r="T95" s="215">
        <f>SUM(T96:T101)</f>
        <v>0</v>
      </c>
      <c r="AR95" s="216" t="s">
        <v>80</v>
      </c>
      <c r="AT95" s="217" t="s">
        <v>71</v>
      </c>
      <c r="AU95" s="217" t="s">
        <v>80</v>
      </c>
      <c r="AY95" s="216" t="s">
        <v>150</v>
      </c>
      <c r="BK95" s="218">
        <f>SUM(BK96:BK101)</f>
        <v>0</v>
      </c>
    </row>
    <row r="96" s="1" customFormat="1" ht="16.5" customHeight="1">
      <c r="B96" s="46"/>
      <c r="C96" s="221" t="s">
        <v>151</v>
      </c>
      <c r="D96" s="221" t="s">
        <v>153</v>
      </c>
      <c r="E96" s="222" t="s">
        <v>1599</v>
      </c>
      <c r="F96" s="223" t="s">
        <v>1600</v>
      </c>
      <c r="G96" s="224" t="s">
        <v>175</v>
      </c>
      <c r="H96" s="225">
        <v>4.7000000000000002</v>
      </c>
      <c r="I96" s="226"/>
      <c r="J96" s="227">
        <f>ROUND(I96*H96,2)</f>
        <v>0</v>
      </c>
      <c r="K96" s="223" t="s">
        <v>157</v>
      </c>
      <c r="L96" s="72"/>
      <c r="M96" s="228" t="s">
        <v>21</v>
      </c>
      <c r="N96" s="229" t="s">
        <v>43</v>
      </c>
      <c r="O96" s="47"/>
      <c r="P96" s="230">
        <f>O96*H96</f>
        <v>0</v>
      </c>
      <c r="Q96" s="230">
        <v>0.040000000000000001</v>
      </c>
      <c r="R96" s="230">
        <f>Q96*H96</f>
        <v>0.188</v>
      </c>
      <c r="S96" s="230">
        <v>0</v>
      </c>
      <c r="T96" s="231">
        <f>S96*H96</f>
        <v>0</v>
      </c>
      <c r="AR96" s="24" t="s">
        <v>158</v>
      </c>
      <c r="AT96" s="24" t="s">
        <v>153</v>
      </c>
      <c r="AU96" s="24" t="s">
        <v>82</v>
      </c>
      <c r="AY96" s="24" t="s">
        <v>150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24" t="s">
        <v>80</v>
      </c>
      <c r="BK96" s="232">
        <f>ROUND(I96*H96,2)</f>
        <v>0</v>
      </c>
      <c r="BL96" s="24" t="s">
        <v>158</v>
      </c>
      <c r="BM96" s="24" t="s">
        <v>1601</v>
      </c>
    </row>
    <row r="97" s="1" customFormat="1">
      <c r="B97" s="46"/>
      <c r="C97" s="74"/>
      <c r="D97" s="233" t="s">
        <v>160</v>
      </c>
      <c r="E97" s="74"/>
      <c r="F97" s="234" t="s">
        <v>1602</v>
      </c>
      <c r="G97" s="74"/>
      <c r="H97" s="74"/>
      <c r="I97" s="191"/>
      <c r="J97" s="74"/>
      <c r="K97" s="74"/>
      <c r="L97" s="72"/>
      <c r="M97" s="235"/>
      <c r="N97" s="47"/>
      <c r="O97" s="47"/>
      <c r="P97" s="47"/>
      <c r="Q97" s="47"/>
      <c r="R97" s="47"/>
      <c r="S97" s="47"/>
      <c r="T97" s="95"/>
      <c r="AT97" s="24" t="s">
        <v>160</v>
      </c>
      <c r="AU97" s="24" t="s">
        <v>82</v>
      </c>
    </row>
    <row r="98" s="12" customFormat="1">
      <c r="B98" s="246"/>
      <c r="C98" s="247"/>
      <c r="D98" s="233" t="s">
        <v>162</v>
      </c>
      <c r="E98" s="248" t="s">
        <v>21</v>
      </c>
      <c r="F98" s="249" t="s">
        <v>1603</v>
      </c>
      <c r="G98" s="247"/>
      <c r="H98" s="250">
        <v>4.7000000000000002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AT98" s="256" t="s">
        <v>162</v>
      </c>
      <c r="AU98" s="256" t="s">
        <v>82</v>
      </c>
      <c r="AV98" s="12" t="s">
        <v>82</v>
      </c>
      <c r="AW98" s="12" t="s">
        <v>35</v>
      </c>
      <c r="AX98" s="12" t="s">
        <v>80</v>
      </c>
      <c r="AY98" s="256" t="s">
        <v>150</v>
      </c>
    </row>
    <row r="99" s="1" customFormat="1" ht="16.5" customHeight="1">
      <c r="B99" s="46"/>
      <c r="C99" s="221" t="s">
        <v>158</v>
      </c>
      <c r="D99" s="221" t="s">
        <v>153</v>
      </c>
      <c r="E99" s="222" t="s">
        <v>1604</v>
      </c>
      <c r="F99" s="223" t="s">
        <v>1605</v>
      </c>
      <c r="G99" s="224" t="s">
        <v>175</v>
      </c>
      <c r="H99" s="225">
        <v>3.605</v>
      </c>
      <c r="I99" s="226"/>
      <c r="J99" s="227">
        <f>ROUND(I99*H99,2)</f>
        <v>0</v>
      </c>
      <c r="K99" s="223" t="s">
        <v>157</v>
      </c>
      <c r="L99" s="72"/>
      <c r="M99" s="228" t="s">
        <v>21</v>
      </c>
      <c r="N99" s="229" t="s">
        <v>43</v>
      </c>
      <c r="O99" s="47"/>
      <c r="P99" s="230">
        <f>O99*H99</f>
        <v>0</v>
      </c>
      <c r="Q99" s="230">
        <v>0.0373</v>
      </c>
      <c r="R99" s="230">
        <f>Q99*H99</f>
        <v>0.13446649999999999</v>
      </c>
      <c r="S99" s="230">
        <v>0</v>
      </c>
      <c r="T99" s="231">
        <f>S99*H99</f>
        <v>0</v>
      </c>
      <c r="AR99" s="24" t="s">
        <v>158</v>
      </c>
      <c r="AT99" s="24" t="s">
        <v>153</v>
      </c>
      <c r="AU99" s="24" t="s">
        <v>82</v>
      </c>
      <c r="AY99" s="24" t="s">
        <v>150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24" t="s">
        <v>80</v>
      </c>
      <c r="BK99" s="232">
        <f>ROUND(I99*H99,2)</f>
        <v>0</v>
      </c>
      <c r="BL99" s="24" t="s">
        <v>158</v>
      </c>
      <c r="BM99" s="24" t="s">
        <v>1606</v>
      </c>
    </row>
    <row r="100" s="1" customFormat="1">
      <c r="B100" s="46"/>
      <c r="C100" s="74"/>
      <c r="D100" s="233" t="s">
        <v>160</v>
      </c>
      <c r="E100" s="74"/>
      <c r="F100" s="234" t="s">
        <v>1607</v>
      </c>
      <c r="G100" s="74"/>
      <c r="H100" s="74"/>
      <c r="I100" s="191"/>
      <c r="J100" s="74"/>
      <c r="K100" s="74"/>
      <c r="L100" s="72"/>
      <c r="M100" s="235"/>
      <c r="N100" s="47"/>
      <c r="O100" s="47"/>
      <c r="P100" s="47"/>
      <c r="Q100" s="47"/>
      <c r="R100" s="47"/>
      <c r="S100" s="47"/>
      <c r="T100" s="95"/>
      <c r="AT100" s="24" t="s">
        <v>160</v>
      </c>
      <c r="AU100" s="24" t="s">
        <v>82</v>
      </c>
    </row>
    <row r="101" s="12" customFormat="1">
      <c r="B101" s="246"/>
      <c r="C101" s="247"/>
      <c r="D101" s="233" t="s">
        <v>162</v>
      </c>
      <c r="E101" s="248" t="s">
        <v>21</v>
      </c>
      <c r="F101" s="249" t="s">
        <v>1608</v>
      </c>
      <c r="G101" s="247"/>
      <c r="H101" s="250">
        <v>3.605</v>
      </c>
      <c r="I101" s="251"/>
      <c r="J101" s="247"/>
      <c r="K101" s="247"/>
      <c r="L101" s="252"/>
      <c r="M101" s="253"/>
      <c r="N101" s="254"/>
      <c r="O101" s="254"/>
      <c r="P101" s="254"/>
      <c r="Q101" s="254"/>
      <c r="R101" s="254"/>
      <c r="S101" s="254"/>
      <c r="T101" s="255"/>
      <c r="AT101" s="256" t="s">
        <v>162</v>
      </c>
      <c r="AU101" s="256" t="s">
        <v>82</v>
      </c>
      <c r="AV101" s="12" t="s">
        <v>82</v>
      </c>
      <c r="AW101" s="12" t="s">
        <v>35</v>
      </c>
      <c r="AX101" s="12" t="s">
        <v>80</v>
      </c>
      <c r="AY101" s="256" t="s">
        <v>150</v>
      </c>
    </row>
    <row r="102" s="10" customFormat="1" ht="29.88" customHeight="1">
      <c r="B102" s="205"/>
      <c r="C102" s="206"/>
      <c r="D102" s="207" t="s">
        <v>71</v>
      </c>
      <c r="E102" s="219" t="s">
        <v>212</v>
      </c>
      <c r="F102" s="219" t="s">
        <v>1609</v>
      </c>
      <c r="G102" s="206"/>
      <c r="H102" s="206"/>
      <c r="I102" s="209"/>
      <c r="J102" s="220">
        <f>BK102</f>
        <v>0</v>
      </c>
      <c r="K102" s="206"/>
      <c r="L102" s="211"/>
      <c r="M102" s="212"/>
      <c r="N102" s="213"/>
      <c r="O102" s="213"/>
      <c r="P102" s="214">
        <f>SUM(P103:P116)</f>
        <v>0</v>
      </c>
      <c r="Q102" s="213"/>
      <c r="R102" s="214">
        <f>SUM(R103:R116)</f>
        <v>0</v>
      </c>
      <c r="S102" s="213"/>
      <c r="T102" s="215">
        <f>SUM(T103:T116)</f>
        <v>1.1205000000000003</v>
      </c>
      <c r="AR102" s="216" t="s">
        <v>80</v>
      </c>
      <c r="AT102" s="217" t="s">
        <v>71</v>
      </c>
      <c r="AU102" s="217" t="s">
        <v>80</v>
      </c>
      <c r="AY102" s="216" t="s">
        <v>150</v>
      </c>
      <c r="BK102" s="218">
        <f>SUM(BK103:BK116)</f>
        <v>0</v>
      </c>
    </row>
    <row r="103" s="1" customFormat="1" ht="16.5" customHeight="1">
      <c r="B103" s="46"/>
      <c r="C103" s="221" t="s">
        <v>185</v>
      </c>
      <c r="D103" s="221" t="s">
        <v>153</v>
      </c>
      <c r="E103" s="222" t="s">
        <v>1610</v>
      </c>
      <c r="F103" s="223" t="s">
        <v>1611</v>
      </c>
      <c r="G103" s="224" t="s">
        <v>241</v>
      </c>
      <c r="H103" s="225">
        <v>94</v>
      </c>
      <c r="I103" s="226"/>
      <c r="J103" s="227">
        <f>ROUND(I103*H103,2)</f>
        <v>0</v>
      </c>
      <c r="K103" s="223" t="s">
        <v>157</v>
      </c>
      <c r="L103" s="72"/>
      <c r="M103" s="228" t="s">
        <v>21</v>
      </c>
      <c r="N103" s="229" t="s">
        <v>43</v>
      </c>
      <c r="O103" s="47"/>
      <c r="P103" s="230">
        <f>O103*H103</f>
        <v>0</v>
      </c>
      <c r="Q103" s="230">
        <v>0</v>
      </c>
      <c r="R103" s="230">
        <f>Q103*H103</f>
        <v>0</v>
      </c>
      <c r="S103" s="230">
        <v>0.0060000000000000001</v>
      </c>
      <c r="T103" s="231">
        <f>S103*H103</f>
        <v>0.56400000000000006</v>
      </c>
      <c r="AR103" s="24" t="s">
        <v>158</v>
      </c>
      <c r="AT103" s="24" t="s">
        <v>153</v>
      </c>
      <c r="AU103" s="24" t="s">
        <v>82</v>
      </c>
      <c r="AY103" s="24" t="s">
        <v>150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24" t="s">
        <v>80</v>
      </c>
      <c r="BK103" s="232">
        <f>ROUND(I103*H103,2)</f>
        <v>0</v>
      </c>
      <c r="BL103" s="24" t="s">
        <v>158</v>
      </c>
      <c r="BM103" s="24" t="s">
        <v>1612</v>
      </c>
    </row>
    <row r="104" s="1" customFormat="1">
      <c r="B104" s="46"/>
      <c r="C104" s="74"/>
      <c r="D104" s="233" t="s">
        <v>160</v>
      </c>
      <c r="E104" s="74"/>
      <c r="F104" s="234" t="s">
        <v>1613</v>
      </c>
      <c r="G104" s="74"/>
      <c r="H104" s="74"/>
      <c r="I104" s="191"/>
      <c r="J104" s="74"/>
      <c r="K104" s="74"/>
      <c r="L104" s="72"/>
      <c r="M104" s="235"/>
      <c r="N104" s="47"/>
      <c r="O104" s="47"/>
      <c r="P104" s="47"/>
      <c r="Q104" s="47"/>
      <c r="R104" s="47"/>
      <c r="S104" s="47"/>
      <c r="T104" s="95"/>
      <c r="AT104" s="24" t="s">
        <v>160</v>
      </c>
      <c r="AU104" s="24" t="s">
        <v>82</v>
      </c>
    </row>
    <row r="105" s="12" customFormat="1">
      <c r="B105" s="246"/>
      <c r="C105" s="247"/>
      <c r="D105" s="233" t="s">
        <v>162</v>
      </c>
      <c r="E105" s="248" t="s">
        <v>21</v>
      </c>
      <c r="F105" s="249" t="s">
        <v>1614</v>
      </c>
      <c r="G105" s="247"/>
      <c r="H105" s="250">
        <v>94</v>
      </c>
      <c r="I105" s="251"/>
      <c r="J105" s="247"/>
      <c r="K105" s="247"/>
      <c r="L105" s="252"/>
      <c r="M105" s="253"/>
      <c r="N105" s="254"/>
      <c r="O105" s="254"/>
      <c r="P105" s="254"/>
      <c r="Q105" s="254"/>
      <c r="R105" s="254"/>
      <c r="S105" s="254"/>
      <c r="T105" s="255"/>
      <c r="AT105" s="256" t="s">
        <v>162</v>
      </c>
      <c r="AU105" s="256" t="s">
        <v>82</v>
      </c>
      <c r="AV105" s="12" t="s">
        <v>82</v>
      </c>
      <c r="AW105" s="12" t="s">
        <v>35</v>
      </c>
      <c r="AX105" s="12" t="s">
        <v>80</v>
      </c>
      <c r="AY105" s="256" t="s">
        <v>150</v>
      </c>
    </row>
    <row r="106" s="1" customFormat="1" ht="16.5" customHeight="1">
      <c r="B106" s="46"/>
      <c r="C106" s="221" t="s">
        <v>191</v>
      </c>
      <c r="D106" s="221" t="s">
        <v>153</v>
      </c>
      <c r="E106" s="222" t="s">
        <v>1615</v>
      </c>
      <c r="F106" s="223" t="s">
        <v>1616</v>
      </c>
      <c r="G106" s="224" t="s">
        <v>241</v>
      </c>
      <c r="H106" s="225">
        <v>36.5</v>
      </c>
      <c r="I106" s="226"/>
      <c r="J106" s="227">
        <f>ROUND(I106*H106,2)</f>
        <v>0</v>
      </c>
      <c r="K106" s="223" t="s">
        <v>157</v>
      </c>
      <c r="L106" s="72"/>
      <c r="M106" s="228" t="s">
        <v>21</v>
      </c>
      <c r="N106" s="229" t="s">
        <v>43</v>
      </c>
      <c r="O106" s="47"/>
      <c r="P106" s="230">
        <f>O106*H106</f>
        <v>0</v>
      </c>
      <c r="Q106" s="230">
        <v>0</v>
      </c>
      <c r="R106" s="230">
        <f>Q106*H106</f>
        <v>0</v>
      </c>
      <c r="S106" s="230">
        <v>0.0089999999999999993</v>
      </c>
      <c r="T106" s="231">
        <f>S106*H106</f>
        <v>0.32849999999999996</v>
      </c>
      <c r="AR106" s="24" t="s">
        <v>158</v>
      </c>
      <c r="AT106" s="24" t="s">
        <v>153</v>
      </c>
      <c r="AU106" s="24" t="s">
        <v>82</v>
      </c>
      <c r="AY106" s="24" t="s">
        <v>150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24" t="s">
        <v>80</v>
      </c>
      <c r="BK106" s="232">
        <f>ROUND(I106*H106,2)</f>
        <v>0</v>
      </c>
      <c r="BL106" s="24" t="s">
        <v>158</v>
      </c>
      <c r="BM106" s="24" t="s">
        <v>1617</v>
      </c>
    </row>
    <row r="107" s="1" customFormat="1">
      <c r="B107" s="46"/>
      <c r="C107" s="74"/>
      <c r="D107" s="233" t="s">
        <v>160</v>
      </c>
      <c r="E107" s="74"/>
      <c r="F107" s="234" t="s">
        <v>1618</v>
      </c>
      <c r="G107" s="74"/>
      <c r="H107" s="74"/>
      <c r="I107" s="191"/>
      <c r="J107" s="74"/>
      <c r="K107" s="74"/>
      <c r="L107" s="72"/>
      <c r="M107" s="235"/>
      <c r="N107" s="47"/>
      <c r="O107" s="47"/>
      <c r="P107" s="47"/>
      <c r="Q107" s="47"/>
      <c r="R107" s="47"/>
      <c r="S107" s="47"/>
      <c r="T107" s="95"/>
      <c r="AT107" s="24" t="s">
        <v>160</v>
      </c>
      <c r="AU107" s="24" t="s">
        <v>82</v>
      </c>
    </row>
    <row r="108" s="12" customFormat="1">
      <c r="B108" s="246"/>
      <c r="C108" s="247"/>
      <c r="D108" s="233" t="s">
        <v>162</v>
      </c>
      <c r="E108" s="248" t="s">
        <v>21</v>
      </c>
      <c r="F108" s="249" t="s">
        <v>1619</v>
      </c>
      <c r="G108" s="247"/>
      <c r="H108" s="250">
        <v>25.5</v>
      </c>
      <c r="I108" s="251"/>
      <c r="J108" s="247"/>
      <c r="K108" s="247"/>
      <c r="L108" s="252"/>
      <c r="M108" s="253"/>
      <c r="N108" s="254"/>
      <c r="O108" s="254"/>
      <c r="P108" s="254"/>
      <c r="Q108" s="254"/>
      <c r="R108" s="254"/>
      <c r="S108" s="254"/>
      <c r="T108" s="255"/>
      <c r="AT108" s="256" t="s">
        <v>162</v>
      </c>
      <c r="AU108" s="256" t="s">
        <v>82</v>
      </c>
      <c r="AV108" s="12" t="s">
        <v>82</v>
      </c>
      <c r="AW108" s="12" t="s">
        <v>35</v>
      </c>
      <c r="AX108" s="12" t="s">
        <v>72</v>
      </c>
      <c r="AY108" s="256" t="s">
        <v>150</v>
      </c>
    </row>
    <row r="109" s="12" customFormat="1">
      <c r="B109" s="246"/>
      <c r="C109" s="247"/>
      <c r="D109" s="233" t="s">
        <v>162</v>
      </c>
      <c r="E109" s="248" t="s">
        <v>21</v>
      </c>
      <c r="F109" s="249" t="s">
        <v>1620</v>
      </c>
      <c r="G109" s="247"/>
      <c r="H109" s="250">
        <v>11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AT109" s="256" t="s">
        <v>162</v>
      </c>
      <c r="AU109" s="256" t="s">
        <v>82</v>
      </c>
      <c r="AV109" s="12" t="s">
        <v>82</v>
      </c>
      <c r="AW109" s="12" t="s">
        <v>35</v>
      </c>
      <c r="AX109" s="12" t="s">
        <v>72</v>
      </c>
      <c r="AY109" s="256" t="s">
        <v>150</v>
      </c>
    </row>
    <row r="110" s="13" customFormat="1">
      <c r="B110" s="268"/>
      <c r="C110" s="269"/>
      <c r="D110" s="233" t="s">
        <v>162</v>
      </c>
      <c r="E110" s="270" t="s">
        <v>21</v>
      </c>
      <c r="F110" s="271" t="s">
        <v>211</v>
      </c>
      <c r="G110" s="269"/>
      <c r="H110" s="272">
        <v>36.5</v>
      </c>
      <c r="I110" s="273"/>
      <c r="J110" s="269"/>
      <c r="K110" s="269"/>
      <c r="L110" s="274"/>
      <c r="M110" s="275"/>
      <c r="N110" s="276"/>
      <c r="O110" s="276"/>
      <c r="P110" s="276"/>
      <c r="Q110" s="276"/>
      <c r="R110" s="276"/>
      <c r="S110" s="276"/>
      <c r="T110" s="277"/>
      <c r="AT110" s="278" t="s">
        <v>162</v>
      </c>
      <c r="AU110" s="278" t="s">
        <v>82</v>
      </c>
      <c r="AV110" s="13" t="s">
        <v>158</v>
      </c>
      <c r="AW110" s="13" t="s">
        <v>35</v>
      </c>
      <c r="AX110" s="13" t="s">
        <v>80</v>
      </c>
      <c r="AY110" s="278" t="s">
        <v>150</v>
      </c>
    </row>
    <row r="111" s="1" customFormat="1" ht="16.5" customHeight="1">
      <c r="B111" s="46"/>
      <c r="C111" s="221" t="s">
        <v>198</v>
      </c>
      <c r="D111" s="221" t="s">
        <v>153</v>
      </c>
      <c r="E111" s="222" t="s">
        <v>1621</v>
      </c>
      <c r="F111" s="223" t="s">
        <v>1622</v>
      </c>
      <c r="G111" s="224" t="s">
        <v>241</v>
      </c>
      <c r="H111" s="225">
        <v>6</v>
      </c>
      <c r="I111" s="226"/>
      <c r="J111" s="227">
        <f>ROUND(I111*H111,2)</f>
        <v>0</v>
      </c>
      <c r="K111" s="223" t="s">
        <v>157</v>
      </c>
      <c r="L111" s="72"/>
      <c r="M111" s="228" t="s">
        <v>21</v>
      </c>
      <c r="N111" s="229" t="s">
        <v>43</v>
      </c>
      <c r="O111" s="47"/>
      <c r="P111" s="230">
        <f>O111*H111</f>
        <v>0</v>
      </c>
      <c r="Q111" s="230">
        <v>0</v>
      </c>
      <c r="R111" s="230">
        <f>Q111*H111</f>
        <v>0</v>
      </c>
      <c r="S111" s="230">
        <v>0.017999999999999999</v>
      </c>
      <c r="T111" s="231">
        <f>S111*H111</f>
        <v>0.10799999999999999</v>
      </c>
      <c r="AR111" s="24" t="s">
        <v>158</v>
      </c>
      <c r="AT111" s="24" t="s">
        <v>153</v>
      </c>
      <c r="AU111" s="24" t="s">
        <v>82</v>
      </c>
      <c r="AY111" s="24" t="s">
        <v>150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24" t="s">
        <v>80</v>
      </c>
      <c r="BK111" s="232">
        <f>ROUND(I111*H111,2)</f>
        <v>0</v>
      </c>
      <c r="BL111" s="24" t="s">
        <v>158</v>
      </c>
      <c r="BM111" s="24" t="s">
        <v>1623</v>
      </c>
    </row>
    <row r="112" s="1" customFormat="1">
      <c r="B112" s="46"/>
      <c r="C112" s="74"/>
      <c r="D112" s="233" t="s">
        <v>160</v>
      </c>
      <c r="E112" s="74"/>
      <c r="F112" s="234" t="s">
        <v>1624</v>
      </c>
      <c r="G112" s="74"/>
      <c r="H112" s="74"/>
      <c r="I112" s="191"/>
      <c r="J112" s="74"/>
      <c r="K112" s="74"/>
      <c r="L112" s="72"/>
      <c r="M112" s="235"/>
      <c r="N112" s="47"/>
      <c r="O112" s="47"/>
      <c r="P112" s="47"/>
      <c r="Q112" s="47"/>
      <c r="R112" s="47"/>
      <c r="S112" s="47"/>
      <c r="T112" s="95"/>
      <c r="AT112" s="24" t="s">
        <v>160</v>
      </c>
      <c r="AU112" s="24" t="s">
        <v>82</v>
      </c>
    </row>
    <row r="113" s="12" customFormat="1">
      <c r="B113" s="246"/>
      <c r="C113" s="247"/>
      <c r="D113" s="233" t="s">
        <v>162</v>
      </c>
      <c r="E113" s="248" t="s">
        <v>21</v>
      </c>
      <c r="F113" s="249" t="s">
        <v>1625</v>
      </c>
      <c r="G113" s="247"/>
      <c r="H113" s="250">
        <v>6</v>
      </c>
      <c r="I113" s="251"/>
      <c r="J113" s="247"/>
      <c r="K113" s="247"/>
      <c r="L113" s="252"/>
      <c r="M113" s="253"/>
      <c r="N113" s="254"/>
      <c r="O113" s="254"/>
      <c r="P113" s="254"/>
      <c r="Q113" s="254"/>
      <c r="R113" s="254"/>
      <c r="S113" s="254"/>
      <c r="T113" s="255"/>
      <c r="AT113" s="256" t="s">
        <v>162</v>
      </c>
      <c r="AU113" s="256" t="s">
        <v>82</v>
      </c>
      <c r="AV113" s="12" t="s">
        <v>82</v>
      </c>
      <c r="AW113" s="12" t="s">
        <v>35</v>
      </c>
      <c r="AX113" s="12" t="s">
        <v>80</v>
      </c>
      <c r="AY113" s="256" t="s">
        <v>150</v>
      </c>
    </row>
    <row r="114" s="1" customFormat="1" ht="16.5" customHeight="1">
      <c r="B114" s="46"/>
      <c r="C114" s="221" t="s">
        <v>168</v>
      </c>
      <c r="D114" s="221" t="s">
        <v>153</v>
      </c>
      <c r="E114" s="222" t="s">
        <v>1626</v>
      </c>
      <c r="F114" s="223" t="s">
        <v>1627</v>
      </c>
      <c r="G114" s="224" t="s">
        <v>241</v>
      </c>
      <c r="H114" s="225">
        <v>3</v>
      </c>
      <c r="I114" s="226"/>
      <c r="J114" s="227">
        <f>ROUND(I114*H114,2)</f>
        <v>0</v>
      </c>
      <c r="K114" s="223" t="s">
        <v>157</v>
      </c>
      <c r="L114" s="72"/>
      <c r="M114" s="228" t="s">
        <v>21</v>
      </c>
      <c r="N114" s="229" t="s">
        <v>43</v>
      </c>
      <c r="O114" s="47"/>
      <c r="P114" s="230">
        <f>O114*H114</f>
        <v>0</v>
      </c>
      <c r="Q114" s="230">
        <v>0</v>
      </c>
      <c r="R114" s="230">
        <f>Q114*H114</f>
        <v>0</v>
      </c>
      <c r="S114" s="230">
        <v>0.040000000000000001</v>
      </c>
      <c r="T114" s="231">
        <f>S114*H114</f>
        <v>0.12</v>
      </c>
      <c r="AR114" s="24" t="s">
        <v>158</v>
      </c>
      <c r="AT114" s="24" t="s">
        <v>153</v>
      </c>
      <c r="AU114" s="24" t="s">
        <v>82</v>
      </c>
      <c r="AY114" s="24" t="s">
        <v>150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24" t="s">
        <v>80</v>
      </c>
      <c r="BK114" s="232">
        <f>ROUND(I114*H114,2)</f>
        <v>0</v>
      </c>
      <c r="BL114" s="24" t="s">
        <v>158</v>
      </c>
      <c r="BM114" s="24" t="s">
        <v>1628</v>
      </c>
    </row>
    <row r="115" s="1" customFormat="1">
      <c r="B115" s="46"/>
      <c r="C115" s="74"/>
      <c r="D115" s="233" t="s">
        <v>160</v>
      </c>
      <c r="E115" s="74"/>
      <c r="F115" s="234" t="s">
        <v>1629</v>
      </c>
      <c r="G115" s="74"/>
      <c r="H115" s="74"/>
      <c r="I115" s="191"/>
      <c r="J115" s="74"/>
      <c r="K115" s="74"/>
      <c r="L115" s="72"/>
      <c r="M115" s="235"/>
      <c r="N115" s="47"/>
      <c r="O115" s="47"/>
      <c r="P115" s="47"/>
      <c r="Q115" s="47"/>
      <c r="R115" s="47"/>
      <c r="S115" s="47"/>
      <c r="T115" s="95"/>
      <c r="AT115" s="24" t="s">
        <v>160</v>
      </c>
      <c r="AU115" s="24" t="s">
        <v>82</v>
      </c>
    </row>
    <row r="116" s="12" customFormat="1">
      <c r="B116" s="246"/>
      <c r="C116" s="247"/>
      <c r="D116" s="233" t="s">
        <v>162</v>
      </c>
      <c r="E116" s="248" t="s">
        <v>21</v>
      </c>
      <c r="F116" s="249" t="s">
        <v>1630</v>
      </c>
      <c r="G116" s="247"/>
      <c r="H116" s="250">
        <v>3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AT116" s="256" t="s">
        <v>162</v>
      </c>
      <c r="AU116" s="256" t="s">
        <v>82</v>
      </c>
      <c r="AV116" s="12" t="s">
        <v>82</v>
      </c>
      <c r="AW116" s="12" t="s">
        <v>35</v>
      </c>
      <c r="AX116" s="12" t="s">
        <v>80</v>
      </c>
      <c r="AY116" s="256" t="s">
        <v>150</v>
      </c>
    </row>
    <row r="117" s="10" customFormat="1" ht="29.88" customHeight="1">
      <c r="B117" s="205"/>
      <c r="C117" s="206"/>
      <c r="D117" s="207" t="s">
        <v>71</v>
      </c>
      <c r="E117" s="219" t="s">
        <v>1631</v>
      </c>
      <c r="F117" s="219" t="s">
        <v>1632</v>
      </c>
      <c r="G117" s="206"/>
      <c r="H117" s="206"/>
      <c r="I117" s="209"/>
      <c r="J117" s="220">
        <f>BK117</f>
        <v>0</v>
      </c>
      <c r="K117" s="206"/>
      <c r="L117" s="211"/>
      <c r="M117" s="212"/>
      <c r="N117" s="213"/>
      <c r="O117" s="213"/>
      <c r="P117" s="214">
        <f>SUM(P118:P126)</f>
        <v>0</v>
      </c>
      <c r="Q117" s="213"/>
      <c r="R117" s="214">
        <f>SUM(R118:R126)</f>
        <v>0</v>
      </c>
      <c r="S117" s="213"/>
      <c r="T117" s="215">
        <f>SUM(T118:T126)</f>
        <v>0</v>
      </c>
      <c r="AR117" s="216" t="s">
        <v>80</v>
      </c>
      <c r="AT117" s="217" t="s">
        <v>71</v>
      </c>
      <c r="AU117" s="217" t="s">
        <v>80</v>
      </c>
      <c r="AY117" s="216" t="s">
        <v>150</v>
      </c>
      <c r="BK117" s="218">
        <f>SUM(BK118:BK126)</f>
        <v>0</v>
      </c>
    </row>
    <row r="118" s="1" customFormat="1" ht="25.5" customHeight="1">
      <c r="B118" s="46"/>
      <c r="C118" s="221" t="s">
        <v>212</v>
      </c>
      <c r="D118" s="221" t="s">
        <v>153</v>
      </c>
      <c r="E118" s="222" t="s">
        <v>716</v>
      </c>
      <c r="F118" s="223" t="s">
        <v>717</v>
      </c>
      <c r="G118" s="224" t="s">
        <v>156</v>
      </c>
      <c r="H118" s="225">
        <v>1.6519999999999999</v>
      </c>
      <c r="I118" s="226"/>
      <c r="J118" s="227">
        <f>ROUND(I118*H118,2)</f>
        <v>0</v>
      </c>
      <c r="K118" s="223" t="s">
        <v>157</v>
      </c>
      <c r="L118" s="72"/>
      <c r="M118" s="228" t="s">
        <v>21</v>
      </c>
      <c r="N118" s="229" t="s">
        <v>43</v>
      </c>
      <c r="O118" s="47"/>
      <c r="P118" s="230">
        <f>O118*H118</f>
        <v>0</v>
      </c>
      <c r="Q118" s="230">
        <v>0</v>
      </c>
      <c r="R118" s="230">
        <f>Q118*H118</f>
        <v>0</v>
      </c>
      <c r="S118" s="230">
        <v>0</v>
      </c>
      <c r="T118" s="231">
        <f>S118*H118</f>
        <v>0</v>
      </c>
      <c r="AR118" s="24" t="s">
        <v>158</v>
      </c>
      <c r="AT118" s="24" t="s">
        <v>153</v>
      </c>
      <c r="AU118" s="24" t="s">
        <v>82</v>
      </c>
      <c r="AY118" s="24" t="s">
        <v>150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24" t="s">
        <v>80</v>
      </c>
      <c r="BK118" s="232">
        <f>ROUND(I118*H118,2)</f>
        <v>0</v>
      </c>
      <c r="BL118" s="24" t="s">
        <v>158</v>
      </c>
      <c r="BM118" s="24" t="s">
        <v>1633</v>
      </c>
    </row>
    <row r="119" s="1" customFormat="1">
      <c r="B119" s="46"/>
      <c r="C119" s="74"/>
      <c r="D119" s="233" t="s">
        <v>160</v>
      </c>
      <c r="E119" s="74"/>
      <c r="F119" s="234" t="s">
        <v>719</v>
      </c>
      <c r="G119" s="74"/>
      <c r="H119" s="74"/>
      <c r="I119" s="191"/>
      <c r="J119" s="74"/>
      <c r="K119" s="74"/>
      <c r="L119" s="72"/>
      <c r="M119" s="235"/>
      <c r="N119" s="47"/>
      <c r="O119" s="47"/>
      <c r="P119" s="47"/>
      <c r="Q119" s="47"/>
      <c r="R119" s="47"/>
      <c r="S119" s="47"/>
      <c r="T119" s="95"/>
      <c r="AT119" s="24" t="s">
        <v>160</v>
      </c>
      <c r="AU119" s="24" t="s">
        <v>82</v>
      </c>
    </row>
    <row r="120" s="1" customFormat="1" ht="25.5" customHeight="1">
      <c r="B120" s="46"/>
      <c r="C120" s="221" t="s">
        <v>219</v>
      </c>
      <c r="D120" s="221" t="s">
        <v>153</v>
      </c>
      <c r="E120" s="222" t="s">
        <v>1634</v>
      </c>
      <c r="F120" s="223" t="s">
        <v>1635</v>
      </c>
      <c r="G120" s="224" t="s">
        <v>156</v>
      </c>
      <c r="H120" s="225">
        <v>1.6519999999999999</v>
      </c>
      <c r="I120" s="226"/>
      <c r="J120" s="227">
        <f>ROUND(I120*H120,2)</f>
        <v>0</v>
      </c>
      <c r="K120" s="223" t="s">
        <v>157</v>
      </c>
      <c r="L120" s="72"/>
      <c r="M120" s="228" t="s">
        <v>21</v>
      </c>
      <c r="N120" s="229" t="s">
        <v>43</v>
      </c>
      <c r="O120" s="47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AR120" s="24" t="s">
        <v>158</v>
      </c>
      <c r="AT120" s="24" t="s">
        <v>153</v>
      </c>
      <c r="AU120" s="24" t="s">
        <v>82</v>
      </c>
      <c r="AY120" s="24" t="s">
        <v>150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24" t="s">
        <v>80</v>
      </c>
      <c r="BK120" s="232">
        <f>ROUND(I120*H120,2)</f>
        <v>0</v>
      </c>
      <c r="BL120" s="24" t="s">
        <v>158</v>
      </c>
      <c r="BM120" s="24" t="s">
        <v>231</v>
      </c>
    </row>
    <row r="121" s="1" customFormat="1">
      <c r="B121" s="46"/>
      <c r="C121" s="74"/>
      <c r="D121" s="233" t="s">
        <v>160</v>
      </c>
      <c r="E121" s="74"/>
      <c r="F121" s="234" t="s">
        <v>1636</v>
      </c>
      <c r="G121" s="74"/>
      <c r="H121" s="74"/>
      <c r="I121" s="191"/>
      <c r="J121" s="74"/>
      <c r="K121" s="74"/>
      <c r="L121" s="72"/>
      <c r="M121" s="235"/>
      <c r="N121" s="47"/>
      <c r="O121" s="47"/>
      <c r="P121" s="47"/>
      <c r="Q121" s="47"/>
      <c r="R121" s="47"/>
      <c r="S121" s="47"/>
      <c r="T121" s="95"/>
      <c r="AT121" s="24" t="s">
        <v>160</v>
      </c>
      <c r="AU121" s="24" t="s">
        <v>82</v>
      </c>
    </row>
    <row r="122" s="1" customFormat="1" ht="25.5" customHeight="1">
      <c r="B122" s="46"/>
      <c r="C122" s="221" t="s">
        <v>225</v>
      </c>
      <c r="D122" s="221" t="s">
        <v>153</v>
      </c>
      <c r="E122" s="222" t="s">
        <v>726</v>
      </c>
      <c r="F122" s="223" t="s">
        <v>727</v>
      </c>
      <c r="G122" s="224" t="s">
        <v>156</v>
      </c>
      <c r="H122" s="225">
        <v>9.9120000000000008</v>
      </c>
      <c r="I122" s="226"/>
      <c r="J122" s="227">
        <f>ROUND(I122*H122,2)</f>
        <v>0</v>
      </c>
      <c r="K122" s="223" t="s">
        <v>157</v>
      </c>
      <c r="L122" s="72"/>
      <c r="M122" s="228" t="s">
        <v>21</v>
      </c>
      <c r="N122" s="229" t="s">
        <v>43</v>
      </c>
      <c r="O122" s="47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AR122" s="24" t="s">
        <v>158</v>
      </c>
      <c r="AT122" s="24" t="s">
        <v>153</v>
      </c>
      <c r="AU122" s="24" t="s">
        <v>82</v>
      </c>
      <c r="AY122" s="24" t="s">
        <v>150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24" t="s">
        <v>80</v>
      </c>
      <c r="BK122" s="232">
        <f>ROUND(I122*H122,2)</f>
        <v>0</v>
      </c>
      <c r="BL122" s="24" t="s">
        <v>158</v>
      </c>
      <c r="BM122" s="24" t="s">
        <v>244</v>
      </c>
    </row>
    <row r="123" s="1" customFormat="1">
      <c r="B123" s="46"/>
      <c r="C123" s="74"/>
      <c r="D123" s="233" t="s">
        <v>160</v>
      </c>
      <c r="E123" s="74"/>
      <c r="F123" s="234" t="s">
        <v>729</v>
      </c>
      <c r="G123" s="74"/>
      <c r="H123" s="74"/>
      <c r="I123" s="191"/>
      <c r="J123" s="74"/>
      <c r="K123" s="74"/>
      <c r="L123" s="72"/>
      <c r="M123" s="235"/>
      <c r="N123" s="47"/>
      <c r="O123" s="47"/>
      <c r="P123" s="47"/>
      <c r="Q123" s="47"/>
      <c r="R123" s="47"/>
      <c r="S123" s="47"/>
      <c r="T123" s="95"/>
      <c r="AT123" s="24" t="s">
        <v>160</v>
      </c>
      <c r="AU123" s="24" t="s">
        <v>82</v>
      </c>
    </row>
    <row r="124" s="12" customFormat="1">
      <c r="B124" s="246"/>
      <c r="C124" s="247"/>
      <c r="D124" s="233" t="s">
        <v>162</v>
      </c>
      <c r="E124" s="247"/>
      <c r="F124" s="249" t="s">
        <v>1637</v>
      </c>
      <c r="G124" s="247"/>
      <c r="H124" s="250">
        <v>9.9120000000000008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AT124" s="256" t="s">
        <v>162</v>
      </c>
      <c r="AU124" s="256" t="s">
        <v>82</v>
      </c>
      <c r="AV124" s="12" t="s">
        <v>82</v>
      </c>
      <c r="AW124" s="12" t="s">
        <v>6</v>
      </c>
      <c r="AX124" s="12" t="s">
        <v>80</v>
      </c>
      <c r="AY124" s="256" t="s">
        <v>150</v>
      </c>
    </row>
    <row r="125" s="1" customFormat="1" ht="16.5" customHeight="1">
      <c r="B125" s="46"/>
      <c r="C125" s="221" t="s">
        <v>231</v>
      </c>
      <c r="D125" s="221" t="s">
        <v>153</v>
      </c>
      <c r="E125" s="222" t="s">
        <v>732</v>
      </c>
      <c r="F125" s="223" t="s">
        <v>733</v>
      </c>
      <c r="G125" s="224" t="s">
        <v>156</v>
      </c>
      <c r="H125" s="225">
        <v>1.6519999999999999</v>
      </c>
      <c r="I125" s="226"/>
      <c r="J125" s="227">
        <f>ROUND(I125*H125,2)</f>
        <v>0</v>
      </c>
      <c r="K125" s="223" t="s">
        <v>157</v>
      </c>
      <c r="L125" s="72"/>
      <c r="M125" s="228" t="s">
        <v>21</v>
      </c>
      <c r="N125" s="229" t="s">
        <v>43</v>
      </c>
      <c r="O125" s="47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AR125" s="24" t="s">
        <v>158</v>
      </c>
      <c r="AT125" s="24" t="s">
        <v>153</v>
      </c>
      <c r="AU125" s="24" t="s">
        <v>82</v>
      </c>
      <c r="AY125" s="24" t="s">
        <v>150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24" t="s">
        <v>80</v>
      </c>
      <c r="BK125" s="232">
        <f>ROUND(I125*H125,2)</f>
        <v>0</v>
      </c>
      <c r="BL125" s="24" t="s">
        <v>158</v>
      </c>
      <c r="BM125" s="24" t="s">
        <v>257</v>
      </c>
    </row>
    <row r="126" s="1" customFormat="1">
      <c r="B126" s="46"/>
      <c r="C126" s="74"/>
      <c r="D126" s="233" t="s">
        <v>160</v>
      </c>
      <c r="E126" s="74"/>
      <c r="F126" s="234" t="s">
        <v>735</v>
      </c>
      <c r="G126" s="74"/>
      <c r="H126" s="74"/>
      <c r="I126" s="191"/>
      <c r="J126" s="74"/>
      <c r="K126" s="74"/>
      <c r="L126" s="72"/>
      <c r="M126" s="235"/>
      <c r="N126" s="47"/>
      <c r="O126" s="47"/>
      <c r="P126" s="47"/>
      <c r="Q126" s="47"/>
      <c r="R126" s="47"/>
      <c r="S126" s="47"/>
      <c r="T126" s="95"/>
      <c r="AT126" s="24" t="s">
        <v>160</v>
      </c>
      <c r="AU126" s="24" t="s">
        <v>82</v>
      </c>
    </row>
    <row r="127" s="10" customFormat="1" ht="29.88" customHeight="1">
      <c r="B127" s="205"/>
      <c r="C127" s="206"/>
      <c r="D127" s="207" t="s">
        <v>71</v>
      </c>
      <c r="E127" s="219" t="s">
        <v>750</v>
      </c>
      <c r="F127" s="219" t="s">
        <v>751</v>
      </c>
      <c r="G127" s="206"/>
      <c r="H127" s="206"/>
      <c r="I127" s="209"/>
      <c r="J127" s="220">
        <f>BK127</f>
        <v>0</v>
      </c>
      <c r="K127" s="206"/>
      <c r="L127" s="211"/>
      <c r="M127" s="212"/>
      <c r="N127" s="213"/>
      <c r="O127" s="213"/>
      <c r="P127" s="214">
        <f>SUM(P128:P129)</f>
        <v>0</v>
      </c>
      <c r="Q127" s="213"/>
      <c r="R127" s="214">
        <f>SUM(R128:R129)</f>
        <v>0</v>
      </c>
      <c r="S127" s="213"/>
      <c r="T127" s="215">
        <f>SUM(T128:T129)</f>
        <v>0</v>
      </c>
      <c r="AR127" s="216" t="s">
        <v>80</v>
      </c>
      <c r="AT127" s="217" t="s">
        <v>71</v>
      </c>
      <c r="AU127" s="217" t="s">
        <v>80</v>
      </c>
      <c r="AY127" s="216" t="s">
        <v>150</v>
      </c>
      <c r="BK127" s="218">
        <f>SUM(BK128:BK129)</f>
        <v>0</v>
      </c>
    </row>
    <row r="128" s="1" customFormat="1" ht="16.5" customHeight="1">
      <c r="B128" s="46"/>
      <c r="C128" s="221" t="s">
        <v>238</v>
      </c>
      <c r="D128" s="221" t="s">
        <v>153</v>
      </c>
      <c r="E128" s="222" t="s">
        <v>753</v>
      </c>
      <c r="F128" s="223" t="s">
        <v>754</v>
      </c>
      <c r="G128" s="224" t="s">
        <v>156</v>
      </c>
      <c r="H128" s="225">
        <v>0.90400000000000003</v>
      </c>
      <c r="I128" s="226"/>
      <c r="J128" s="227">
        <f>ROUND(I128*H128,2)</f>
        <v>0</v>
      </c>
      <c r="K128" s="223" t="s">
        <v>157</v>
      </c>
      <c r="L128" s="72"/>
      <c r="M128" s="228" t="s">
        <v>21</v>
      </c>
      <c r="N128" s="229" t="s">
        <v>43</v>
      </c>
      <c r="O128" s="47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AR128" s="24" t="s">
        <v>158</v>
      </c>
      <c r="AT128" s="24" t="s">
        <v>153</v>
      </c>
      <c r="AU128" s="24" t="s">
        <v>82</v>
      </c>
      <c r="AY128" s="24" t="s">
        <v>150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24" t="s">
        <v>80</v>
      </c>
      <c r="BK128" s="232">
        <f>ROUND(I128*H128,2)</f>
        <v>0</v>
      </c>
      <c r="BL128" s="24" t="s">
        <v>158</v>
      </c>
      <c r="BM128" s="24" t="s">
        <v>1638</v>
      </c>
    </row>
    <row r="129" s="1" customFormat="1">
      <c r="B129" s="46"/>
      <c r="C129" s="74"/>
      <c r="D129" s="233" t="s">
        <v>160</v>
      </c>
      <c r="E129" s="74"/>
      <c r="F129" s="234" t="s">
        <v>756</v>
      </c>
      <c r="G129" s="74"/>
      <c r="H129" s="74"/>
      <c r="I129" s="191"/>
      <c r="J129" s="74"/>
      <c r="K129" s="74"/>
      <c r="L129" s="72"/>
      <c r="M129" s="235"/>
      <c r="N129" s="47"/>
      <c r="O129" s="47"/>
      <c r="P129" s="47"/>
      <c r="Q129" s="47"/>
      <c r="R129" s="47"/>
      <c r="S129" s="47"/>
      <c r="T129" s="95"/>
      <c r="AT129" s="24" t="s">
        <v>160</v>
      </c>
      <c r="AU129" s="24" t="s">
        <v>82</v>
      </c>
    </row>
    <row r="130" s="10" customFormat="1" ht="37.44001" customHeight="1">
      <c r="B130" s="205"/>
      <c r="C130" s="206"/>
      <c r="D130" s="207" t="s">
        <v>71</v>
      </c>
      <c r="E130" s="208" t="s">
        <v>757</v>
      </c>
      <c r="F130" s="208" t="s">
        <v>758</v>
      </c>
      <c r="G130" s="206"/>
      <c r="H130" s="206"/>
      <c r="I130" s="209"/>
      <c r="J130" s="210">
        <f>BK130</f>
        <v>0</v>
      </c>
      <c r="K130" s="206"/>
      <c r="L130" s="211"/>
      <c r="M130" s="212"/>
      <c r="N130" s="213"/>
      <c r="O130" s="213"/>
      <c r="P130" s="214">
        <f>P131+P178+P209</f>
        <v>0</v>
      </c>
      <c r="Q130" s="213"/>
      <c r="R130" s="214">
        <f>R131+R178+R209</f>
        <v>0.37111</v>
      </c>
      <c r="S130" s="213"/>
      <c r="T130" s="215">
        <f>T131+T178+T209</f>
        <v>0.53100000000000003</v>
      </c>
      <c r="AR130" s="216" t="s">
        <v>82</v>
      </c>
      <c r="AT130" s="217" t="s">
        <v>71</v>
      </c>
      <c r="AU130" s="217" t="s">
        <v>72</v>
      </c>
      <c r="AY130" s="216" t="s">
        <v>150</v>
      </c>
      <c r="BK130" s="218">
        <f>BK131+BK178+BK209</f>
        <v>0</v>
      </c>
    </row>
    <row r="131" s="10" customFormat="1" ht="19.92" customHeight="1">
      <c r="B131" s="205"/>
      <c r="C131" s="206"/>
      <c r="D131" s="207" t="s">
        <v>71</v>
      </c>
      <c r="E131" s="219" t="s">
        <v>1639</v>
      </c>
      <c r="F131" s="219" t="s">
        <v>1640</v>
      </c>
      <c r="G131" s="206"/>
      <c r="H131" s="206"/>
      <c r="I131" s="209"/>
      <c r="J131" s="220">
        <f>BK131</f>
        <v>0</v>
      </c>
      <c r="K131" s="206"/>
      <c r="L131" s="211"/>
      <c r="M131" s="212"/>
      <c r="N131" s="213"/>
      <c r="O131" s="213"/>
      <c r="P131" s="214">
        <f>SUM(P132:P177)</f>
        <v>0</v>
      </c>
      <c r="Q131" s="213"/>
      <c r="R131" s="214">
        <f>SUM(R132:R177)</f>
        <v>0.087929999999999994</v>
      </c>
      <c r="S131" s="213"/>
      <c r="T131" s="215">
        <f>SUM(T132:T177)</f>
        <v>0.16794000000000001</v>
      </c>
      <c r="AR131" s="216" t="s">
        <v>82</v>
      </c>
      <c r="AT131" s="217" t="s">
        <v>71</v>
      </c>
      <c r="AU131" s="217" t="s">
        <v>80</v>
      </c>
      <c r="AY131" s="216" t="s">
        <v>150</v>
      </c>
      <c r="BK131" s="218">
        <f>SUM(BK132:BK177)</f>
        <v>0</v>
      </c>
    </row>
    <row r="132" s="1" customFormat="1" ht="16.5" customHeight="1">
      <c r="B132" s="46"/>
      <c r="C132" s="221" t="s">
        <v>244</v>
      </c>
      <c r="D132" s="221" t="s">
        <v>153</v>
      </c>
      <c r="E132" s="222" t="s">
        <v>1641</v>
      </c>
      <c r="F132" s="223" t="s">
        <v>1642</v>
      </c>
      <c r="G132" s="224" t="s">
        <v>241</v>
      </c>
      <c r="H132" s="225">
        <v>25</v>
      </c>
      <c r="I132" s="226"/>
      <c r="J132" s="227">
        <f>ROUND(I132*H132,2)</f>
        <v>0</v>
      </c>
      <c r="K132" s="223" t="s">
        <v>157</v>
      </c>
      <c r="L132" s="72"/>
      <c r="M132" s="228" t="s">
        <v>21</v>
      </c>
      <c r="N132" s="229" t="s">
        <v>43</v>
      </c>
      <c r="O132" s="47"/>
      <c r="P132" s="230">
        <f>O132*H132</f>
        <v>0</v>
      </c>
      <c r="Q132" s="230">
        <v>0</v>
      </c>
      <c r="R132" s="230">
        <f>Q132*H132</f>
        <v>0</v>
      </c>
      <c r="S132" s="230">
        <v>0.00198</v>
      </c>
      <c r="T132" s="231">
        <f>S132*H132</f>
        <v>0.049500000000000002</v>
      </c>
      <c r="AR132" s="24" t="s">
        <v>257</v>
      </c>
      <c r="AT132" s="24" t="s">
        <v>153</v>
      </c>
      <c r="AU132" s="24" t="s">
        <v>82</v>
      </c>
      <c r="AY132" s="24" t="s">
        <v>150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24" t="s">
        <v>80</v>
      </c>
      <c r="BK132" s="232">
        <f>ROUND(I132*H132,2)</f>
        <v>0</v>
      </c>
      <c r="BL132" s="24" t="s">
        <v>257</v>
      </c>
      <c r="BM132" s="24" t="s">
        <v>296</v>
      </c>
    </row>
    <row r="133" s="1" customFormat="1">
      <c r="B133" s="46"/>
      <c r="C133" s="74"/>
      <c r="D133" s="233" t="s">
        <v>160</v>
      </c>
      <c r="E133" s="74"/>
      <c r="F133" s="234" t="s">
        <v>1643</v>
      </c>
      <c r="G133" s="74"/>
      <c r="H133" s="74"/>
      <c r="I133" s="191"/>
      <c r="J133" s="74"/>
      <c r="K133" s="74"/>
      <c r="L133" s="72"/>
      <c r="M133" s="235"/>
      <c r="N133" s="47"/>
      <c r="O133" s="47"/>
      <c r="P133" s="47"/>
      <c r="Q133" s="47"/>
      <c r="R133" s="47"/>
      <c r="S133" s="47"/>
      <c r="T133" s="95"/>
      <c r="AT133" s="24" t="s">
        <v>160</v>
      </c>
      <c r="AU133" s="24" t="s">
        <v>82</v>
      </c>
    </row>
    <row r="134" s="1" customFormat="1" ht="16.5" customHeight="1">
      <c r="B134" s="46"/>
      <c r="C134" s="221" t="s">
        <v>10</v>
      </c>
      <c r="D134" s="221" t="s">
        <v>153</v>
      </c>
      <c r="E134" s="222" t="s">
        <v>1644</v>
      </c>
      <c r="F134" s="223" t="s">
        <v>1645</v>
      </c>
      <c r="G134" s="224" t="s">
        <v>241</v>
      </c>
      <c r="H134" s="225">
        <v>10</v>
      </c>
      <c r="I134" s="226"/>
      <c r="J134" s="227">
        <f>ROUND(I134*H134,2)</f>
        <v>0</v>
      </c>
      <c r="K134" s="223" t="s">
        <v>157</v>
      </c>
      <c r="L134" s="72"/>
      <c r="M134" s="228" t="s">
        <v>21</v>
      </c>
      <c r="N134" s="229" t="s">
        <v>43</v>
      </c>
      <c r="O134" s="47"/>
      <c r="P134" s="230">
        <f>O134*H134</f>
        <v>0</v>
      </c>
      <c r="Q134" s="230">
        <v>0.0012099999999999999</v>
      </c>
      <c r="R134" s="230">
        <f>Q134*H134</f>
        <v>0.0121</v>
      </c>
      <c r="S134" s="230">
        <v>0</v>
      </c>
      <c r="T134" s="231">
        <f>S134*H134</f>
        <v>0</v>
      </c>
      <c r="AR134" s="24" t="s">
        <v>257</v>
      </c>
      <c r="AT134" s="24" t="s">
        <v>153</v>
      </c>
      <c r="AU134" s="24" t="s">
        <v>82</v>
      </c>
      <c r="AY134" s="24" t="s">
        <v>150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24" t="s">
        <v>80</v>
      </c>
      <c r="BK134" s="232">
        <f>ROUND(I134*H134,2)</f>
        <v>0</v>
      </c>
      <c r="BL134" s="24" t="s">
        <v>257</v>
      </c>
      <c r="BM134" s="24" t="s">
        <v>1646</v>
      </c>
    </row>
    <row r="135" s="1" customFormat="1">
      <c r="B135" s="46"/>
      <c r="C135" s="74"/>
      <c r="D135" s="233" t="s">
        <v>160</v>
      </c>
      <c r="E135" s="74"/>
      <c r="F135" s="234" t="s">
        <v>1647</v>
      </c>
      <c r="G135" s="74"/>
      <c r="H135" s="74"/>
      <c r="I135" s="191"/>
      <c r="J135" s="74"/>
      <c r="K135" s="74"/>
      <c r="L135" s="72"/>
      <c r="M135" s="235"/>
      <c r="N135" s="47"/>
      <c r="O135" s="47"/>
      <c r="P135" s="47"/>
      <c r="Q135" s="47"/>
      <c r="R135" s="47"/>
      <c r="S135" s="47"/>
      <c r="T135" s="95"/>
      <c r="AT135" s="24" t="s">
        <v>160</v>
      </c>
      <c r="AU135" s="24" t="s">
        <v>82</v>
      </c>
    </row>
    <row r="136" s="1" customFormat="1" ht="16.5" customHeight="1">
      <c r="B136" s="46"/>
      <c r="C136" s="221" t="s">
        <v>257</v>
      </c>
      <c r="D136" s="221" t="s">
        <v>153</v>
      </c>
      <c r="E136" s="222" t="s">
        <v>1648</v>
      </c>
      <c r="F136" s="223" t="s">
        <v>1649</v>
      </c>
      <c r="G136" s="224" t="s">
        <v>241</v>
      </c>
      <c r="H136" s="225">
        <v>25.5</v>
      </c>
      <c r="I136" s="226"/>
      <c r="J136" s="227">
        <f>ROUND(I136*H136,2)</f>
        <v>0</v>
      </c>
      <c r="K136" s="223" t="s">
        <v>157</v>
      </c>
      <c r="L136" s="72"/>
      <c r="M136" s="228" t="s">
        <v>21</v>
      </c>
      <c r="N136" s="229" t="s">
        <v>43</v>
      </c>
      <c r="O136" s="47"/>
      <c r="P136" s="230">
        <f>O136*H136</f>
        <v>0</v>
      </c>
      <c r="Q136" s="230">
        <v>0.00029</v>
      </c>
      <c r="R136" s="230">
        <f>Q136*H136</f>
        <v>0.0073949999999999997</v>
      </c>
      <c r="S136" s="230">
        <v>0</v>
      </c>
      <c r="T136" s="231">
        <f>S136*H136</f>
        <v>0</v>
      </c>
      <c r="AR136" s="24" t="s">
        <v>257</v>
      </c>
      <c r="AT136" s="24" t="s">
        <v>153</v>
      </c>
      <c r="AU136" s="24" t="s">
        <v>82</v>
      </c>
      <c r="AY136" s="24" t="s">
        <v>150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24" t="s">
        <v>80</v>
      </c>
      <c r="BK136" s="232">
        <f>ROUND(I136*H136,2)</f>
        <v>0</v>
      </c>
      <c r="BL136" s="24" t="s">
        <v>257</v>
      </c>
      <c r="BM136" s="24" t="s">
        <v>325</v>
      </c>
    </row>
    <row r="137" s="1" customFormat="1">
      <c r="B137" s="46"/>
      <c r="C137" s="74"/>
      <c r="D137" s="233" t="s">
        <v>160</v>
      </c>
      <c r="E137" s="74"/>
      <c r="F137" s="234" t="s">
        <v>1650</v>
      </c>
      <c r="G137" s="74"/>
      <c r="H137" s="74"/>
      <c r="I137" s="191"/>
      <c r="J137" s="74"/>
      <c r="K137" s="74"/>
      <c r="L137" s="72"/>
      <c r="M137" s="235"/>
      <c r="N137" s="47"/>
      <c r="O137" s="47"/>
      <c r="P137" s="47"/>
      <c r="Q137" s="47"/>
      <c r="R137" s="47"/>
      <c r="S137" s="47"/>
      <c r="T137" s="95"/>
      <c r="AT137" s="24" t="s">
        <v>160</v>
      </c>
      <c r="AU137" s="24" t="s">
        <v>82</v>
      </c>
    </row>
    <row r="138" s="12" customFormat="1">
      <c r="B138" s="246"/>
      <c r="C138" s="247"/>
      <c r="D138" s="233" t="s">
        <v>162</v>
      </c>
      <c r="E138" s="248" t="s">
        <v>21</v>
      </c>
      <c r="F138" s="249" t="s">
        <v>1651</v>
      </c>
      <c r="G138" s="247"/>
      <c r="H138" s="250">
        <v>19.5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AT138" s="256" t="s">
        <v>162</v>
      </c>
      <c r="AU138" s="256" t="s">
        <v>82</v>
      </c>
      <c r="AV138" s="12" t="s">
        <v>82</v>
      </c>
      <c r="AW138" s="12" t="s">
        <v>35</v>
      </c>
      <c r="AX138" s="12" t="s">
        <v>72</v>
      </c>
      <c r="AY138" s="256" t="s">
        <v>150</v>
      </c>
    </row>
    <row r="139" s="12" customFormat="1">
      <c r="B139" s="246"/>
      <c r="C139" s="247"/>
      <c r="D139" s="233" t="s">
        <v>162</v>
      </c>
      <c r="E139" s="248" t="s">
        <v>21</v>
      </c>
      <c r="F139" s="249" t="s">
        <v>1652</v>
      </c>
      <c r="G139" s="247"/>
      <c r="H139" s="250">
        <v>6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AT139" s="256" t="s">
        <v>162</v>
      </c>
      <c r="AU139" s="256" t="s">
        <v>82</v>
      </c>
      <c r="AV139" s="12" t="s">
        <v>82</v>
      </c>
      <c r="AW139" s="12" t="s">
        <v>35</v>
      </c>
      <c r="AX139" s="12" t="s">
        <v>72</v>
      </c>
      <c r="AY139" s="256" t="s">
        <v>150</v>
      </c>
    </row>
    <row r="140" s="13" customFormat="1">
      <c r="B140" s="268"/>
      <c r="C140" s="269"/>
      <c r="D140" s="233" t="s">
        <v>162</v>
      </c>
      <c r="E140" s="270" t="s">
        <v>21</v>
      </c>
      <c r="F140" s="271" t="s">
        <v>1653</v>
      </c>
      <c r="G140" s="269"/>
      <c r="H140" s="272">
        <v>25.5</v>
      </c>
      <c r="I140" s="273"/>
      <c r="J140" s="269"/>
      <c r="K140" s="269"/>
      <c r="L140" s="274"/>
      <c r="M140" s="275"/>
      <c r="N140" s="276"/>
      <c r="O140" s="276"/>
      <c r="P140" s="276"/>
      <c r="Q140" s="276"/>
      <c r="R140" s="276"/>
      <c r="S140" s="276"/>
      <c r="T140" s="277"/>
      <c r="AT140" s="278" t="s">
        <v>162</v>
      </c>
      <c r="AU140" s="278" t="s">
        <v>82</v>
      </c>
      <c r="AV140" s="13" t="s">
        <v>158</v>
      </c>
      <c r="AW140" s="13" t="s">
        <v>35</v>
      </c>
      <c r="AX140" s="13" t="s">
        <v>80</v>
      </c>
      <c r="AY140" s="278" t="s">
        <v>150</v>
      </c>
    </row>
    <row r="141" s="1" customFormat="1" ht="16.5" customHeight="1">
      <c r="B141" s="46"/>
      <c r="C141" s="221" t="s">
        <v>263</v>
      </c>
      <c r="D141" s="221" t="s">
        <v>153</v>
      </c>
      <c r="E141" s="222" t="s">
        <v>1654</v>
      </c>
      <c r="F141" s="223" t="s">
        <v>1655</v>
      </c>
      <c r="G141" s="224" t="s">
        <v>241</v>
      </c>
      <c r="H141" s="225">
        <v>11</v>
      </c>
      <c r="I141" s="226"/>
      <c r="J141" s="227">
        <f>ROUND(I141*H141,2)</f>
        <v>0</v>
      </c>
      <c r="K141" s="223" t="s">
        <v>157</v>
      </c>
      <c r="L141" s="72"/>
      <c r="M141" s="228" t="s">
        <v>21</v>
      </c>
      <c r="N141" s="229" t="s">
        <v>43</v>
      </c>
      <c r="O141" s="47"/>
      <c r="P141" s="230">
        <f>O141*H141</f>
        <v>0</v>
      </c>
      <c r="Q141" s="230">
        <v>0.00035</v>
      </c>
      <c r="R141" s="230">
        <f>Q141*H141</f>
        <v>0.0038500000000000001</v>
      </c>
      <c r="S141" s="230">
        <v>0</v>
      </c>
      <c r="T141" s="231">
        <f>S141*H141</f>
        <v>0</v>
      </c>
      <c r="AR141" s="24" t="s">
        <v>257</v>
      </c>
      <c r="AT141" s="24" t="s">
        <v>153</v>
      </c>
      <c r="AU141" s="24" t="s">
        <v>82</v>
      </c>
      <c r="AY141" s="24" t="s">
        <v>150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24" t="s">
        <v>80</v>
      </c>
      <c r="BK141" s="232">
        <f>ROUND(I141*H141,2)</f>
        <v>0</v>
      </c>
      <c r="BL141" s="24" t="s">
        <v>257</v>
      </c>
      <c r="BM141" s="24" t="s">
        <v>338</v>
      </c>
    </row>
    <row r="142" s="1" customFormat="1">
      <c r="B142" s="46"/>
      <c r="C142" s="74"/>
      <c r="D142" s="233" t="s">
        <v>160</v>
      </c>
      <c r="E142" s="74"/>
      <c r="F142" s="234" t="s">
        <v>1656</v>
      </c>
      <c r="G142" s="74"/>
      <c r="H142" s="74"/>
      <c r="I142" s="191"/>
      <c r="J142" s="74"/>
      <c r="K142" s="74"/>
      <c r="L142" s="72"/>
      <c r="M142" s="235"/>
      <c r="N142" s="47"/>
      <c r="O142" s="47"/>
      <c r="P142" s="47"/>
      <c r="Q142" s="47"/>
      <c r="R142" s="47"/>
      <c r="S142" s="47"/>
      <c r="T142" s="95"/>
      <c r="AT142" s="24" t="s">
        <v>160</v>
      </c>
      <c r="AU142" s="24" t="s">
        <v>82</v>
      </c>
    </row>
    <row r="143" s="1" customFormat="1" ht="16.5" customHeight="1">
      <c r="B143" s="46"/>
      <c r="C143" s="221" t="s">
        <v>268</v>
      </c>
      <c r="D143" s="221" t="s">
        <v>153</v>
      </c>
      <c r="E143" s="222" t="s">
        <v>1657</v>
      </c>
      <c r="F143" s="223" t="s">
        <v>1658</v>
      </c>
      <c r="G143" s="224" t="s">
        <v>241</v>
      </c>
      <c r="H143" s="225">
        <v>6</v>
      </c>
      <c r="I143" s="226"/>
      <c r="J143" s="227">
        <f>ROUND(I143*H143,2)</f>
        <v>0</v>
      </c>
      <c r="K143" s="223" t="s">
        <v>157</v>
      </c>
      <c r="L143" s="72"/>
      <c r="M143" s="228" t="s">
        <v>21</v>
      </c>
      <c r="N143" s="229" t="s">
        <v>43</v>
      </c>
      <c r="O143" s="47"/>
      <c r="P143" s="230">
        <f>O143*H143</f>
        <v>0</v>
      </c>
      <c r="Q143" s="230">
        <v>0.00056999999999999998</v>
      </c>
      <c r="R143" s="230">
        <f>Q143*H143</f>
        <v>0.0034199999999999999</v>
      </c>
      <c r="S143" s="230">
        <v>0</v>
      </c>
      <c r="T143" s="231">
        <f>S143*H143</f>
        <v>0</v>
      </c>
      <c r="AR143" s="24" t="s">
        <v>257</v>
      </c>
      <c r="AT143" s="24" t="s">
        <v>153</v>
      </c>
      <c r="AU143" s="24" t="s">
        <v>82</v>
      </c>
      <c r="AY143" s="24" t="s">
        <v>150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24" t="s">
        <v>80</v>
      </c>
      <c r="BK143" s="232">
        <f>ROUND(I143*H143,2)</f>
        <v>0</v>
      </c>
      <c r="BL143" s="24" t="s">
        <v>257</v>
      </c>
      <c r="BM143" s="24" t="s">
        <v>352</v>
      </c>
    </row>
    <row r="144" s="1" customFormat="1">
      <c r="B144" s="46"/>
      <c r="C144" s="74"/>
      <c r="D144" s="233" t="s">
        <v>160</v>
      </c>
      <c r="E144" s="74"/>
      <c r="F144" s="234" t="s">
        <v>1659</v>
      </c>
      <c r="G144" s="74"/>
      <c r="H144" s="74"/>
      <c r="I144" s="191"/>
      <c r="J144" s="74"/>
      <c r="K144" s="74"/>
      <c r="L144" s="72"/>
      <c r="M144" s="235"/>
      <c r="N144" s="47"/>
      <c r="O144" s="47"/>
      <c r="P144" s="47"/>
      <c r="Q144" s="47"/>
      <c r="R144" s="47"/>
      <c r="S144" s="47"/>
      <c r="T144" s="95"/>
      <c r="AT144" s="24" t="s">
        <v>160</v>
      </c>
      <c r="AU144" s="24" t="s">
        <v>82</v>
      </c>
    </row>
    <row r="145" s="1" customFormat="1" ht="16.5" customHeight="1">
      <c r="B145" s="46"/>
      <c r="C145" s="221" t="s">
        <v>277</v>
      </c>
      <c r="D145" s="221" t="s">
        <v>153</v>
      </c>
      <c r="E145" s="222" t="s">
        <v>1660</v>
      </c>
      <c r="F145" s="223" t="s">
        <v>1661</v>
      </c>
      <c r="G145" s="224" t="s">
        <v>241</v>
      </c>
      <c r="H145" s="225">
        <v>3</v>
      </c>
      <c r="I145" s="226"/>
      <c r="J145" s="227">
        <f>ROUND(I145*H145,2)</f>
        <v>0</v>
      </c>
      <c r="K145" s="223" t="s">
        <v>157</v>
      </c>
      <c r="L145" s="72"/>
      <c r="M145" s="228" t="s">
        <v>21</v>
      </c>
      <c r="N145" s="229" t="s">
        <v>43</v>
      </c>
      <c r="O145" s="47"/>
      <c r="P145" s="230">
        <f>O145*H145</f>
        <v>0</v>
      </c>
      <c r="Q145" s="230">
        <v>0.00114</v>
      </c>
      <c r="R145" s="230">
        <f>Q145*H145</f>
        <v>0.0034199999999999999</v>
      </c>
      <c r="S145" s="230">
        <v>0</v>
      </c>
      <c r="T145" s="231">
        <f>S145*H145</f>
        <v>0</v>
      </c>
      <c r="AR145" s="24" t="s">
        <v>257</v>
      </c>
      <c r="AT145" s="24" t="s">
        <v>153</v>
      </c>
      <c r="AU145" s="24" t="s">
        <v>82</v>
      </c>
      <c r="AY145" s="24" t="s">
        <v>150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24" t="s">
        <v>80</v>
      </c>
      <c r="BK145" s="232">
        <f>ROUND(I145*H145,2)</f>
        <v>0</v>
      </c>
      <c r="BL145" s="24" t="s">
        <v>257</v>
      </c>
      <c r="BM145" s="24" t="s">
        <v>366</v>
      </c>
    </row>
    <row r="146" s="1" customFormat="1">
      <c r="B146" s="46"/>
      <c r="C146" s="74"/>
      <c r="D146" s="233" t="s">
        <v>160</v>
      </c>
      <c r="E146" s="74"/>
      <c r="F146" s="234" t="s">
        <v>1662</v>
      </c>
      <c r="G146" s="74"/>
      <c r="H146" s="74"/>
      <c r="I146" s="191"/>
      <c r="J146" s="74"/>
      <c r="K146" s="74"/>
      <c r="L146" s="72"/>
      <c r="M146" s="235"/>
      <c r="N146" s="47"/>
      <c r="O146" s="47"/>
      <c r="P146" s="47"/>
      <c r="Q146" s="47"/>
      <c r="R146" s="47"/>
      <c r="S146" s="47"/>
      <c r="T146" s="95"/>
      <c r="AT146" s="24" t="s">
        <v>160</v>
      </c>
      <c r="AU146" s="24" t="s">
        <v>82</v>
      </c>
    </row>
    <row r="147" s="1" customFormat="1" ht="16.5" customHeight="1">
      <c r="B147" s="46"/>
      <c r="C147" s="221" t="s">
        <v>296</v>
      </c>
      <c r="D147" s="221" t="s">
        <v>153</v>
      </c>
      <c r="E147" s="222" t="s">
        <v>1663</v>
      </c>
      <c r="F147" s="223" t="s">
        <v>1664</v>
      </c>
      <c r="G147" s="224" t="s">
        <v>241</v>
      </c>
      <c r="H147" s="225">
        <v>4.5</v>
      </c>
      <c r="I147" s="226"/>
      <c r="J147" s="227">
        <f>ROUND(I147*H147,2)</f>
        <v>0</v>
      </c>
      <c r="K147" s="223" t="s">
        <v>157</v>
      </c>
      <c r="L147" s="72"/>
      <c r="M147" s="228" t="s">
        <v>21</v>
      </c>
      <c r="N147" s="229" t="s">
        <v>43</v>
      </c>
      <c r="O147" s="47"/>
      <c r="P147" s="230">
        <f>O147*H147</f>
        <v>0</v>
      </c>
      <c r="Q147" s="230">
        <v>0.0065300000000000002</v>
      </c>
      <c r="R147" s="230">
        <f>Q147*H147</f>
        <v>0.029385000000000001</v>
      </c>
      <c r="S147" s="230">
        <v>0</v>
      </c>
      <c r="T147" s="231">
        <f>S147*H147</f>
        <v>0</v>
      </c>
      <c r="AR147" s="24" t="s">
        <v>257</v>
      </c>
      <c r="AT147" s="24" t="s">
        <v>153</v>
      </c>
      <c r="AU147" s="24" t="s">
        <v>82</v>
      </c>
      <c r="AY147" s="24" t="s">
        <v>150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24" t="s">
        <v>80</v>
      </c>
      <c r="BK147" s="232">
        <f>ROUND(I147*H147,2)</f>
        <v>0</v>
      </c>
      <c r="BL147" s="24" t="s">
        <v>257</v>
      </c>
      <c r="BM147" s="24" t="s">
        <v>1665</v>
      </c>
    </row>
    <row r="148" s="1" customFormat="1">
      <c r="B148" s="46"/>
      <c r="C148" s="74"/>
      <c r="D148" s="233" t="s">
        <v>160</v>
      </c>
      <c r="E148" s="74"/>
      <c r="F148" s="234" t="s">
        <v>1666</v>
      </c>
      <c r="G148" s="74"/>
      <c r="H148" s="74"/>
      <c r="I148" s="191"/>
      <c r="J148" s="74"/>
      <c r="K148" s="74"/>
      <c r="L148" s="72"/>
      <c r="M148" s="235"/>
      <c r="N148" s="47"/>
      <c r="O148" s="47"/>
      <c r="P148" s="47"/>
      <c r="Q148" s="47"/>
      <c r="R148" s="47"/>
      <c r="S148" s="47"/>
      <c r="T148" s="95"/>
      <c r="AT148" s="24" t="s">
        <v>160</v>
      </c>
      <c r="AU148" s="24" t="s">
        <v>82</v>
      </c>
    </row>
    <row r="149" s="1" customFormat="1" ht="16.5" customHeight="1">
      <c r="B149" s="46"/>
      <c r="C149" s="221" t="s">
        <v>9</v>
      </c>
      <c r="D149" s="221" t="s">
        <v>153</v>
      </c>
      <c r="E149" s="222" t="s">
        <v>1667</v>
      </c>
      <c r="F149" s="223" t="s">
        <v>1668</v>
      </c>
      <c r="G149" s="224" t="s">
        <v>397</v>
      </c>
      <c r="H149" s="225">
        <v>14</v>
      </c>
      <c r="I149" s="226"/>
      <c r="J149" s="227">
        <f>ROUND(I149*H149,2)</f>
        <v>0</v>
      </c>
      <c r="K149" s="223" t="s">
        <v>157</v>
      </c>
      <c r="L149" s="72"/>
      <c r="M149" s="228" t="s">
        <v>21</v>
      </c>
      <c r="N149" s="229" t="s">
        <v>43</v>
      </c>
      <c r="O149" s="47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AR149" s="24" t="s">
        <v>257</v>
      </c>
      <c r="AT149" s="24" t="s">
        <v>153</v>
      </c>
      <c r="AU149" s="24" t="s">
        <v>82</v>
      </c>
      <c r="AY149" s="24" t="s">
        <v>150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24" t="s">
        <v>80</v>
      </c>
      <c r="BK149" s="232">
        <f>ROUND(I149*H149,2)</f>
        <v>0</v>
      </c>
      <c r="BL149" s="24" t="s">
        <v>257</v>
      </c>
      <c r="BM149" s="24" t="s">
        <v>413</v>
      </c>
    </row>
    <row r="150" s="1" customFormat="1">
      <c r="B150" s="46"/>
      <c r="C150" s="74"/>
      <c r="D150" s="233" t="s">
        <v>160</v>
      </c>
      <c r="E150" s="74"/>
      <c r="F150" s="234" t="s">
        <v>1669</v>
      </c>
      <c r="G150" s="74"/>
      <c r="H150" s="74"/>
      <c r="I150" s="191"/>
      <c r="J150" s="74"/>
      <c r="K150" s="74"/>
      <c r="L150" s="72"/>
      <c r="M150" s="235"/>
      <c r="N150" s="47"/>
      <c r="O150" s="47"/>
      <c r="P150" s="47"/>
      <c r="Q150" s="47"/>
      <c r="R150" s="47"/>
      <c r="S150" s="47"/>
      <c r="T150" s="95"/>
      <c r="AT150" s="24" t="s">
        <v>160</v>
      </c>
      <c r="AU150" s="24" t="s">
        <v>82</v>
      </c>
    </row>
    <row r="151" s="1" customFormat="1" ht="16.5" customHeight="1">
      <c r="B151" s="46"/>
      <c r="C151" s="221" t="s">
        <v>325</v>
      </c>
      <c r="D151" s="221" t="s">
        <v>153</v>
      </c>
      <c r="E151" s="222" t="s">
        <v>1670</v>
      </c>
      <c r="F151" s="223" t="s">
        <v>1671</v>
      </c>
      <c r="G151" s="224" t="s">
        <v>397</v>
      </c>
      <c r="H151" s="225">
        <v>5</v>
      </c>
      <c r="I151" s="226"/>
      <c r="J151" s="227">
        <f>ROUND(I151*H151,2)</f>
        <v>0</v>
      </c>
      <c r="K151" s="223" t="s">
        <v>157</v>
      </c>
      <c r="L151" s="72"/>
      <c r="M151" s="228" t="s">
        <v>21</v>
      </c>
      <c r="N151" s="229" t="s">
        <v>43</v>
      </c>
      <c r="O151" s="47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AR151" s="24" t="s">
        <v>257</v>
      </c>
      <c r="AT151" s="24" t="s">
        <v>153</v>
      </c>
      <c r="AU151" s="24" t="s">
        <v>82</v>
      </c>
      <c r="AY151" s="24" t="s">
        <v>150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24" t="s">
        <v>80</v>
      </c>
      <c r="BK151" s="232">
        <f>ROUND(I151*H151,2)</f>
        <v>0</v>
      </c>
      <c r="BL151" s="24" t="s">
        <v>257</v>
      </c>
      <c r="BM151" s="24" t="s">
        <v>441</v>
      </c>
    </row>
    <row r="152" s="1" customFormat="1">
      <c r="B152" s="46"/>
      <c r="C152" s="74"/>
      <c r="D152" s="233" t="s">
        <v>160</v>
      </c>
      <c r="E152" s="74"/>
      <c r="F152" s="234" t="s">
        <v>1672</v>
      </c>
      <c r="G152" s="74"/>
      <c r="H152" s="74"/>
      <c r="I152" s="191"/>
      <c r="J152" s="74"/>
      <c r="K152" s="74"/>
      <c r="L152" s="72"/>
      <c r="M152" s="235"/>
      <c r="N152" s="47"/>
      <c r="O152" s="47"/>
      <c r="P152" s="47"/>
      <c r="Q152" s="47"/>
      <c r="R152" s="47"/>
      <c r="S152" s="47"/>
      <c r="T152" s="95"/>
      <c r="AT152" s="24" t="s">
        <v>160</v>
      </c>
      <c r="AU152" s="24" t="s">
        <v>82</v>
      </c>
    </row>
    <row r="153" s="1" customFormat="1" ht="16.5" customHeight="1">
      <c r="B153" s="46"/>
      <c r="C153" s="221" t="s">
        <v>331</v>
      </c>
      <c r="D153" s="221" t="s">
        <v>153</v>
      </c>
      <c r="E153" s="222" t="s">
        <v>1673</v>
      </c>
      <c r="F153" s="223" t="s">
        <v>1674</v>
      </c>
      <c r="G153" s="224" t="s">
        <v>241</v>
      </c>
      <c r="H153" s="225">
        <v>55.5</v>
      </c>
      <c r="I153" s="226"/>
      <c r="J153" s="227">
        <f>ROUND(I153*H153,2)</f>
        <v>0</v>
      </c>
      <c r="K153" s="223" t="s">
        <v>157</v>
      </c>
      <c r="L153" s="72"/>
      <c r="M153" s="228" t="s">
        <v>21</v>
      </c>
      <c r="N153" s="229" t="s">
        <v>43</v>
      </c>
      <c r="O153" s="47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AR153" s="24" t="s">
        <v>257</v>
      </c>
      <c r="AT153" s="24" t="s">
        <v>153</v>
      </c>
      <c r="AU153" s="24" t="s">
        <v>82</v>
      </c>
      <c r="AY153" s="24" t="s">
        <v>150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24" t="s">
        <v>80</v>
      </c>
      <c r="BK153" s="232">
        <f>ROUND(I153*H153,2)</f>
        <v>0</v>
      </c>
      <c r="BL153" s="24" t="s">
        <v>257</v>
      </c>
      <c r="BM153" s="24" t="s">
        <v>1675</v>
      </c>
    </row>
    <row r="154" s="1" customFormat="1">
      <c r="B154" s="46"/>
      <c r="C154" s="74"/>
      <c r="D154" s="233" t="s">
        <v>160</v>
      </c>
      <c r="E154" s="74"/>
      <c r="F154" s="234" t="s">
        <v>1676</v>
      </c>
      <c r="G154" s="74"/>
      <c r="H154" s="74"/>
      <c r="I154" s="191"/>
      <c r="J154" s="74"/>
      <c r="K154" s="74"/>
      <c r="L154" s="72"/>
      <c r="M154" s="235"/>
      <c r="N154" s="47"/>
      <c r="O154" s="47"/>
      <c r="P154" s="47"/>
      <c r="Q154" s="47"/>
      <c r="R154" s="47"/>
      <c r="S154" s="47"/>
      <c r="T154" s="95"/>
      <c r="AT154" s="24" t="s">
        <v>160</v>
      </c>
      <c r="AU154" s="24" t="s">
        <v>82</v>
      </c>
    </row>
    <row r="155" s="12" customFormat="1">
      <c r="B155" s="246"/>
      <c r="C155" s="247"/>
      <c r="D155" s="233" t="s">
        <v>162</v>
      </c>
      <c r="E155" s="248" t="s">
        <v>21</v>
      </c>
      <c r="F155" s="249" t="s">
        <v>1677</v>
      </c>
      <c r="G155" s="247"/>
      <c r="H155" s="250">
        <v>55.5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AT155" s="256" t="s">
        <v>162</v>
      </c>
      <c r="AU155" s="256" t="s">
        <v>82</v>
      </c>
      <c r="AV155" s="12" t="s">
        <v>82</v>
      </c>
      <c r="AW155" s="12" t="s">
        <v>35</v>
      </c>
      <c r="AX155" s="12" t="s">
        <v>80</v>
      </c>
      <c r="AY155" s="256" t="s">
        <v>150</v>
      </c>
    </row>
    <row r="156" s="1" customFormat="1" ht="16.5" customHeight="1">
      <c r="B156" s="46"/>
      <c r="C156" s="221" t="s">
        <v>338</v>
      </c>
      <c r="D156" s="221" t="s">
        <v>153</v>
      </c>
      <c r="E156" s="222" t="s">
        <v>1678</v>
      </c>
      <c r="F156" s="223" t="s">
        <v>1679</v>
      </c>
      <c r="G156" s="224" t="s">
        <v>397</v>
      </c>
      <c r="H156" s="225">
        <v>4</v>
      </c>
      <c r="I156" s="226"/>
      <c r="J156" s="227">
        <f>ROUND(I156*H156,2)</f>
        <v>0</v>
      </c>
      <c r="K156" s="223" t="s">
        <v>157</v>
      </c>
      <c r="L156" s="72"/>
      <c r="M156" s="228" t="s">
        <v>21</v>
      </c>
      <c r="N156" s="229" t="s">
        <v>43</v>
      </c>
      <c r="O156" s="47"/>
      <c r="P156" s="230">
        <f>O156*H156</f>
        <v>0</v>
      </c>
      <c r="Q156" s="230">
        <v>0</v>
      </c>
      <c r="R156" s="230">
        <f>Q156*H156</f>
        <v>0</v>
      </c>
      <c r="S156" s="230">
        <v>0.029610000000000001</v>
      </c>
      <c r="T156" s="231">
        <f>S156*H156</f>
        <v>0.11844</v>
      </c>
      <c r="AR156" s="24" t="s">
        <v>257</v>
      </c>
      <c r="AT156" s="24" t="s">
        <v>153</v>
      </c>
      <c r="AU156" s="24" t="s">
        <v>82</v>
      </c>
      <c r="AY156" s="24" t="s">
        <v>150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24" t="s">
        <v>80</v>
      </c>
      <c r="BK156" s="232">
        <f>ROUND(I156*H156,2)</f>
        <v>0</v>
      </c>
      <c r="BL156" s="24" t="s">
        <v>257</v>
      </c>
      <c r="BM156" s="24" t="s">
        <v>1680</v>
      </c>
    </row>
    <row r="157" s="1" customFormat="1">
      <c r="B157" s="46"/>
      <c r="C157" s="74"/>
      <c r="D157" s="233" t="s">
        <v>160</v>
      </c>
      <c r="E157" s="74"/>
      <c r="F157" s="234" t="s">
        <v>1681</v>
      </c>
      <c r="G157" s="74"/>
      <c r="H157" s="74"/>
      <c r="I157" s="191"/>
      <c r="J157" s="74"/>
      <c r="K157" s="74"/>
      <c r="L157" s="72"/>
      <c r="M157" s="235"/>
      <c r="N157" s="47"/>
      <c r="O157" s="47"/>
      <c r="P157" s="47"/>
      <c r="Q157" s="47"/>
      <c r="R157" s="47"/>
      <c r="S157" s="47"/>
      <c r="T157" s="95"/>
      <c r="AT157" s="24" t="s">
        <v>160</v>
      </c>
      <c r="AU157" s="24" t="s">
        <v>82</v>
      </c>
    </row>
    <row r="158" s="1" customFormat="1" ht="16.5" customHeight="1">
      <c r="B158" s="46"/>
      <c r="C158" s="221" t="s">
        <v>346</v>
      </c>
      <c r="D158" s="221" t="s">
        <v>153</v>
      </c>
      <c r="E158" s="222" t="s">
        <v>1682</v>
      </c>
      <c r="F158" s="223" t="s">
        <v>1683</v>
      </c>
      <c r="G158" s="224" t="s">
        <v>397</v>
      </c>
      <c r="H158" s="225">
        <v>1</v>
      </c>
      <c r="I158" s="226"/>
      <c r="J158" s="227">
        <f>ROUND(I158*H158,2)</f>
        <v>0</v>
      </c>
      <c r="K158" s="223" t="s">
        <v>157</v>
      </c>
      <c r="L158" s="72"/>
      <c r="M158" s="228" t="s">
        <v>21</v>
      </c>
      <c r="N158" s="229" t="s">
        <v>43</v>
      </c>
      <c r="O158" s="47"/>
      <c r="P158" s="230">
        <f>O158*H158</f>
        <v>0</v>
      </c>
      <c r="Q158" s="230">
        <v>6.0000000000000002E-05</v>
      </c>
      <c r="R158" s="230">
        <f>Q158*H158</f>
        <v>6.0000000000000002E-05</v>
      </c>
      <c r="S158" s="230">
        <v>0</v>
      </c>
      <c r="T158" s="231">
        <f>S158*H158</f>
        <v>0</v>
      </c>
      <c r="AR158" s="24" t="s">
        <v>257</v>
      </c>
      <c r="AT158" s="24" t="s">
        <v>153</v>
      </c>
      <c r="AU158" s="24" t="s">
        <v>82</v>
      </c>
      <c r="AY158" s="24" t="s">
        <v>150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24" t="s">
        <v>80</v>
      </c>
      <c r="BK158" s="232">
        <f>ROUND(I158*H158,2)</f>
        <v>0</v>
      </c>
      <c r="BL158" s="24" t="s">
        <v>257</v>
      </c>
      <c r="BM158" s="24" t="s">
        <v>493</v>
      </c>
    </row>
    <row r="159" s="1" customFormat="1">
      <c r="B159" s="46"/>
      <c r="C159" s="74"/>
      <c r="D159" s="233" t="s">
        <v>160</v>
      </c>
      <c r="E159" s="74"/>
      <c r="F159" s="234" t="s">
        <v>1684</v>
      </c>
      <c r="G159" s="74"/>
      <c r="H159" s="74"/>
      <c r="I159" s="191"/>
      <c r="J159" s="74"/>
      <c r="K159" s="74"/>
      <c r="L159" s="72"/>
      <c r="M159" s="235"/>
      <c r="N159" s="47"/>
      <c r="O159" s="47"/>
      <c r="P159" s="47"/>
      <c r="Q159" s="47"/>
      <c r="R159" s="47"/>
      <c r="S159" s="47"/>
      <c r="T159" s="95"/>
      <c r="AT159" s="24" t="s">
        <v>160</v>
      </c>
      <c r="AU159" s="24" t="s">
        <v>82</v>
      </c>
    </row>
    <row r="160" s="1" customFormat="1" ht="25.5" customHeight="1">
      <c r="B160" s="46"/>
      <c r="C160" s="221" t="s">
        <v>352</v>
      </c>
      <c r="D160" s="221" t="s">
        <v>153</v>
      </c>
      <c r="E160" s="222" t="s">
        <v>1685</v>
      </c>
      <c r="F160" s="223" t="s">
        <v>1686</v>
      </c>
      <c r="G160" s="224" t="s">
        <v>397</v>
      </c>
      <c r="H160" s="225">
        <v>2</v>
      </c>
      <c r="I160" s="226"/>
      <c r="J160" s="227">
        <f>ROUND(I160*H160,2)</f>
        <v>0</v>
      </c>
      <c r="K160" s="223" t="s">
        <v>157</v>
      </c>
      <c r="L160" s="72"/>
      <c r="M160" s="228" t="s">
        <v>21</v>
      </c>
      <c r="N160" s="229" t="s">
        <v>43</v>
      </c>
      <c r="O160" s="47"/>
      <c r="P160" s="230">
        <f>O160*H160</f>
        <v>0</v>
      </c>
      <c r="Q160" s="230">
        <v>0.00020000000000000001</v>
      </c>
      <c r="R160" s="230">
        <f>Q160*H160</f>
        <v>0.00040000000000000002</v>
      </c>
      <c r="S160" s="230">
        <v>0</v>
      </c>
      <c r="T160" s="231">
        <f>S160*H160</f>
        <v>0</v>
      </c>
      <c r="AR160" s="24" t="s">
        <v>257</v>
      </c>
      <c r="AT160" s="24" t="s">
        <v>153</v>
      </c>
      <c r="AU160" s="24" t="s">
        <v>82</v>
      </c>
      <c r="AY160" s="24" t="s">
        <v>150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24" t="s">
        <v>80</v>
      </c>
      <c r="BK160" s="232">
        <f>ROUND(I160*H160,2)</f>
        <v>0</v>
      </c>
      <c r="BL160" s="24" t="s">
        <v>257</v>
      </c>
      <c r="BM160" s="24" t="s">
        <v>508</v>
      </c>
    </row>
    <row r="161" s="1" customFormat="1">
      <c r="B161" s="46"/>
      <c r="C161" s="74"/>
      <c r="D161" s="233" t="s">
        <v>160</v>
      </c>
      <c r="E161" s="74"/>
      <c r="F161" s="234" t="s">
        <v>1687</v>
      </c>
      <c r="G161" s="74"/>
      <c r="H161" s="74"/>
      <c r="I161" s="191"/>
      <c r="J161" s="74"/>
      <c r="K161" s="74"/>
      <c r="L161" s="72"/>
      <c r="M161" s="235"/>
      <c r="N161" s="47"/>
      <c r="O161" s="47"/>
      <c r="P161" s="47"/>
      <c r="Q161" s="47"/>
      <c r="R161" s="47"/>
      <c r="S161" s="47"/>
      <c r="T161" s="95"/>
      <c r="AT161" s="24" t="s">
        <v>160</v>
      </c>
      <c r="AU161" s="24" t="s">
        <v>82</v>
      </c>
    </row>
    <row r="162" s="1" customFormat="1" ht="25.5" customHeight="1">
      <c r="B162" s="46"/>
      <c r="C162" s="221" t="s">
        <v>361</v>
      </c>
      <c r="D162" s="221" t="s">
        <v>153</v>
      </c>
      <c r="E162" s="222" t="s">
        <v>1688</v>
      </c>
      <c r="F162" s="223" t="s">
        <v>1689</v>
      </c>
      <c r="G162" s="224" t="s">
        <v>397</v>
      </c>
      <c r="H162" s="225">
        <v>8</v>
      </c>
      <c r="I162" s="226"/>
      <c r="J162" s="227">
        <f>ROUND(I162*H162,2)</f>
        <v>0</v>
      </c>
      <c r="K162" s="223" t="s">
        <v>157</v>
      </c>
      <c r="L162" s="72"/>
      <c r="M162" s="228" t="s">
        <v>21</v>
      </c>
      <c r="N162" s="229" t="s">
        <v>43</v>
      </c>
      <c r="O162" s="47"/>
      <c r="P162" s="230">
        <f>O162*H162</f>
        <v>0</v>
      </c>
      <c r="Q162" s="230">
        <v>0.00035</v>
      </c>
      <c r="R162" s="230">
        <f>Q162*H162</f>
        <v>0.0028</v>
      </c>
      <c r="S162" s="230">
        <v>0</v>
      </c>
      <c r="T162" s="231">
        <f>S162*H162</f>
        <v>0</v>
      </c>
      <c r="AR162" s="24" t="s">
        <v>257</v>
      </c>
      <c r="AT162" s="24" t="s">
        <v>153</v>
      </c>
      <c r="AU162" s="24" t="s">
        <v>82</v>
      </c>
      <c r="AY162" s="24" t="s">
        <v>150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24" t="s">
        <v>80</v>
      </c>
      <c r="BK162" s="232">
        <f>ROUND(I162*H162,2)</f>
        <v>0</v>
      </c>
      <c r="BL162" s="24" t="s">
        <v>257</v>
      </c>
      <c r="BM162" s="24" t="s">
        <v>519</v>
      </c>
    </row>
    <row r="163" s="1" customFormat="1">
      <c r="B163" s="46"/>
      <c r="C163" s="74"/>
      <c r="D163" s="233" t="s">
        <v>160</v>
      </c>
      <c r="E163" s="74"/>
      <c r="F163" s="234" t="s">
        <v>1690</v>
      </c>
      <c r="G163" s="74"/>
      <c r="H163" s="74"/>
      <c r="I163" s="191"/>
      <c r="J163" s="74"/>
      <c r="K163" s="74"/>
      <c r="L163" s="72"/>
      <c r="M163" s="235"/>
      <c r="N163" s="47"/>
      <c r="O163" s="47"/>
      <c r="P163" s="47"/>
      <c r="Q163" s="47"/>
      <c r="R163" s="47"/>
      <c r="S163" s="47"/>
      <c r="T163" s="95"/>
      <c r="AT163" s="24" t="s">
        <v>160</v>
      </c>
      <c r="AU163" s="24" t="s">
        <v>82</v>
      </c>
    </row>
    <row r="164" s="1" customFormat="1" ht="16.5" customHeight="1">
      <c r="B164" s="46"/>
      <c r="C164" s="221" t="s">
        <v>366</v>
      </c>
      <c r="D164" s="221" t="s">
        <v>153</v>
      </c>
      <c r="E164" s="222" t="s">
        <v>1691</v>
      </c>
      <c r="F164" s="223" t="s">
        <v>1692</v>
      </c>
      <c r="G164" s="224" t="s">
        <v>397</v>
      </c>
      <c r="H164" s="225">
        <v>10</v>
      </c>
      <c r="I164" s="226"/>
      <c r="J164" s="227">
        <f>ROUND(I164*H164,2)</f>
        <v>0</v>
      </c>
      <c r="K164" s="223" t="s">
        <v>157</v>
      </c>
      <c r="L164" s="72"/>
      <c r="M164" s="228" t="s">
        <v>21</v>
      </c>
      <c r="N164" s="229" t="s">
        <v>43</v>
      </c>
      <c r="O164" s="47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AR164" s="24" t="s">
        <v>257</v>
      </c>
      <c r="AT164" s="24" t="s">
        <v>153</v>
      </c>
      <c r="AU164" s="24" t="s">
        <v>82</v>
      </c>
      <c r="AY164" s="24" t="s">
        <v>150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24" t="s">
        <v>80</v>
      </c>
      <c r="BK164" s="232">
        <f>ROUND(I164*H164,2)</f>
        <v>0</v>
      </c>
      <c r="BL164" s="24" t="s">
        <v>257</v>
      </c>
      <c r="BM164" s="24" t="s">
        <v>536</v>
      </c>
    </row>
    <row r="165" s="1" customFormat="1">
      <c r="B165" s="46"/>
      <c r="C165" s="74"/>
      <c r="D165" s="233" t="s">
        <v>160</v>
      </c>
      <c r="E165" s="74"/>
      <c r="F165" s="234" t="s">
        <v>1693</v>
      </c>
      <c r="G165" s="74"/>
      <c r="H165" s="74"/>
      <c r="I165" s="191"/>
      <c r="J165" s="74"/>
      <c r="K165" s="74"/>
      <c r="L165" s="72"/>
      <c r="M165" s="235"/>
      <c r="N165" s="47"/>
      <c r="O165" s="47"/>
      <c r="P165" s="47"/>
      <c r="Q165" s="47"/>
      <c r="R165" s="47"/>
      <c r="S165" s="47"/>
      <c r="T165" s="95"/>
      <c r="AT165" s="24" t="s">
        <v>160</v>
      </c>
      <c r="AU165" s="24" t="s">
        <v>82</v>
      </c>
    </row>
    <row r="166" s="1" customFormat="1" ht="16.5" customHeight="1">
      <c r="B166" s="46"/>
      <c r="C166" s="257" t="s">
        <v>373</v>
      </c>
      <c r="D166" s="257" t="s">
        <v>165</v>
      </c>
      <c r="E166" s="258" t="s">
        <v>1694</v>
      </c>
      <c r="F166" s="259" t="s">
        <v>1695</v>
      </c>
      <c r="G166" s="260" t="s">
        <v>397</v>
      </c>
      <c r="H166" s="261">
        <v>5</v>
      </c>
      <c r="I166" s="262"/>
      <c r="J166" s="263">
        <f>ROUND(I166*H166,2)</f>
        <v>0</v>
      </c>
      <c r="K166" s="259" t="s">
        <v>157</v>
      </c>
      <c r="L166" s="264"/>
      <c r="M166" s="265" t="s">
        <v>21</v>
      </c>
      <c r="N166" s="266" t="s">
        <v>43</v>
      </c>
      <c r="O166" s="47"/>
      <c r="P166" s="230">
        <f>O166*H166</f>
        <v>0</v>
      </c>
      <c r="Q166" s="230">
        <v>0.00023000000000000001</v>
      </c>
      <c r="R166" s="230">
        <f>Q166*H166</f>
        <v>0.00115</v>
      </c>
      <c r="S166" s="230">
        <v>0</v>
      </c>
      <c r="T166" s="231">
        <f>S166*H166</f>
        <v>0</v>
      </c>
      <c r="AR166" s="24" t="s">
        <v>394</v>
      </c>
      <c r="AT166" s="24" t="s">
        <v>165</v>
      </c>
      <c r="AU166" s="24" t="s">
        <v>82</v>
      </c>
      <c r="AY166" s="24" t="s">
        <v>150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24" t="s">
        <v>80</v>
      </c>
      <c r="BK166" s="232">
        <f>ROUND(I166*H166,2)</f>
        <v>0</v>
      </c>
      <c r="BL166" s="24" t="s">
        <v>257</v>
      </c>
      <c r="BM166" s="24" t="s">
        <v>1696</v>
      </c>
    </row>
    <row r="167" s="1" customFormat="1">
      <c r="B167" s="46"/>
      <c r="C167" s="74"/>
      <c r="D167" s="233" t="s">
        <v>160</v>
      </c>
      <c r="E167" s="74"/>
      <c r="F167" s="234" t="s">
        <v>1695</v>
      </c>
      <c r="G167" s="74"/>
      <c r="H167" s="74"/>
      <c r="I167" s="191"/>
      <c r="J167" s="74"/>
      <c r="K167" s="74"/>
      <c r="L167" s="72"/>
      <c r="M167" s="235"/>
      <c r="N167" s="47"/>
      <c r="O167" s="47"/>
      <c r="P167" s="47"/>
      <c r="Q167" s="47"/>
      <c r="R167" s="47"/>
      <c r="S167" s="47"/>
      <c r="T167" s="95"/>
      <c r="AT167" s="24" t="s">
        <v>160</v>
      </c>
      <c r="AU167" s="24" t="s">
        <v>82</v>
      </c>
    </row>
    <row r="168" s="1" customFormat="1" ht="16.5" customHeight="1">
      <c r="B168" s="46"/>
      <c r="C168" s="257" t="s">
        <v>378</v>
      </c>
      <c r="D168" s="257" t="s">
        <v>165</v>
      </c>
      <c r="E168" s="258" t="s">
        <v>1697</v>
      </c>
      <c r="F168" s="259" t="s">
        <v>1698</v>
      </c>
      <c r="G168" s="260" t="s">
        <v>397</v>
      </c>
      <c r="H168" s="261">
        <v>5</v>
      </c>
      <c r="I168" s="262"/>
      <c r="J168" s="263">
        <f>ROUND(I168*H168,2)</f>
        <v>0</v>
      </c>
      <c r="K168" s="259" t="s">
        <v>21</v>
      </c>
      <c r="L168" s="264"/>
      <c r="M168" s="265" t="s">
        <v>21</v>
      </c>
      <c r="N168" s="266" t="s">
        <v>43</v>
      </c>
      <c r="O168" s="47"/>
      <c r="P168" s="230">
        <f>O168*H168</f>
        <v>0</v>
      </c>
      <c r="Q168" s="230">
        <v>0.00023000000000000001</v>
      </c>
      <c r="R168" s="230">
        <f>Q168*H168</f>
        <v>0.00115</v>
      </c>
      <c r="S168" s="230">
        <v>0</v>
      </c>
      <c r="T168" s="231">
        <f>S168*H168</f>
        <v>0</v>
      </c>
      <c r="AR168" s="24" t="s">
        <v>394</v>
      </c>
      <c r="AT168" s="24" t="s">
        <v>165</v>
      </c>
      <c r="AU168" s="24" t="s">
        <v>82</v>
      </c>
      <c r="AY168" s="24" t="s">
        <v>150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24" t="s">
        <v>80</v>
      </c>
      <c r="BK168" s="232">
        <f>ROUND(I168*H168,2)</f>
        <v>0</v>
      </c>
      <c r="BL168" s="24" t="s">
        <v>257</v>
      </c>
      <c r="BM168" s="24" t="s">
        <v>1699</v>
      </c>
    </row>
    <row r="169" s="1" customFormat="1">
      <c r="B169" s="46"/>
      <c r="C169" s="74"/>
      <c r="D169" s="233" t="s">
        <v>160</v>
      </c>
      <c r="E169" s="74"/>
      <c r="F169" s="234" t="s">
        <v>1698</v>
      </c>
      <c r="G169" s="74"/>
      <c r="H169" s="74"/>
      <c r="I169" s="191"/>
      <c r="J169" s="74"/>
      <c r="K169" s="74"/>
      <c r="L169" s="72"/>
      <c r="M169" s="235"/>
      <c r="N169" s="47"/>
      <c r="O169" s="47"/>
      <c r="P169" s="47"/>
      <c r="Q169" s="47"/>
      <c r="R169" s="47"/>
      <c r="S169" s="47"/>
      <c r="T169" s="95"/>
      <c r="AT169" s="24" t="s">
        <v>160</v>
      </c>
      <c r="AU169" s="24" t="s">
        <v>82</v>
      </c>
    </row>
    <row r="170" s="1" customFormat="1" ht="16.5" customHeight="1">
      <c r="B170" s="46"/>
      <c r="C170" s="221" t="s">
        <v>387</v>
      </c>
      <c r="D170" s="221" t="s">
        <v>153</v>
      </c>
      <c r="E170" s="222" t="s">
        <v>1700</v>
      </c>
      <c r="F170" s="223" t="s">
        <v>1701</v>
      </c>
      <c r="G170" s="224" t="s">
        <v>397</v>
      </c>
      <c r="H170" s="225">
        <v>8</v>
      </c>
      <c r="I170" s="226"/>
      <c r="J170" s="227">
        <f>ROUND(I170*H170,2)</f>
        <v>0</v>
      </c>
      <c r="K170" s="223" t="s">
        <v>157</v>
      </c>
      <c r="L170" s="72"/>
      <c r="M170" s="228" t="s">
        <v>21</v>
      </c>
      <c r="N170" s="229" t="s">
        <v>43</v>
      </c>
      <c r="O170" s="47"/>
      <c r="P170" s="230">
        <f>O170*H170</f>
        <v>0</v>
      </c>
      <c r="Q170" s="230">
        <v>0.0010100000000000001</v>
      </c>
      <c r="R170" s="230">
        <f>Q170*H170</f>
        <v>0.0080800000000000004</v>
      </c>
      <c r="S170" s="230">
        <v>0</v>
      </c>
      <c r="T170" s="231">
        <f>S170*H170</f>
        <v>0</v>
      </c>
      <c r="AR170" s="24" t="s">
        <v>257</v>
      </c>
      <c r="AT170" s="24" t="s">
        <v>153</v>
      </c>
      <c r="AU170" s="24" t="s">
        <v>82</v>
      </c>
      <c r="AY170" s="24" t="s">
        <v>150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24" t="s">
        <v>80</v>
      </c>
      <c r="BK170" s="232">
        <f>ROUND(I170*H170,2)</f>
        <v>0</v>
      </c>
      <c r="BL170" s="24" t="s">
        <v>257</v>
      </c>
      <c r="BM170" s="24" t="s">
        <v>1702</v>
      </c>
    </row>
    <row r="171" s="1" customFormat="1">
      <c r="B171" s="46"/>
      <c r="C171" s="74"/>
      <c r="D171" s="233" t="s">
        <v>160</v>
      </c>
      <c r="E171" s="74"/>
      <c r="F171" s="234" t="s">
        <v>1703</v>
      </c>
      <c r="G171" s="74"/>
      <c r="H171" s="74"/>
      <c r="I171" s="191"/>
      <c r="J171" s="74"/>
      <c r="K171" s="74"/>
      <c r="L171" s="72"/>
      <c r="M171" s="235"/>
      <c r="N171" s="47"/>
      <c r="O171" s="47"/>
      <c r="P171" s="47"/>
      <c r="Q171" s="47"/>
      <c r="R171" s="47"/>
      <c r="S171" s="47"/>
      <c r="T171" s="95"/>
      <c r="AT171" s="24" t="s">
        <v>160</v>
      </c>
      <c r="AU171" s="24" t="s">
        <v>82</v>
      </c>
    </row>
    <row r="172" s="1" customFormat="1" ht="16.5" customHeight="1">
      <c r="B172" s="46"/>
      <c r="C172" s="221" t="s">
        <v>394</v>
      </c>
      <c r="D172" s="221" t="s">
        <v>153</v>
      </c>
      <c r="E172" s="222" t="s">
        <v>1704</v>
      </c>
      <c r="F172" s="223" t="s">
        <v>1705</v>
      </c>
      <c r="G172" s="224" t="s">
        <v>397</v>
      </c>
      <c r="H172" s="225">
        <v>8</v>
      </c>
      <c r="I172" s="226"/>
      <c r="J172" s="227">
        <f>ROUND(I172*H172,2)</f>
        <v>0</v>
      </c>
      <c r="K172" s="223" t="s">
        <v>157</v>
      </c>
      <c r="L172" s="72"/>
      <c r="M172" s="228" t="s">
        <v>21</v>
      </c>
      <c r="N172" s="229" t="s">
        <v>43</v>
      </c>
      <c r="O172" s="47"/>
      <c r="P172" s="230">
        <f>O172*H172</f>
        <v>0</v>
      </c>
      <c r="Q172" s="230">
        <v>0.0018400000000000001</v>
      </c>
      <c r="R172" s="230">
        <f>Q172*H172</f>
        <v>0.01472</v>
      </c>
      <c r="S172" s="230">
        <v>0</v>
      </c>
      <c r="T172" s="231">
        <f>S172*H172</f>
        <v>0</v>
      </c>
      <c r="AR172" s="24" t="s">
        <v>257</v>
      </c>
      <c r="AT172" s="24" t="s">
        <v>153</v>
      </c>
      <c r="AU172" s="24" t="s">
        <v>82</v>
      </c>
      <c r="AY172" s="24" t="s">
        <v>150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24" t="s">
        <v>80</v>
      </c>
      <c r="BK172" s="232">
        <f>ROUND(I172*H172,2)</f>
        <v>0</v>
      </c>
      <c r="BL172" s="24" t="s">
        <v>257</v>
      </c>
      <c r="BM172" s="24" t="s">
        <v>1706</v>
      </c>
    </row>
    <row r="173" s="1" customFormat="1">
      <c r="B173" s="46"/>
      <c r="C173" s="74"/>
      <c r="D173" s="233" t="s">
        <v>160</v>
      </c>
      <c r="E173" s="74"/>
      <c r="F173" s="234" t="s">
        <v>1707</v>
      </c>
      <c r="G173" s="74"/>
      <c r="H173" s="74"/>
      <c r="I173" s="191"/>
      <c r="J173" s="74"/>
      <c r="K173" s="74"/>
      <c r="L173" s="72"/>
      <c r="M173" s="235"/>
      <c r="N173" s="47"/>
      <c r="O173" s="47"/>
      <c r="P173" s="47"/>
      <c r="Q173" s="47"/>
      <c r="R173" s="47"/>
      <c r="S173" s="47"/>
      <c r="T173" s="95"/>
      <c r="AT173" s="24" t="s">
        <v>160</v>
      </c>
      <c r="AU173" s="24" t="s">
        <v>82</v>
      </c>
    </row>
    <row r="174" s="1" customFormat="1" ht="16.5" customHeight="1">
      <c r="B174" s="46"/>
      <c r="C174" s="221" t="s">
        <v>400</v>
      </c>
      <c r="D174" s="221" t="s">
        <v>153</v>
      </c>
      <c r="E174" s="222" t="s">
        <v>1708</v>
      </c>
      <c r="F174" s="223" t="s">
        <v>1709</v>
      </c>
      <c r="G174" s="224" t="s">
        <v>156</v>
      </c>
      <c r="H174" s="225">
        <v>0.087999999999999995</v>
      </c>
      <c r="I174" s="226"/>
      <c r="J174" s="227">
        <f>ROUND(I174*H174,2)</f>
        <v>0</v>
      </c>
      <c r="K174" s="223" t="s">
        <v>157</v>
      </c>
      <c r="L174" s="72"/>
      <c r="M174" s="228" t="s">
        <v>21</v>
      </c>
      <c r="N174" s="229" t="s">
        <v>43</v>
      </c>
      <c r="O174" s="47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AR174" s="24" t="s">
        <v>257</v>
      </c>
      <c r="AT174" s="24" t="s">
        <v>153</v>
      </c>
      <c r="AU174" s="24" t="s">
        <v>82</v>
      </c>
      <c r="AY174" s="24" t="s">
        <v>150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24" t="s">
        <v>80</v>
      </c>
      <c r="BK174" s="232">
        <f>ROUND(I174*H174,2)</f>
        <v>0</v>
      </c>
      <c r="BL174" s="24" t="s">
        <v>257</v>
      </c>
      <c r="BM174" s="24" t="s">
        <v>1710</v>
      </c>
    </row>
    <row r="175" s="1" customFormat="1">
      <c r="B175" s="46"/>
      <c r="C175" s="74"/>
      <c r="D175" s="233" t="s">
        <v>160</v>
      </c>
      <c r="E175" s="74"/>
      <c r="F175" s="234" t="s">
        <v>1711</v>
      </c>
      <c r="G175" s="74"/>
      <c r="H175" s="74"/>
      <c r="I175" s="191"/>
      <c r="J175" s="74"/>
      <c r="K175" s="74"/>
      <c r="L175" s="72"/>
      <c r="M175" s="235"/>
      <c r="N175" s="47"/>
      <c r="O175" s="47"/>
      <c r="P175" s="47"/>
      <c r="Q175" s="47"/>
      <c r="R175" s="47"/>
      <c r="S175" s="47"/>
      <c r="T175" s="95"/>
      <c r="AT175" s="24" t="s">
        <v>160</v>
      </c>
      <c r="AU175" s="24" t="s">
        <v>82</v>
      </c>
    </row>
    <row r="176" s="1" customFormat="1" ht="16.5" customHeight="1">
      <c r="B176" s="46"/>
      <c r="C176" s="221" t="s">
        <v>404</v>
      </c>
      <c r="D176" s="221" t="s">
        <v>153</v>
      </c>
      <c r="E176" s="222" t="s">
        <v>1712</v>
      </c>
      <c r="F176" s="223" t="s">
        <v>1713</v>
      </c>
      <c r="G176" s="224" t="s">
        <v>156</v>
      </c>
      <c r="H176" s="225">
        <v>0.087999999999999995</v>
      </c>
      <c r="I176" s="226"/>
      <c r="J176" s="227">
        <f>ROUND(I176*H176,2)</f>
        <v>0</v>
      </c>
      <c r="K176" s="223" t="s">
        <v>157</v>
      </c>
      <c r="L176" s="72"/>
      <c r="M176" s="228" t="s">
        <v>21</v>
      </c>
      <c r="N176" s="229" t="s">
        <v>43</v>
      </c>
      <c r="O176" s="47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AR176" s="24" t="s">
        <v>257</v>
      </c>
      <c r="AT176" s="24" t="s">
        <v>153</v>
      </c>
      <c r="AU176" s="24" t="s">
        <v>82</v>
      </c>
      <c r="AY176" s="24" t="s">
        <v>150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24" t="s">
        <v>80</v>
      </c>
      <c r="BK176" s="232">
        <f>ROUND(I176*H176,2)</f>
        <v>0</v>
      </c>
      <c r="BL176" s="24" t="s">
        <v>257</v>
      </c>
      <c r="BM176" s="24" t="s">
        <v>1714</v>
      </c>
    </row>
    <row r="177" s="1" customFormat="1">
      <c r="B177" s="46"/>
      <c r="C177" s="74"/>
      <c r="D177" s="233" t="s">
        <v>160</v>
      </c>
      <c r="E177" s="74"/>
      <c r="F177" s="234" t="s">
        <v>1715</v>
      </c>
      <c r="G177" s="74"/>
      <c r="H177" s="74"/>
      <c r="I177" s="191"/>
      <c r="J177" s="74"/>
      <c r="K177" s="74"/>
      <c r="L177" s="72"/>
      <c r="M177" s="235"/>
      <c r="N177" s="47"/>
      <c r="O177" s="47"/>
      <c r="P177" s="47"/>
      <c r="Q177" s="47"/>
      <c r="R177" s="47"/>
      <c r="S177" s="47"/>
      <c r="T177" s="95"/>
      <c r="AT177" s="24" t="s">
        <v>160</v>
      </c>
      <c r="AU177" s="24" t="s">
        <v>82</v>
      </c>
    </row>
    <row r="178" s="10" customFormat="1" ht="29.88" customHeight="1">
      <c r="B178" s="205"/>
      <c r="C178" s="206"/>
      <c r="D178" s="207" t="s">
        <v>71</v>
      </c>
      <c r="E178" s="219" t="s">
        <v>1716</v>
      </c>
      <c r="F178" s="219" t="s">
        <v>1717</v>
      </c>
      <c r="G178" s="206"/>
      <c r="H178" s="206"/>
      <c r="I178" s="209"/>
      <c r="J178" s="220">
        <f>BK178</f>
        <v>0</v>
      </c>
      <c r="K178" s="206"/>
      <c r="L178" s="211"/>
      <c r="M178" s="212"/>
      <c r="N178" s="213"/>
      <c r="O178" s="213"/>
      <c r="P178" s="214">
        <f>SUM(P179:P208)</f>
        <v>0</v>
      </c>
      <c r="Q178" s="213"/>
      <c r="R178" s="214">
        <f>SUM(R179:R208)</f>
        <v>0.091809999999999989</v>
      </c>
      <c r="S178" s="213"/>
      <c r="T178" s="215">
        <f>SUM(T179:T208)</f>
        <v>0.1065</v>
      </c>
      <c r="AR178" s="216" t="s">
        <v>82</v>
      </c>
      <c r="AT178" s="217" t="s">
        <v>71</v>
      </c>
      <c r="AU178" s="217" t="s">
        <v>80</v>
      </c>
      <c r="AY178" s="216" t="s">
        <v>150</v>
      </c>
      <c r="BK178" s="218">
        <f>SUM(BK179:BK208)</f>
        <v>0</v>
      </c>
    </row>
    <row r="179" s="1" customFormat="1" ht="16.5" customHeight="1">
      <c r="B179" s="46"/>
      <c r="C179" s="221" t="s">
        <v>408</v>
      </c>
      <c r="D179" s="221" t="s">
        <v>153</v>
      </c>
      <c r="E179" s="222" t="s">
        <v>1718</v>
      </c>
      <c r="F179" s="223" t="s">
        <v>1719</v>
      </c>
      <c r="G179" s="224" t="s">
        <v>241</v>
      </c>
      <c r="H179" s="225">
        <v>50</v>
      </c>
      <c r="I179" s="226"/>
      <c r="J179" s="227">
        <f>ROUND(I179*H179,2)</f>
        <v>0</v>
      </c>
      <c r="K179" s="223" t="s">
        <v>157</v>
      </c>
      <c r="L179" s="72"/>
      <c r="M179" s="228" t="s">
        <v>21</v>
      </c>
      <c r="N179" s="229" t="s">
        <v>43</v>
      </c>
      <c r="O179" s="47"/>
      <c r="P179" s="230">
        <f>O179*H179</f>
        <v>0</v>
      </c>
      <c r="Q179" s="230">
        <v>0</v>
      </c>
      <c r="R179" s="230">
        <f>Q179*H179</f>
        <v>0</v>
      </c>
      <c r="S179" s="230">
        <v>0.0021299999999999999</v>
      </c>
      <c r="T179" s="231">
        <f>S179*H179</f>
        <v>0.1065</v>
      </c>
      <c r="AR179" s="24" t="s">
        <v>257</v>
      </c>
      <c r="AT179" s="24" t="s">
        <v>153</v>
      </c>
      <c r="AU179" s="24" t="s">
        <v>82</v>
      </c>
      <c r="AY179" s="24" t="s">
        <v>150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24" t="s">
        <v>80</v>
      </c>
      <c r="BK179" s="232">
        <f>ROUND(I179*H179,2)</f>
        <v>0</v>
      </c>
      <c r="BL179" s="24" t="s">
        <v>257</v>
      </c>
      <c r="BM179" s="24" t="s">
        <v>629</v>
      </c>
    </row>
    <row r="180" s="1" customFormat="1">
      <c r="B180" s="46"/>
      <c r="C180" s="74"/>
      <c r="D180" s="233" t="s">
        <v>160</v>
      </c>
      <c r="E180" s="74"/>
      <c r="F180" s="234" t="s">
        <v>1720</v>
      </c>
      <c r="G180" s="74"/>
      <c r="H180" s="74"/>
      <c r="I180" s="191"/>
      <c r="J180" s="74"/>
      <c r="K180" s="74"/>
      <c r="L180" s="72"/>
      <c r="M180" s="235"/>
      <c r="N180" s="47"/>
      <c r="O180" s="47"/>
      <c r="P180" s="47"/>
      <c r="Q180" s="47"/>
      <c r="R180" s="47"/>
      <c r="S180" s="47"/>
      <c r="T180" s="95"/>
      <c r="AT180" s="24" t="s">
        <v>160</v>
      </c>
      <c r="AU180" s="24" t="s">
        <v>82</v>
      </c>
    </row>
    <row r="181" s="1" customFormat="1" ht="16.5" customHeight="1">
      <c r="B181" s="46"/>
      <c r="C181" s="221" t="s">
        <v>413</v>
      </c>
      <c r="D181" s="221" t="s">
        <v>153</v>
      </c>
      <c r="E181" s="222" t="s">
        <v>1721</v>
      </c>
      <c r="F181" s="223" t="s">
        <v>1722</v>
      </c>
      <c r="G181" s="224" t="s">
        <v>241</v>
      </c>
      <c r="H181" s="225">
        <v>70</v>
      </c>
      <c r="I181" s="226"/>
      <c r="J181" s="227">
        <f>ROUND(I181*H181,2)</f>
        <v>0</v>
      </c>
      <c r="K181" s="223" t="s">
        <v>157</v>
      </c>
      <c r="L181" s="72"/>
      <c r="M181" s="228" t="s">
        <v>21</v>
      </c>
      <c r="N181" s="229" t="s">
        <v>43</v>
      </c>
      <c r="O181" s="47"/>
      <c r="P181" s="230">
        <f>O181*H181</f>
        <v>0</v>
      </c>
      <c r="Q181" s="230">
        <v>0.00077999999999999999</v>
      </c>
      <c r="R181" s="230">
        <f>Q181*H181</f>
        <v>0.054599999999999996</v>
      </c>
      <c r="S181" s="230">
        <v>0</v>
      </c>
      <c r="T181" s="231">
        <f>S181*H181</f>
        <v>0</v>
      </c>
      <c r="AR181" s="24" t="s">
        <v>257</v>
      </c>
      <c r="AT181" s="24" t="s">
        <v>153</v>
      </c>
      <c r="AU181" s="24" t="s">
        <v>82</v>
      </c>
      <c r="AY181" s="24" t="s">
        <v>150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24" t="s">
        <v>80</v>
      </c>
      <c r="BK181" s="232">
        <f>ROUND(I181*H181,2)</f>
        <v>0</v>
      </c>
      <c r="BL181" s="24" t="s">
        <v>257</v>
      </c>
      <c r="BM181" s="24" t="s">
        <v>641</v>
      </c>
    </row>
    <row r="182" s="1" customFormat="1">
      <c r="B182" s="46"/>
      <c r="C182" s="74"/>
      <c r="D182" s="233" t="s">
        <v>160</v>
      </c>
      <c r="E182" s="74"/>
      <c r="F182" s="234" t="s">
        <v>1723</v>
      </c>
      <c r="G182" s="74"/>
      <c r="H182" s="74"/>
      <c r="I182" s="191"/>
      <c r="J182" s="74"/>
      <c r="K182" s="74"/>
      <c r="L182" s="72"/>
      <c r="M182" s="235"/>
      <c r="N182" s="47"/>
      <c r="O182" s="47"/>
      <c r="P182" s="47"/>
      <c r="Q182" s="47"/>
      <c r="R182" s="47"/>
      <c r="S182" s="47"/>
      <c r="T182" s="95"/>
      <c r="AT182" s="24" t="s">
        <v>160</v>
      </c>
      <c r="AU182" s="24" t="s">
        <v>82</v>
      </c>
    </row>
    <row r="183" s="12" customFormat="1">
      <c r="B183" s="246"/>
      <c r="C183" s="247"/>
      <c r="D183" s="233" t="s">
        <v>162</v>
      </c>
      <c r="E183" s="248" t="s">
        <v>21</v>
      </c>
      <c r="F183" s="249" t="s">
        <v>1724</v>
      </c>
      <c r="G183" s="247"/>
      <c r="H183" s="250">
        <v>70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AT183" s="256" t="s">
        <v>162</v>
      </c>
      <c r="AU183" s="256" t="s">
        <v>82</v>
      </c>
      <c r="AV183" s="12" t="s">
        <v>82</v>
      </c>
      <c r="AW183" s="12" t="s">
        <v>35</v>
      </c>
      <c r="AX183" s="12" t="s">
        <v>80</v>
      </c>
      <c r="AY183" s="256" t="s">
        <v>150</v>
      </c>
    </row>
    <row r="184" s="1" customFormat="1" ht="16.5" customHeight="1">
      <c r="B184" s="46"/>
      <c r="C184" s="221" t="s">
        <v>418</v>
      </c>
      <c r="D184" s="221" t="s">
        <v>153</v>
      </c>
      <c r="E184" s="222" t="s">
        <v>1725</v>
      </c>
      <c r="F184" s="223" t="s">
        <v>1726</v>
      </c>
      <c r="G184" s="224" t="s">
        <v>241</v>
      </c>
      <c r="H184" s="225">
        <v>24</v>
      </c>
      <c r="I184" s="226"/>
      <c r="J184" s="227">
        <f>ROUND(I184*H184,2)</f>
        <v>0</v>
      </c>
      <c r="K184" s="223" t="s">
        <v>157</v>
      </c>
      <c r="L184" s="72"/>
      <c r="M184" s="228" t="s">
        <v>21</v>
      </c>
      <c r="N184" s="229" t="s">
        <v>43</v>
      </c>
      <c r="O184" s="47"/>
      <c r="P184" s="230">
        <f>O184*H184</f>
        <v>0</v>
      </c>
      <c r="Q184" s="230">
        <v>0.00096000000000000002</v>
      </c>
      <c r="R184" s="230">
        <f>Q184*H184</f>
        <v>0.023040000000000001</v>
      </c>
      <c r="S184" s="230">
        <v>0</v>
      </c>
      <c r="T184" s="231">
        <f>S184*H184</f>
        <v>0</v>
      </c>
      <c r="AR184" s="24" t="s">
        <v>257</v>
      </c>
      <c r="AT184" s="24" t="s">
        <v>153</v>
      </c>
      <c r="AU184" s="24" t="s">
        <v>82</v>
      </c>
      <c r="AY184" s="24" t="s">
        <v>150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24" t="s">
        <v>80</v>
      </c>
      <c r="BK184" s="232">
        <f>ROUND(I184*H184,2)</f>
        <v>0</v>
      </c>
      <c r="BL184" s="24" t="s">
        <v>257</v>
      </c>
      <c r="BM184" s="24" t="s">
        <v>1727</v>
      </c>
    </row>
    <row r="185" s="1" customFormat="1">
      <c r="B185" s="46"/>
      <c r="C185" s="74"/>
      <c r="D185" s="233" t="s">
        <v>160</v>
      </c>
      <c r="E185" s="74"/>
      <c r="F185" s="234" t="s">
        <v>1728</v>
      </c>
      <c r="G185" s="74"/>
      <c r="H185" s="74"/>
      <c r="I185" s="191"/>
      <c r="J185" s="74"/>
      <c r="K185" s="74"/>
      <c r="L185" s="72"/>
      <c r="M185" s="235"/>
      <c r="N185" s="47"/>
      <c r="O185" s="47"/>
      <c r="P185" s="47"/>
      <c r="Q185" s="47"/>
      <c r="R185" s="47"/>
      <c r="S185" s="47"/>
      <c r="T185" s="95"/>
      <c r="AT185" s="24" t="s">
        <v>160</v>
      </c>
      <c r="AU185" s="24" t="s">
        <v>82</v>
      </c>
    </row>
    <row r="186" s="1" customFormat="1" ht="25.5" customHeight="1">
      <c r="B186" s="46"/>
      <c r="C186" s="221" t="s">
        <v>429</v>
      </c>
      <c r="D186" s="221" t="s">
        <v>153</v>
      </c>
      <c r="E186" s="222" t="s">
        <v>1729</v>
      </c>
      <c r="F186" s="223" t="s">
        <v>1730</v>
      </c>
      <c r="G186" s="224" t="s">
        <v>241</v>
      </c>
      <c r="H186" s="225">
        <v>70</v>
      </c>
      <c r="I186" s="226"/>
      <c r="J186" s="227">
        <f>ROUND(I186*H186,2)</f>
        <v>0</v>
      </c>
      <c r="K186" s="223" t="s">
        <v>157</v>
      </c>
      <c r="L186" s="72"/>
      <c r="M186" s="228" t="s">
        <v>21</v>
      </c>
      <c r="N186" s="229" t="s">
        <v>43</v>
      </c>
      <c r="O186" s="47"/>
      <c r="P186" s="230">
        <f>O186*H186</f>
        <v>0</v>
      </c>
      <c r="Q186" s="230">
        <v>6.9999999999999994E-05</v>
      </c>
      <c r="R186" s="230">
        <f>Q186*H186</f>
        <v>0.0048999999999999998</v>
      </c>
      <c r="S186" s="230">
        <v>0</v>
      </c>
      <c r="T186" s="231">
        <f>S186*H186</f>
        <v>0</v>
      </c>
      <c r="AR186" s="24" t="s">
        <v>257</v>
      </c>
      <c r="AT186" s="24" t="s">
        <v>153</v>
      </c>
      <c r="AU186" s="24" t="s">
        <v>82</v>
      </c>
      <c r="AY186" s="24" t="s">
        <v>150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24" t="s">
        <v>80</v>
      </c>
      <c r="BK186" s="232">
        <f>ROUND(I186*H186,2)</f>
        <v>0</v>
      </c>
      <c r="BL186" s="24" t="s">
        <v>257</v>
      </c>
      <c r="BM186" s="24" t="s">
        <v>692</v>
      </c>
    </row>
    <row r="187" s="1" customFormat="1">
      <c r="B187" s="46"/>
      <c r="C187" s="74"/>
      <c r="D187" s="233" t="s">
        <v>160</v>
      </c>
      <c r="E187" s="74"/>
      <c r="F187" s="234" t="s">
        <v>1731</v>
      </c>
      <c r="G187" s="74"/>
      <c r="H187" s="74"/>
      <c r="I187" s="191"/>
      <c r="J187" s="74"/>
      <c r="K187" s="74"/>
      <c r="L187" s="72"/>
      <c r="M187" s="235"/>
      <c r="N187" s="47"/>
      <c r="O187" s="47"/>
      <c r="P187" s="47"/>
      <c r="Q187" s="47"/>
      <c r="R187" s="47"/>
      <c r="S187" s="47"/>
      <c r="T187" s="95"/>
      <c r="AT187" s="24" t="s">
        <v>160</v>
      </c>
      <c r="AU187" s="24" t="s">
        <v>82</v>
      </c>
    </row>
    <row r="188" s="1" customFormat="1" ht="25.5" customHeight="1">
      <c r="B188" s="46"/>
      <c r="C188" s="221" t="s">
        <v>435</v>
      </c>
      <c r="D188" s="221" t="s">
        <v>153</v>
      </c>
      <c r="E188" s="222" t="s">
        <v>1732</v>
      </c>
      <c r="F188" s="223" t="s">
        <v>1733</v>
      </c>
      <c r="G188" s="224" t="s">
        <v>241</v>
      </c>
      <c r="H188" s="225">
        <v>24</v>
      </c>
      <c r="I188" s="226"/>
      <c r="J188" s="227">
        <f>ROUND(I188*H188,2)</f>
        <v>0</v>
      </c>
      <c r="K188" s="223" t="s">
        <v>157</v>
      </c>
      <c r="L188" s="72"/>
      <c r="M188" s="228" t="s">
        <v>21</v>
      </c>
      <c r="N188" s="229" t="s">
        <v>43</v>
      </c>
      <c r="O188" s="47"/>
      <c r="P188" s="230">
        <f>O188*H188</f>
        <v>0</v>
      </c>
      <c r="Q188" s="230">
        <v>9.0000000000000006E-05</v>
      </c>
      <c r="R188" s="230">
        <f>Q188*H188</f>
        <v>0.00216</v>
      </c>
      <c r="S188" s="230">
        <v>0</v>
      </c>
      <c r="T188" s="231">
        <f>S188*H188</f>
        <v>0</v>
      </c>
      <c r="AR188" s="24" t="s">
        <v>257</v>
      </c>
      <c r="AT188" s="24" t="s">
        <v>153</v>
      </c>
      <c r="AU188" s="24" t="s">
        <v>82</v>
      </c>
      <c r="AY188" s="24" t="s">
        <v>150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24" t="s">
        <v>80</v>
      </c>
      <c r="BK188" s="232">
        <f>ROUND(I188*H188,2)</f>
        <v>0</v>
      </c>
      <c r="BL188" s="24" t="s">
        <v>257</v>
      </c>
      <c r="BM188" s="24" t="s">
        <v>1734</v>
      </c>
    </row>
    <row r="189" s="1" customFormat="1">
      <c r="B189" s="46"/>
      <c r="C189" s="74"/>
      <c r="D189" s="233" t="s">
        <v>160</v>
      </c>
      <c r="E189" s="74"/>
      <c r="F189" s="234" t="s">
        <v>1735</v>
      </c>
      <c r="G189" s="74"/>
      <c r="H189" s="74"/>
      <c r="I189" s="191"/>
      <c r="J189" s="74"/>
      <c r="K189" s="74"/>
      <c r="L189" s="72"/>
      <c r="M189" s="235"/>
      <c r="N189" s="47"/>
      <c r="O189" s="47"/>
      <c r="P189" s="47"/>
      <c r="Q189" s="47"/>
      <c r="R189" s="47"/>
      <c r="S189" s="47"/>
      <c r="T189" s="95"/>
      <c r="AT189" s="24" t="s">
        <v>160</v>
      </c>
      <c r="AU189" s="24" t="s">
        <v>82</v>
      </c>
    </row>
    <row r="190" s="1" customFormat="1" ht="16.5" customHeight="1">
      <c r="B190" s="46"/>
      <c r="C190" s="221" t="s">
        <v>441</v>
      </c>
      <c r="D190" s="221" t="s">
        <v>153</v>
      </c>
      <c r="E190" s="222" t="s">
        <v>1736</v>
      </c>
      <c r="F190" s="223" t="s">
        <v>1737</v>
      </c>
      <c r="G190" s="224" t="s">
        <v>397</v>
      </c>
      <c r="H190" s="225">
        <v>23</v>
      </c>
      <c r="I190" s="226"/>
      <c r="J190" s="227">
        <f>ROUND(I190*H190,2)</f>
        <v>0</v>
      </c>
      <c r="K190" s="223" t="s">
        <v>157</v>
      </c>
      <c r="L190" s="72"/>
      <c r="M190" s="228" t="s">
        <v>21</v>
      </c>
      <c r="N190" s="229" t="s">
        <v>43</v>
      </c>
      <c r="O190" s="47"/>
      <c r="P190" s="230">
        <f>O190*H190</f>
        <v>0</v>
      </c>
      <c r="Q190" s="230">
        <v>0.00017000000000000001</v>
      </c>
      <c r="R190" s="230">
        <f>Q190*H190</f>
        <v>0.0039100000000000003</v>
      </c>
      <c r="S190" s="230">
        <v>0</v>
      </c>
      <c r="T190" s="231">
        <f>S190*H190</f>
        <v>0</v>
      </c>
      <c r="AR190" s="24" t="s">
        <v>257</v>
      </c>
      <c r="AT190" s="24" t="s">
        <v>153</v>
      </c>
      <c r="AU190" s="24" t="s">
        <v>82</v>
      </c>
      <c r="AY190" s="24" t="s">
        <v>150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24" t="s">
        <v>80</v>
      </c>
      <c r="BK190" s="232">
        <f>ROUND(I190*H190,2)</f>
        <v>0</v>
      </c>
      <c r="BL190" s="24" t="s">
        <v>257</v>
      </c>
      <c r="BM190" s="24" t="s">
        <v>720</v>
      </c>
    </row>
    <row r="191" s="1" customFormat="1">
      <c r="B191" s="46"/>
      <c r="C191" s="74"/>
      <c r="D191" s="233" t="s">
        <v>160</v>
      </c>
      <c r="E191" s="74"/>
      <c r="F191" s="234" t="s">
        <v>1738</v>
      </c>
      <c r="G191" s="74"/>
      <c r="H191" s="74"/>
      <c r="I191" s="191"/>
      <c r="J191" s="74"/>
      <c r="K191" s="74"/>
      <c r="L191" s="72"/>
      <c r="M191" s="235"/>
      <c r="N191" s="47"/>
      <c r="O191" s="47"/>
      <c r="P191" s="47"/>
      <c r="Q191" s="47"/>
      <c r="R191" s="47"/>
      <c r="S191" s="47"/>
      <c r="T191" s="95"/>
      <c r="AT191" s="24" t="s">
        <v>160</v>
      </c>
      <c r="AU191" s="24" t="s">
        <v>82</v>
      </c>
    </row>
    <row r="192" s="1" customFormat="1" ht="16.5" customHeight="1">
      <c r="B192" s="46"/>
      <c r="C192" s="221" t="s">
        <v>447</v>
      </c>
      <c r="D192" s="221" t="s">
        <v>153</v>
      </c>
      <c r="E192" s="222" t="s">
        <v>1739</v>
      </c>
      <c r="F192" s="223" t="s">
        <v>1740</v>
      </c>
      <c r="G192" s="224" t="s">
        <v>397</v>
      </c>
      <c r="H192" s="225">
        <v>2</v>
      </c>
      <c r="I192" s="226"/>
      <c r="J192" s="227">
        <f>ROUND(I192*H192,2)</f>
        <v>0</v>
      </c>
      <c r="K192" s="223" t="s">
        <v>157</v>
      </c>
      <c r="L192" s="72"/>
      <c r="M192" s="228" t="s">
        <v>21</v>
      </c>
      <c r="N192" s="229" t="s">
        <v>43</v>
      </c>
      <c r="O192" s="47"/>
      <c r="P192" s="230">
        <f>O192*H192</f>
        <v>0</v>
      </c>
      <c r="Q192" s="230">
        <v>0.00034000000000000002</v>
      </c>
      <c r="R192" s="230">
        <f>Q192*H192</f>
        <v>0.00068000000000000005</v>
      </c>
      <c r="S192" s="230">
        <v>0</v>
      </c>
      <c r="T192" s="231">
        <f>S192*H192</f>
        <v>0</v>
      </c>
      <c r="AR192" s="24" t="s">
        <v>257</v>
      </c>
      <c r="AT192" s="24" t="s">
        <v>153</v>
      </c>
      <c r="AU192" s="24" t="s">
        <v>82</v>
      </c>
      <c r="AY192" s="24" t="s">
        <v>150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24" t="s">
        <v>80</v>
      </c>
      <c r="BK192" s="232">
        <f>ROUND(I192*H192,2)</f>
        <v>0</v>
      </c>
      <c r="BL192" s="24" t="s">
        <v>257</v>
      </c>
      <c r="BM192" s="24" t="s">
        <v>731</v>
      </c>
    </row>
    <row r="193" s="1" customFormat="1">
      <c r="B193" s="46"/>
      <c r="C193" s="74"/>
      <c r="D193" s="233" t="s">
        <v>160</v>
      </c>
      <c r="E193" s="74"/>
      <c r="F193" s="234" t="s">
        <v>1741</v>
      </c>
      <c r="G193" s="74"/>
      <c r="H193" s="74"/>
      <c r="I193" s="191"/>
      <c r="J193" s="74"/>
      <c r="K193" s="74"/>
      <c r="L193" s="72"/>
      <c r="M193" s="235"/>
      <c r="N193" s="47"/>
      <c r="O193" s="47"/>
      <c r="P193" s="47"/>
      <c r="Q193" s="47"/>
      <c r="R193" s="47"/>
      <c r="S193" s="47"/>
      <c r="T193" s="95"/>
      <c r="AT193" s="24" t="s">
        <v>160</v>
      </c>
      <c r="AU193" s="24" t="s">
        <v>82</v>
      </c>
    </row>
    <row r="194" s="1" customFormat="1" ht="16.5" customHeight="1">
      <c r="B194" s="46"/>
      <c r="C194" s="221" t="s">
        <v>454</v>
      </c>
      <c r="D194" s="221" t="s">
        <v>153</v>
      </c>
      <c r="E194" s="222" t="s">
        <v>1742</v>
      </c>
      <c r="F194" s="223" t="s">
        <v>1743</v>
      </c>
      <c r="G194" s="224" t="s">
        <v>397</v>
      </c>
      <c r="H194" s="225">
        <v>4</v>
      </c>
      <c r="I194" s="226"/>
      <c r="J194" s="227">
        <f>ROUND(I194*H194,2)</f>
        <v>0</v>
      </c>
      <c r="K194" s="223" t="s">
        <v>157</v>
      </c>
      <c r="L194" s="72"/>
      <c r="M194" s="228" t="s">
        <v>21</v>
      </c>
      <c r="N194" s="229" t="s">
        <v>43</v>
      </c>
      <c r="O194" s="47"/>
      <c r="P194" s="230">
        <f>O194*H194</f>
        <v>0</v>
      </c>
      <c r="Q194" s="230">
        <v>0.00050000000000000001</v>
      </c>
      <c r="R194" s="230">
        <f>Q194*H194</f>
        <v>0.002</v>
      </c>
      <c r="S194" s="230">
        <v>0</v>
      </c>
      <c r="T194" s="231">
        <f>S194*H194</f>
        <v>0</v>
      </c>
      <c r="AR194" s="24" t="s">
        <v>257</v>
      </c>
      <c r="AT194" s="24" t="s">
        <v>153</v>
      </c>
      <c r="AU194" s="24" t="s">
        <v>82</v>
      </c>
      <c r="AY194" s="24" t="s">
        <v>150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24" t="s">
        <v>80</v>
      </c>
      <c r="BK194" s="232">
        <f>ROUND(I194*H194,2)</f>
        <v>0</v>
      </c>
      <c r="BL194" s="24" t="s">
        <v>257</v>
      </c>
      <c r="BM194" s="24" t="s">
        <v>743</v>
      </c>
    </row>
    <row r="195" s="1" customFormat="1">
      <c r="B195" s="46"/>
      <c r="C195" s="74"/>
      <c r="D195" s="233" t="s">
        <v>160</v>
      </c>
      <c r="E195" s="74"/>
      <c r="F195" s="234" t="s">
        <v>1744</v>
      </c>
      <c r="G195" s="74"/>
      <c r="H195" s="74"/>
      <c r="I195" s="191"/>
      <c r="J195" s="74"/>
      <c r="K195" s="74"/>
      <c r="L195" s="72"/>
      <c r="M195" s="235"/>
      <c r="N195" s="47"/>
      <c r="O195" s="47"/>
      <c r="P195" s="47"/>
      <c r="Q195" s="47"/>
      <c r="R195" s="47"/>
      <c r="S195" s="47"/>
      <c r="T195" s="95"/>
      <c r="AT195" s="24" t="s">
        <v>160</v>
      </c>
      <c r="AU195" s="24" t="s">
        <v>82</v>
      </c>
    </row>
    <row r="196" s="1" customFormat="1" ht="16.5" customHeight="1">
      <c r="B196" s="46"/>
      <c r="C196" s="221" t="s">
        <v>462</v>
      </c>
      <c r="D196" s="221" t="s">
        <v>153</v>
      </c>
      <c r="E196" s="222" t="s">
        <v>1745</v>
      </c>
      <c r="F196" s="223" t="s">
        <v>1746</v>
      </c>
      <c r="G196" s="224" t="s">
        <v>397</v>
      </c>
      <c r="H196" s="225">
        <v>2</v>
      </c>
      <c r="I196" s="226"/>
      <c r="J196" s="227">
        <f>ROUND(I196*H196,2)</f>
        <v>0</v>
      </c>
      <c r="K196" s="223" t="s">
        <v>157</v>
      </c>
      <c r="L196" s="72"/>
      <c r="M196" s="228" t="s">
        <v>21</v>
      </c>
      <c r="N196" s="229" t="s">
        <v>43</v>
      </c>
      <c r="O196" s="47"/>
      <c r="P196" s="230">
        <f>O196*H196</f>
        <v>0</v>
      </c>
      <c r="Q196" s="230">
        <v>6.0000000000000002E-05</v>
      </c>
      <c r="R196" s="230">
        <f>Q196*H196</f>
        <v>0.00012</v>
      </c>
      <c r="S196" s="230">
        <v>0</v>
      </c>
      <c r="T196" s="231">
        <f>S196*H196</f>
        <v>0</v>
      </c>
      <c r="AR196" s="24" t="s">
        <v>257</v>
      </c>
      <c r="AT196" s="24" t="s">
        <v>153</v>
      </c>
      <c r="AU196" s="24" t="s">
        <v>82</v>
      </c>
      <c r="AY196" s="24" t="s">
        <v>150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24" t="s">
        <v>80</v>
      </c>
      <c r="BK196" s="232">
        <f>ROUND(I196*H196,2)</f>
        <v>0</v>
      </c>
      <c r="BL196" s="24" t="s">
        <v>257</v>
      </c>
      <c r="BM196" s="24" t="s">
        <v>1747</v>
      </c>
    </row>
    <row r="197" s="1" customFormat="1">
      <c r="B197" s="46"/>
      <c r="C197" s="74"/>
      <c r="D197" s="233" t="s">
        <v>160</v>
      </c>
      <c r="E197" s="74"/>
      <c r="F197" s="234" t="s">
        <v>1748</v>
      </c>
      <c r="G197" s="74"/>
      <c r="H197" s="74"/>
      <c r="I197" s="191"/>
      <c r="J197" s="74"/>
      <c r="K197" s="74"/>
      <c r="L197" s="72"/>
      <c r="M197" s="235"/>
      <c r="N197" s="47"/>
      <c r="O197" s="47"/>
      <c r="P197" s="47"/>
      <c r="Q197" s="47"/>
      <c r="R197" s="47"/>
      <c r="S197" s="47"/>
      <c r="T197" s="95"/>
      <c r="AT197" s="24" t="s">
        <v>160</v>
      </c>
      <c r="AU197" s="24" t="s">
        <v>82</v>
      </c>
    </row>
    <row r="198" s="1" customFormat="1" ht="16.5" customHeight="1">
      <c r="B198" s="46"/>
      <c r="C198" s="221" t="s">
        <v>469</v>
      </c>
      <c r="D198" s="221" t="s">
        <v>153</v>
      </c>
      <c r="E198" s="222" t="s">
        <v>1749</v>
      </c>
      <c r="F198" s="223" t="s">
        <v>1750</v>
      </c>
      <c r="G198" s="224" t="s">
        <v>397</v>
      </c>
      <c r="H198" s="225">
        <v>4</v>
      </c>
      <c r="I198" s="226"/>
      <c r="J198" s="227">
        <f>ROUND(I198*H198,2)</f>
        <v>0</v>
      </c>
      <c r="K198" s="223" t="s">
        <v>157</v>
      </c>
      <c r="L198" s="72"/>
      <c r="M198" s="228" t="s">
        <v>21</v>
      </c>
      <c r="N198" s="229" t="s">
        <v>43</v>
      </c>
      <c r="O198" s="47"/>
      <c r="P198" s="230">
        <f>O198*H198</f>
        <v>0</v>
      </c>
      <c r="Q198" s="230">
        <v>0.00010000000000000001</v>
      </c>
      <c r="R198" s="230">
        <f>Q198*H198</f>
        <v>0.00040000000000000002</v>
      </c>
      <c r="S198" s="230">
        <v>0</v>
      </c>
      <c r="T198" s="231">
        <f>S198*H198</f>
        <v>0</v>
      </c>
      <c r="AR198" s="24" t="s">
        <v>257</v>
      </c>
      <c r="AT198" s="24" t="s">
        <v>153</v>
      </c>
      <c r="AU198" s="24" t="s">
        <v>82</v>
      </c>
      <c r="AY198" s="24" t="s">
        <v>150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24" t="s">
        <v>80</v>
      </c>
      <c r="BK198" s="232">
        <f>ROUND(I198*H198,2)</f>
        <v>0</v>
      </c>
      <c r="BL198" s="24" t="s">
        <v>257</v>
      </c>
      <c r="BM198" s="24" t="s">
        <v>1751</v>
      </c>
    </row>
    <row r="199" s="1" customFormat="1">
      <c r="B199" s="46"/>
      <c r="C199" s="74"/>
      <c r="D199" s="233" t="s">
        <v>160</v>
      </c>
      <c r="E199" s="74"/>
      <c r="F199" s="234" t="s">
        <v>1752</v>
      </c>
      <c r="G199" s="74"/>
      <c r="H199" s="74"/>
      <c r="I199" s="191"/>
      <c r="J199" s="74"/>
      <c r="K199" s="74"/>
      <c r="L199" s="72"/>
      <c r="M199" s="235"/>
      <c r="N199" s="47"/>
      <c r="O199" s="47"/>
      <c r="P199" s="47"/>
      <c r="Q199" s="47"/>
      <c r="R199" s="47"/>
      <c r="S199" s="47"/>
      <c r="T199" s="95"/>
      <c r="AT199" s="24" t="s">
        <v>160</v>
      </c>
      <c r="AU199" s="24" t="s">
        <v>82</v>
      </c>
    </row>
    <row r="200" s="1" customFormat="1" ht="16.5" customHeight="1">
      <c r="B200" s="46"/>
      <c r="C200" s="221" t="s">
        <v>474</v>
      </c>
      <c r="D200" s="221" t="s">
        <v>153</v>
      </c>
      <c r="E200" s="222" t="s">
        <v>1753</v>
      </c>
      <c r="F200" s="223" t="s">
        <v>1754</v>
      </c>
      <c r="G200" s="224" t="s">
        <v>241</v>
      </c>
      <c r="H200" s="225">
        <v>94</v>
      </c>
      <c r="I200" s="226"/>
      <c r="J200" s="227">
        <f>ROUND(I200*H200,2)</f>
        <v>0</v>
      </c>
      <c r="K200" s="223" t="s">
        <v>157</v>
      </c>
      <c r="L200" s="72"/>
      <c r="M200" s="228" t="s">
        <v>21</v>
      </c>
      <c r="N200" s="229" t="s">
        <v>43</v>
      </c>
      <c r="O200" s="47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AR200" s="24" t="s">
        <v>257</v>
      </c>
      <c r="AT200" s="24" t="s">
        <v>153</v>
      </c>
      <c r="AU200" s="24" t="s">
        <v>82</v>
      </c>
      <c r="AY200" s="24" t="s">
        <v>150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24" t="s">
        <v>80</v>
      </c>
      <c r="BK200" s="232">
        <f>ROUND(I200*H200,2)</f>
        <v>0</v>
      </c>
      <c r="BL200" s="24" t="s">
        <v>257</v>
      </c>
      <c r="BM200" s="24" t="s">
        <v>523</v>
      </c>
    </row>
    <row r="201" s="1" customFormat="1">
      <c r="B201" s="46"/>
      <c r="C201" s="74"/>
      <c r="D201" s="233" t="s">
        <v>160</v>
      </c>
      <c r="E201" s="74"/>
      <c r="F201" s="234" t="s">
        <v>1754</v>
      </c>
      <c r="G201" s="74"/>
      <c r="H201" s="74"/>
      <c r="I201" s="191"/>
      <c r="J201" s="74"/>
      <c r="K201" s="74"/>
      <c r="L201" s="72"/>
      <c r="M201" s="235"/>
      <c r="N201" s="47"/>
      <c r="O201" s="47"/>
      <c r="P201" s="47"/>
      <c r="Q201" s="47"/>
      <c r="R201" s="47"/>
      <c r="S201" s="47"/>
      <c r="T201" s="95"/>
      <c r="AT201" s="24" t="s">
        <v>160</v>
      </c>
      <c r="AU201" s="24" t="s">
        <v>82</v>
      </c>
    </row>
    <row r="202" s="12" customFormat="1">
      <c r="B202" s="246"/>
      <c r="C202" s="247"/>
      <c r="D202" s="233" t="s">
        <v>162</v>
      </c>
      <c r="E202" s="248" t="s">
        <v>21</v>
      </c>
      <c r="F202" s="249" t="s">
        <v>1755</v>
      </c>
      <c r="G202" s="247"/>
      <c r="H202" s="250">
        <v>94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AT202" s="256" t="s">
        <v>162</v>
      </c>
      <c r="AU202" s="256" t="s">
        <v>82</v>
      </c>
      <c r="AV202" s="12" t="s">
        <v>82</v>
      </c>
      <c r="AW202" s="12" t="s">
        <v>35</v>
      </c>
      <c r="AX202" s="12" t="s">
        <v>80</v>
      </c>
      <c r="AY202" s="256" t="s">
        <v>150</v>
      </c>
    </row>
    <row r="203" s="1" customFormat="1" ht="16.5" customHeight="1">
      <c r="B203" s="46"/>
      <c r="C203" s="221" t="s">
        <v>481</v>
      </c>
      <c r="D203" s="221" t="s">
        <v>153</v>
      </c>
      <c r="E203" s="222" t="s">
        <v>1756</v>
      </c>
      <c r="F203" s="223" t="s">
        <v>1757</v>
      </c>
      <c r="G203" s="224" t="s">
        <v>241</v>
      </c>
      <c r="H203" s="225">
        <v>94</v>
      </c>
      <c r="I203" s="226"/>
      <c r="J203" s="227">
        <f>ROUND(I203*H203,2)</f>
        <v>0</v>
      </c>
      <c r="K203" s="223" t="s">
        <v>157</v>
      </c>
      <c r="L203" s="72"/>
      <c r="M203" s="228" t="s">
        <v>21</v>
      </c>
      <c r="N203" s="229" t="s">
        <v>43</v>
      </c>
      <c r="O203" s="47"/>
      <c r="P203" s="230">
        <f>O203*H203</f>
        <v>0</v>
      </c>
      <c r="Q203" s="230">
        <v>0</v>
      </c>
      <c r="R203" s="230">
        <f>Q203*H203</f>
        <v>0</v>
      </c>
      <c r="S203" s="230">
        <v>0</v>
      </c>
      <c r="T203" s="231">
        <f>S203*H203</f>
        <v>0</v>
      </c>
      <c r="AR203" s="24" t="s">
        <v>257</v>
      </c>
      <c r="AT203" s="24" t="s">
        <v>153</v>
      </c>
      <c r="AU203" s="24" t="s">
        <v>82</v>
      </c>
      <c r="AY203" s="24" t="s">
        <v>150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24" t="s">
        <v>80</v>
      </c>
      <c r="BK203" s="232">
        <f>ROUND(I203*H203,2)</f>
        <v>0</v>
      </c>
      <c r="BL203" s="24" t="s">
        <v>257</v>
      </c>
      <c r="BM203" s="24" t="s">
        <v>819</v>
      </c>
    </row>
    <row r="204" s="1" customFormat="1">
      <c r="B204" s="46"/>
      <c r="C204" s="74"/>
      <c r="D204" s="233" t="s">
        <v>160</v>
      </c>
      <c r="E204" s="74"/>
      <c r="F204" s="234" t="s">
        <v>1758</v>
      </c>
      <c r="G204" s="74"/>
      <c r="H204" s="74"/>
      <c r="I204" s="191"/>
      <c r="J204" s="74"/>
      <c r="K204" s="74"/>
      <c r="L204" s="72"/>
      <c r="M204" s="235"/>
      <c r="N204" s="47"/>
      <c r="O204" s="47"/>
      <c r="P204" s="47"/>
      <c r="Q204" s="47"/>
      <c r="R204" s="47"/>
      <c r="S204" s="47"/>
      <c r="T204" s="95"/>
      <c r="AT204" s="24" t="s">
        <v>160</v>
      </c>
      <c r="AU204" s="24" t="s">
        <v>82</v>
      </c>
    </row>
    <row r="205" s="1" customFormat="1" ht="16.5" customHeight="1">
      <c r="B205" s="46"/>
      <c r="C205" s="221" t="s">
        <v>487</v>
      </c>
      <c r="D205" s="221" t="s">
        <v>153</v>
      </c>
      <c r="E205" s="222" t="s">
        <v>1759</v>
      </c>
      <c r="F205" s="223" t="s">
        <v>1760</v>
      </c>
      <c r="G205" s="224" t="s">
        <v>156</v>
      </c>
      <c r="H205" s="225">
        <v>0.091999999999999998</v>
      </c>
      <c r="I205" s="226"/>
      <c r="J205" s="227">
        <f>ROUND(I205*H205,2)</f>
        <v>0</v>
      </c>
      <c r="K205" s="223" t="s">
        <v>157</v>
      </c>
      <c r="L205" s="72"/>
      <c r="M205" s="228" t="s">
        <v>21</v>
      </c>
      <c r="N205" s="229" t="s">
        <v>43</v>
      </c>
      <c r="O205" s="47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AR205" s="24" t="s">
        <v>257</v>
      </c>
      <c r="AT205" s="24" t="s">
        <v>153</v>
      </c>
      <c r="AU205" s="24" t="s">
        <v>82</v>
      </c>
      <c r="AY205" s="24" t="s">
        <v>150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24" t="s">
        <v>80</v>
      </c>
      <c r="BK205" s="232">
        <f>ROUND(I205*H205,2)</f>
        <v>0</v>
      </c>
      <c r="BL205" s="24" t="s">
        <v>257</v>
      </c>
      <c r="BM205" s="24" t="s">
        <v>1761</v>
      </c>
    </row>
    <row r="206" s="1" customFormat="1">
      <c r="B206" s="46"/>
      <c r="C206" s="74"/>
      <c r="D206" s="233" t="s">
        <v>160</v>
      </c>
      <c r="E206" s="74"/>
      <c r="F206" s="234" t="s">
        <v>1762</v>
      </c>
      <c r="G206" s="74"/>
      <c r="H206" s="74"/>
      <c r="I206" s="191"/>
      <c r="J206" s="74"/>
      <c r="K206" s="74"/>
      <c r="L206" s="72"/>
      <c r="M206" s="235"/>
      <c r="N206" s="47"/>
      <c r="O206" s="47"/>
      <c r="P206" s="47"/>
      <c r="Q206" s="47"/>
      <c r="R206" s="47"/>
      <c r="S206" s="47"/>
      <c r="T206" s="95"/>
      <c r="AT206" s="24" t="s">
        <v>160</v>
      </c>
      <c r="AU206" s="24" t="s">
        <v>82</v>
      </c>
    </row>
    <row r="207" s="1" customFormat="1" ht="16.5" customHeight="1">
      <c r="B207" s="46"/>
      <c r="C207" s="221" t="s">
        <v>493</v>
      </c>
      <c r="D207" s="221" t="s">
        <v>153</v>
      </c>
      <c r="E207" s="222" t="s">
        <v>1763</v>
      </c>
      <c r="F207" s="223" t="s">
        <v>1764</v>
      </c>
      <c r="G207" s="224" t="s">
        <v>156</v>
      </c>
      <c r="H207" s="225">
        <v>0.091999999999999998</v>
      </c>
      <c r="I207" s="226"/>
      <c r="J207" s="227">
        <f>ROUND(I207*H207,2)</f>
        <v>0</v>
      </c>
      <c r="K207" s="223" t="s">
        <v>157</v>
      </c>
      <c r="L207" s="72"/>
      <c r="M207" s="228" t="s">
        <v>21</v>
      </c>
      <c r="N207" s="229" t="s">
        <v>43</v>
      </c>
      <c r="O207" s="47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AR207" s="24" t="s">
        <v>257</v>
      </c>
      <c r="AT207" s="24" t="s">
        <v>153</v>
      </c>
      <c r="AU207" s="24" t="s">
        <v>82</v>
      </c>
      <c r="AY207" s="24" t="s">
        <v>150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24" t="s">
        <v>80</v>
      </c>
      <c r="BK207" s="232">
        <f>ROUND(I207*H207,2)</f>
        <v>0</v>
      </c>
      <c r="BL207" s="24" t="s">
        <v>257</v>
      </c>
      <c r="BM207" s="24" t="s">
        <v>1765</v>
      </c>
    </row>
    <row r="208" s="1" customFormat="1">
      <c r="B208" s="46"/>
      <c r="C208" s="74"/>
      <c r="D208" s="233" t="s">
        <v>160</v>
      </c>
      <c r="E208" s="74"/>
      <c r="F208" s="234" t="s">
        <v>1766</v>
      </c>
      <c r="G208" s="74"/>
      <c r="H208" s="74"/>
      <c r="I208" s="191"/>
      <c r="J208" s="74"/>
      <c r="K208" s="74"/>
      <c r="L208" s="72"/>
      <c r="M208" s="235"/>
      <c r="N208" s="47"/>
      <c r="O208" s="47"/>
      <c r="P208" s="47"/>
      <c r="Q208" s="47"/>
      <c r="R208" s="47"/>
      <c r="S208" s="47"/>
      <c r="T208" s="95"/>
      <c r="AT208" s="24" t="s">
        <v>160</v>
      </c>
      <c r="AU208" s="24" t="s">
        <v>82</v>
      </c>
    </row>
    <row r="209" s="10" customFormat="1" ht="29.88" customHeight="1">
      <c r="B209" s="205"/>
      <c r="C209" s="206"/>
      <c r="D209" s="207" t="s">
        <v>71</v>
      </c>
      <c r="E209" s="219" t="s">
        <v>1767</v>
      </c>
      <c r="F209" s="219" t="s">
        <v>1768</v>
      </c>
      <c r="G209" s="206"/>
      <c r="H209" s="206"/>
      <c r="I209" s="209"/>
      <c r="J209" s="220">
        <f>BK209</f>
        <v>0</v>
      </c>
      <c r="K209" s="206"/>
      <c r="L209" s="211"/>
      <c r="M209" s="212"/>
      <c r="N209" s="213"/>
      <c r="O209" s="213"/>
      <c r="P209" s="214">
        <f>SUM(P210:P270)</f>
        <v>0</v>
      </c>
      <c r="Q209" s="213"/>
      <c r="R209" s="214">
        <f>SUM(R210:R270)</f>
        <v>0.19137000000000001</v>
      </c>
      <c r="S209" s="213"/>
      <c r="T209" s="215">
        <f>SUM(T210:T270)</f>
        <v>0.25656000000000001</v>
      </c>
      <c r="AR209" s="216" t="s">
        <v>82</v>
      </c>
      <c r="AT209" s="217" t="s">
        <v>71</v>
      </c>
      <c r="AU209" s="217" t="s">
        <v>80</v>
      </c>
      <c r="AY209" s="216" t="s">
        <v>150</v>
      </c>
      <c r="BK209" s="218">
        <f>SUM(BK210:BK270)</f>
        <v>0</v>
      </c>
    </row>
    <row r="210" s="1" customFormat="1" ht="16.5" customHeight="1">
      <c r="B210" s="46"/>
      <c r="C210" s="221" t="s">
        <v>503</v>
      </c>
      <c r="D210" s="221" t="s">
        <v>153</v>
      </c>
      <c r="E210" s="222" t="s">
        <v>1769</v>
      </c>
      <c r="F210" s="223" t="s">
        <v>1770</v>
      </c>
      <c r="G210" s="224" t="s">
        <v>516</v>
      </c>
      <c r="H210" s="225">
        <v>3</v>
      </c>
      <c r="I210" s="226"/>
      <c r="J210" s="227">
        <f>ROUND(I210*H210,2)</f>
        <v>0</v>
      </c>
      <c r="K210" s="223" t="s">
        <v>21</v>
      </c>
      <c r="L210" s="72"/>
      <c r="M210" s="228" t="s">
        <v>21</v>
      </c>
      <c r="N210" s="229" t="s">
        <v>43</v>
      </c>
      <c r="O210" s="47"/>
      <c r="P210" s="230">
        <f>O210*H210</f>
        <v>0</v>
      </c>
      <c r="Q210" s="230">
        <v>0.02</v>
      </c>
      <c r="R210" s="230">
        <f>Q210*H210</f>
        <v>0.059999999999999998</v>
      </c>
      <c r="S210" s="230">
        <v>0</v>
      </c>
      <c r="T210" s="231">
        <f>S210*H210</f>
        <v>0</v>
      </c>
      <c r="AR210" s="24" t="s">
        <v>257</v>
      </c>
      <c r="AT210" s="24" t="s">
        <v>153</v>
      </c>
      <c r="AU210" s="24" t="s">
        <v>82</v>
      </c>
      <c r="AY210" s="24" t="s">
        <v>150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24" t="s">
        <v>80</v>
      </c>
      <c r="BK210" s="232">
        <f>ROUND(I210*H210,2)</f>
        <v>0</v>
      </c>
      <c r="BL210" s="24" t="s">
        <v>257</v>
      </c>
      <c r="BM210" s="24" t="s">
        <v>1771</v>
      </c>
    </row>
    <row r="211" s="11" customFormat="1">
      <c r="B211" s="236"/>
      <c r="C211" s="237"/>
      <c r="D211" s="233" t="s">
        <v>162</v>
      </c>
      <c r="E211" s="238" t="s">
        <v>21</v>
      </c>
      <c r="F211" s="239" t="s">
        <v>1772</v>
      </c>
      <c r="G211" s="237"/>
      <c r="H211" s="238" t="s">
        <v>21</v>
      </c>
      <c r="I211" s="240"/>
      <c r="J211" s="237"/>
      <c r="K211" s="237"/>
      <c r="L211" s="241"/>
      <c r="M211" s="242"/>
      <c r="N211" s="243"/>
      <c r="O211" s="243"/>
      <c r="P211" s="243"/>
      <c r="Q211" s="243"/>
      <c r="R211" s="243"/>
      <c r="S211" s="243"/>
      <c r="T211" s="244"/>
      <c r="AT211" s="245" t="s">
        <v>162</v>
      </c>
      <c r="AU211" s="245" t="s">
        <v>82</v>
      </c>
      <c r="AV211" s="11" t="s">
        <v>80</v>
      </c>
      <c r="AW211" s="11" t="s">
        <v>35</v>
      </c>
      <c r="AX211" s="11" t="s">
        <v>72</v>
      </c>
      <c r="AY211" s="245" t="s">
        <v>150</v>
      </c>
    </row>
    <row r="212" s="11" customFormat="1">
      <c r="B212" s="236"/>
      <c r="C212" s="237"/>
      <c r="D212" s="233" t="s">
        <v>162</v>
      </c>
      <c r="E212" s="238" t="s">
        <v>21</v>
      </c>
      <c r="F212" s="239" t="s">
        <v>1773</v>
      </c>
      <c r="G212" s="237"/>
      <c r="H212" s="238" t="s">
        <v>21</v>
      </c>
      <c r="I212" s="240"/>
      <c r="J212" s="237"/>
      <c r="K212" s="237"/>
      <c r="L212" s="241"/>
      <c r="M212" s="242"/>
      <c r="N212" s="243"/>
      <c r="O212" s="243"/>
      <c r="P212" s="243"/>
      <c r="Q212" s="243"/>
      <c r="R212" s="243"/>
      <c r="S212" s="243"/>
      <c r="T212" s="244"/>
      <c r="AT212" s="245" t="s">
        <v>162</v>
      </c>
      <c r="AU212" s="245" t="s">
        <v>82</v>
      </c>
      <c r="AV212" s="11" t="s">
        <v>80</v>
      </c>
      <c r="AW212" s="11" t="s">
        <v>35</v>
      </c>
      <c r="AX212" s="11" t="s">
        <v>72</v>
      </c>
      <c r="AY212" s="245" t="s">
        <v>150</v>
      </c>
    </row>
    <row r="213" s="11" customFormat="1">
      <c r="B213" s="236"/>
      <c r="C213" s="237"/>
      <c r="D213" s="233" t="s">
        <v>162</v>
      </c>
      <c r="E213" s="238" t="s">
        <v>21</v>
      </c>
      <c r="F213" s="239" t="s">
        <v>1774</v>
      </c>
      <c r="G213" s="237"/>
      <c r="H213" s="238" t="s">
        <v>21</v>
      </c>
      <c r="I213" s="240"/>
      <c r="J213" s="237"/>
      <c r="K213" s="237"/>
      <c r="L213" s="241"/>
      <c r="M213" s="242"/>
      <c r="N213" s="243"/>
      <c r="O213" s="243"/>
      <c r="P213" s="243"/>
      <c r="Q213" s="243"/>
      <c r="R213" s="243"/>
      <c r="S213" s="243"/>
      <c r="T213" s="244"/>
      <c r="AT213" s="245" t="s">
        <v>162</v>
      </c>
      <c r="AU213" s="245" t="s">
        <v>82</v>
      </c>
      <c r="AV213" s="11" t="s">
        <v>80</v>
      </c>
      <c r="AW213" s="11" t="s">
        <v>35</v>
      </c>
      <c r="AX213" s="11" t="s">
        <v>72</v>
      </c>
      <c r="AY213" s="245" t="s">
        <v>150</v>
      </c>
    </row>
    <row r="214" s="11" customFormat="1">
      <c r="B214" s="236"/>
      <c r="C214" s="237"/>
      <c r="D214" s="233" t="s">
        <v>162</v>
      </c>
      <c r="E214" s="238" t="s">
        <v>21</v>
      </c>
      <c r="F214" s="239" t="s">
        <v>1775</v>
      </c>
      <c r="G214" s="237"/>
      <c r="H214" s="238" t="s">
        <v>21</v>
      </c>
      <c r="I214" s="240"/>
      <c r="J214" s="237"/>
      <c r="K214" s="237"/>
      <c r="L214" s="241"/>
      <c r="M214" s="242"/>
      <c r="N214" s="243"/>
      <c r="O214" s="243"/>
      <c r="P214" s="243"/>
      <c r="Q214" s="243"/>
      <c r="R214" s="243"/>
      <c r="S214" s="243"/>
      <c r="T214" s="244"/>
      <c r="AT214" s="245" t="s">
        <v>162</v>
      </c>
      <c r="AU214" s="245" t="s">
        <v>82</v>
      </c>
      <c r="AV214" s="11" t="s">
        <v>80</v>
      </c>
      <c r="AW214" s="11" t="s">
        <v>35</v>
      </c>
      <c r="AX214" s="11" t="s">
        <v>72</v>
      </c>
      <c r="AY214" s="245" t="s">
        <v>150</v>
      </c>
    </row>
    <row r="215" s="11" customFormat="1">
      <c r="B215" s="236"/>
      <c r="C215" s="237"/>
      <c r="D215" s="233" t="s">
        <v>162</v>
      </c>
      <c r="E215" s="238" t="s">
        <v>21</v>
      </c>
      <c r="F215" s="239" t="s">
        <v>1776</v>
      </c>
      <c r="G215" s="237"/>
      <c r="H215" s="238" t="s">
        <v>21</v>
      </c>
      <c r="I215" s="240"/>
      <c r="J215" s="237"/>
      <c r="K215" s="237"/>
      <c r="L215" s="241"/>
      <c r="M215" s="242"/>
      <c r="N215" s="243"/>
      <c r="O215" s="243"/>
      <c r="P215" s="243"/>
      <c r="Q215" s="243"/>
      <c r="R215" s="243"/>
      <c r="S215" s="243"/>
      <c r="T215" s="244"/>
      <c r="AT215" s="245" t="s">
        <v>162</v>
      </c>
      <c r="AU215" s="245" t="s">
        <v>82</v>
      </c>
      <c r="AV215" s="11" t="s">
        <v>80</v>
      </c>
      <c r="AW215" s="11" t="s">
        <v>35</v>
      </c>
      <c r="AX215" s="11" t="s">
        <v>72</v>
      </c>
      <c r="AY215" s="245" t="s">
        <v>150</v>
      </c>
    </row>
    <row r="216" s="12" customFormat="1">
      <c r="B216" s="246"/>
      <c r="C216" s="247"/>
      <c r="D216" s="233" t="s">
        <v>162</v>
      </c>
      <c r="E216" s="248" t="s">
        <v>21</v>
      </c>
      <c r="F216" s="249" t="s">
        <v>151</v>
      </c>
      <c r="G216" s="247"/>
      <c r="H216" s="250">
        <v>3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AT216" s="256" t="s">
        <v>162</v>
      </c>
      <c r="AU216" s="256" t="s">
        <v>82</v>
      </c>
      <c r="AV216" s="12" t="s">
        <v>82</v>
      </c>
      <c r="AW216" s="12" t="s">
        <v>35</v>
      </c>
      <c r="AX216" s="12" t="s">
        <v>80</v>
      </c>
      <c r="AY216" s="256" t="s">
        <v>150</v>
      </c>
    </row>
    <row r="217" s="1" customFormat="1" ht="16.5" customHeight="1">
      <c r="B217" s="46"/>
      <c r="C217" s="221" t="s">
        <v>508</v>
      </c>
      <c r="D217" s="221" t="s">
        <v>153</v>
      </c>
      <c r="E217" s="222" t="s">
        <v>1777</v>
      </c>
      <c r="F217" s="223" t="s">
        <v>1778</v>
      </c>
      <c r="G217" s="224" t="s">
        <v>516</v>
      </c>
      <c r="H217" s="225">
        <v>2</v>
      </c>
      <c r="I217" s="226"/>
      <c r="J217" s="227">
        <f>ROUND(I217*H217,2)</f>
        <v>0</v>
      </c>
      <c r="K217" s="223" t="s">
        <v>21</v>
      </c>
      <c r="L217" s="72"/>
      <c r="M217" s="228" t="s">
        <v>21</v>
      </c>
      <c r="N217" s="229" t="s">
        <v>43</v>
      </c>
      <c r="O217" s="47"/>
      <c r="P217" s="230">
        <f>O217*H217</f>
        <v>0</v>
      </c>
      <c r="Q217" s="230">
        <v>0.0050000000000000001</v>
      </c>
      <c r="R217" s="230">
        <f>Q217*H217</f>
        <v>0.01</v>
      </c>
      <c r="S217" s="230">
        <v>0</v>
      </c>
      <c r="T217" s="231">
        <f>S217*H217</f>
        <v>0</v>
      </c>
      <c r="AR217" s="24" t="s">
        <v>257</v>
      </c>
      <c r="AT217" s="24" t="s">
        <v>153</v>
      </c>
      <c r="AU217" s="24" t="s">
        <v>82</v>
      </c>
      <c r="AY217" s="24" t="s">
        <v>150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24" t="s">
        <v>80</v>
      </c>
      <c r="BK217" s="232">
        <f>ROUND(I217*H217,2)</f>
        <v>0</v>
      </c>
      <c r="BL217" s="24" t="s">
        <v>257</v>
      </c>
      <c r="BM217" s="24" t="s">
        <v>1779</v>
      </c>
    </row>
    <row r="218" s="11" customFormat="1">
      <c r="B218" s="236"/>
      <c r="C218" s="237"/>
      <c r="D218" s="233" t="s">
        <v>162</v>
      </c>
      <c r="E218" s="238" t="s">
        <v>21</v>
      </c>
      <c r="F218" s="239" t="s">
        <v>1780</v>
      </c>
      <c r="G218" s="237"/>
      <c r="H218" s="238" t="s">
        <v>21</v>
      </c>
      <c r="I218" s="240"/>
      <c r="J218" s="237"/>
      <c r="K218" s="237"/>
      <c r="L218" s="241"/>
      <c r="M218" s="242"/>
      <c r="N218" s="243"/>
      <c r="O218" s="243"/>
      <c r="P218" s="243"/>
      <c r="Q218" s="243"/>
      <c r="R218" s="243"/>
      <c r="S218" s="243"/>
      <c r="T218" s="244"/>
      <c r="AT218" s="245" t="s">
        <v>162</v>
      </c>
      <c r="AU218" s="245" t="s">
        <v>82</v>
      </c>
      <c r="AV218" s="11" t="s">
        <v>80</v>
      </c>
      <c r="AW218" s="11" t="s">
        <v>35</v>
      </c>
      <c r="AX218" s="11" t="s">
        <v>72</v>
      </c>
      <c r="AY218" s="245" t="s">
        <v>150</v>
      </c>
    </row>
    <row r="219" s="11" customFormat="1">
      <c r="B219" s="236"/>
      <c r="C219" s="237"/>
      <c r="D219" s="233" t="s">
        <v>162</v>
      </c>
      <c r="E219" s="238" t="s">
        <v>21</v>
      </c>
      <c r="F219" s="239" t="s">
        <v>1781</v>
      </c>
      <c r="G219" s="237"/>
      <c r="H219" s="238" t="s">
        <v>21</v>
      </c>
      <c r="I219" s="240"/>
      <c r="J219" s="237"/>
      <c r="K219" s="237"/>
      <c r="L219" s="241"/>
      <c r="M219" s="242"/>
      <c r="N219" s="243"/>
      <c r="O219" s="243"/>
      <c r="P219" s="243"/>
      <c r="Q219" s="243"/>
      <c r="R219" s="243"/>
      <c r="S219" s="243"/>
      <c r="T219" s="244"/>
      <c r="AT219" s="245" t="s">
        <v>162</v>
      </c>
      <c r="AU219" s="245" t="s">
        <v>82</v>
      </c>
      <c r="AV219" s="11" t="s">
        <v>80</v>
      </c>
      <c r="AW219" s="11" t="s">
        <v>35</v>
      </c>
      <c r="AX219" s="11" t="s">
        <v>72</v>
      </c>
      <c r="AY219" s="245" t="s">
        <v>150</v>
      </c>
    </row>
    <row r="220" s="11" customFormat="1">
      <c r="B220" s="236"/>
      <c r="C220" s="237"/>
      <c r="D220" s="233" t="s">
        <v>162</v>
      </c>
      <c r="E220" s="238" t="s">
        <v>21</v>
      </c>
      <c r="F220" s="239" t="s">
        <v>1782</v>
      </c>
      <c r="G220" s="237"/>
      <c r="H220" s="238" t="s">
        <v>21</v>
      </c>
      <c r="I220" s="240"/>
      <c r="J220" s="237"/>
      <c r="K220" s="237"/>
      <c r="L220" s="241"/>
      <c r="M220" s="242"/>
      <c r="N220" s="243"/>
      <c r="O220" s="243"/>
      <c r="P220" s="243"/>
      <c r="Q220" s="243"/>
      <c r="R220" s="243"/>
      <c r="S220" s="243"/>
      <c r="T220" s="244"/>
      <c r="AT220" s="245" t="s">
        <v>162</v>
      </c>
      <c r="AU220" s="245" t="s">
        <v>82</v>
      </c>
      <c r="AV220" s="11" t="s">
        <v>80</v>
      </c>
      <c r="AW220" s="11" t="s">
        <v>35</v>
      </c>
      <c r="AX220" s="11" t="s">
        <v>72</v>
      </c>
      <c r="AY220" s="245" t="s">
        <v>150</v>
      </c>
    </row>
    <row r="221" s="11" customFormat="1">
      <c r="B221" s="236"/>
      <c r="C221" s="237"/>
      <c r="D221" s="233" t="s">
        <v>162</v>
      </c>
      <c r="E221" s="238" t="s">
        <v>21</v>
      </c>
      <c r="F221" s="239" t="s">
        <v>1783</v>
      </c>
      <c r="G221" s="237"/>
      <c r="H221" s="238" t="s">
        <v>21</v>
      </c>
      <c r="I221" s="240"/>
      <c r="J221" s="237"/>
      <c r="K221" s="237"/>
      <c r="L221" s="241"/>
      <c r="M221" s="242"/>
      <c r="N221" s="243"/>
      <c r="O221" s="243"/>
      <c r="P221" s="243"/>
      <c r="Q221" s="243"/>
      <c r="R221" s="243"/>
      <c r="S221" s="243"/>
      <c r="T221" s="244"/>
      <c r="AT221" s="245" t="s">
        <v>162</v>
      </c>
      <c r="AU221" s="245" t="s">
        <v>82</v>
      </c>
      <c r="AV221" s="11" t="s">
        <v>80</v>
      </c>
      <c r="AW221" s="11" t="s">
        <v>35</v>
      </c>
      <c r="AX221" s="11" t="s">
        <v>72</v>
      </c>
      <c r="AY221" s="245" t="s">
        <v>150</v>
      </c>
    </row>
    <row r="222" s="11" customFormat="1">
      <c r="B222" s="236"/>
      <c r="C222" s="237"/>
      <c r="D222" s="233" t="s">
        <v>162</v>
      </c>
      <c r="E222" s="238" t="s">
        <v>21</v>
      </c>
      <c r="F222" s="239" t="s">
        <v>1776</v>
      </c>
      <c r="G222" s="237"/>
      <c r="H222" s="238" t="s">
        <v>21</v>
      </c>
      <c r="I222" s="240"/>
      <c r="J222" s="237"/>
      <c r="K222" s="237"/>
      <c r="L222" s="241"/>
      <c r="M222" s="242"/>
      <c r="N222" s="243"/>
      <c r="O222" s="243"/>
      <c r="P222" s="243"/>
      <c r="Q222" s="243"/>
      <c r="R222" s="243"/>
      <c r="S222" s="243"/>
      <c r="T222" s="244"/>
      <c r="AT222" s="245" t="s">
        <v>162</v>
      </c>
      <c r="AU222" s="245" t="s">
        <v>82</v>
      </c>
      <c r="AV222" s="11" t="s">
        <v>80</v>
      </c>
      <c r="AW222" s="11" t="s">
        <v>35</v>
      </c>
      <c r="AX222" s="11" t="s">
        <v>72</v>
      </c>
      <c r="AY222" s="245" t="s">
        <v>150</v>
      </c>
    </row>
    <row r="223" s="12" customFormat="1">
      <c r="B223" s="246"/>
      <c r="C223" s="247"/>
      <c r="D223" s="233" t="s">
        <v>162</v>
      </c>
      <c r="E223" s="248" t="s">
        <v>21</v>
      </c>
      <c r="F223" s="249" t="s">
        <v>82</v>
      </c>
      <c r="G223" s="247"/>
      <c r="H223" s="250">
        <v>2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AT223" s="256" t="s">
        <v>162</v>
      </c>
      <c r="AU223" s="256" t="s">
        <v>82</v>
      </c>
      <c r="AV223" s="12" t="s">
        <v>82</v>
      </c>
      <c r="AW223" s="12" t="s">
        <v>35</v>
      </c>
      <c r="AX223" s="12" t="s">
        <v>80</v>
      </c>
      <c r="AY223" s="256" t="s">
        <v>150</v>
      </c>
    </row>
    <row r="224" s="1" customFormat="1" ht="16.5" customHeight="1">
      <c r="B224" s="46"/>
      <c r="C224" s="221" t="s">
        <v>513</v>
      </c>
      <c r="D224" s="221" t="s">
        <v>153</v>
      </c>
      <c r="E224" s="222" t="s">
        <v>1784</v>
      </c>
      <c r="F224" s="223" t="s">
        <v>1785</v>
      </c>
      <c r="G224" s="224" t="s">
        <v>516</v>
      </c>
      <c r="H224" s="225">
        <v>3</v>
      </c>
      <c r="I224" s="226"/>
      <c r="J224" s="227">
        <f>ROUND(I224*H224,2)</f>
        <v>0</v>
      </c>
      <c r="K224" s="223" t="s">
        <v>21</v>
      </c>
      <c r="L224" s="72"/>
      <c r="M224" s="228" t="s">
        <v>21</v>
      </c>
      <c r="N224" s="229" t="s">
        <v>43</v>
      </c>
      <c r="O224" s="47"/>
      <c r="P224" s="230">
        <f>O224*H224</f>
        <v>0</v>
      </c>
      <c r="Q224" s="230">
        <v>0.0050000000000000001</v>
      </c>
      <c r="R224" s="230">
        <f>Q224*H224</f>
        <v>0.014999999999999999</v>
      </c>
      <c r="S224" s="230">
        <v>0</v>
      </c>
      <c r="T224" s="231">
        <f>S224*H224</f>
        <v>0</v>
      </c>
      <c r="AR224" s="24" t="s">
        <v>257</v>
      </c>
      <c r="AT224" s="24" t="s">
        <v>153</v>
      </c>
      <c r="AU224" s="24" t="s">
        <v>82</v>
      </c>
      <c r="AY224" s="24" t="s">
        <v>150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24" t="s">
        <v>80</v>
      </c>
      <c r="BK224" s="232">
        <f>ROUND(I224*H224,2)</f>
        <v>0</v>
      </c>
      <c r="BL224" s="24" t="s">
        <v>257</v>
      </c>
      <c r="BM224" s="24" t="s">
        <v>1786</v>
      </c>
    </row>
    <row r="225" s="11" customFormat="1">
      <c r="B225" s="236"/>
      <c r="C225" s="237"/>
      <c r="D225" s="233" t="s">
        <v>162</v>
      </c>
      <c r="E225" s="238" t="s">
        <v>21</v>
      </c>
      <c r="F225" s="239" t="s">
        <v>1780</v>
      </c>
      <c r="G225" s="237"/>
      <c r="H225" s="238" t="s">
        <v>21</v>
      </c>
      <c r="I225" s="240"/>
      <c r="J225" s="237"/>
      <c r="K225" s="237"/>
      <c r="L225" s="241"/>
      <c r="M225" s="242"/>
      <c r="N225" s="243"/>
      <c r="O225" s="243"/>
      <c r="P225" s="243"/>
      <c r="Q225" s="243"/>
      <c r="R225" s="243"/>
      <c r="S225" s="243"/>
      <c r="T225" s="244"/>
      <c r="AT225" s="245" t="s">
        <v>162</v>
      </c>
      <c r="AU225" s="245" t="s">
        <v>82</v>
      </c>
      <c r="AV225" s="11" t="s">
        <v>80</v>
      </c>
      <c r="AW225" s="11" t="s">
        <v>35</v>
      </c>
      <c r="AX225" s="11" t="s">
        <v>72</v>
      </c>
      <c r="AY225" s="245" t="s">
        <v>150</v>
      </c>
    </row>
    <row r="226" s="11" customFormat="1">
      <c r="B226" s="236"/>
      <c r="C226" s="237"/>
      <c r="D226" s="233" t="s">
        <v>162</v>
      </c>
      <c r="E226" s="238" t="s">
        <v>21</v>
      </c>
      <c r="F226" s="239" t="s">
        <v>1787</v>
      </c>
      <c r="G226" s="237"/>
      <c r="H226" s="238" t="s">
        <v>21</v>
      </c>
      <c r="I226" s="240"/>
      <c r="J226" s="237"/>
      <c r="K226" s="237"/>
      <c r="L226" s="241"/>
      <c r="M226" s="242"/>
      <c r="N226" s="243"/>
      <c r="O226" s="243"/>
      <c r="P226" s="243"/>
      <c r="Q226" s="243"/>
      <c r="R226" s="243"/>
      <c r="S226" s="243"/>
      <c r="T226" s="244"/>
      <c r="AT226" s="245" t="s">
        <v>162</v>
      </c>
      <c r="AU226" s="245" t="s">
        <v>82</v>
      </c>
      <c r="AV226" s="11" t="s">
        <v>80</v>
      </c>
      <c r="AW226" s="11" t="s">
        <v>35</v>
      </c>
      <c r="AX226" s="11" t="s">
        <v>72</v>
      </c>
      <c r="AY226" s="245" t="s">
        <v>150</v>
      </c>
    </row>
    <row r="227" s="11" customFormat="1">
      <c r="B227" s="236"/>
      <c r="C227" s="237"/>
      <c r="D227" s="233" t="s">
        <v>162</v>
      </c>
      <c r="E227" s="238" t="s">
        <v>21</v>
      </c>
      <c r="F227" s="239" t="s">
        <v>1788</v>
      </c>
      <c r="G227" s="237"/>
      <c r="H227" s="238" t="s">
        <v>21</v>
      </c>
      <c r="I227" s="240"/>
      <c r="J227" s="237"/>
      <c r="K227" s="237"/>
      <c r="L227" s="241"/>
      <c r="M227" s="242"/>
      <c r="N227" s="243"/>
      <c r="O227" s="243"/>
      <c r="P227" s="243"/>
      <c r="Q227" s="243"/>
      <c r="R227" s="243"/>
      <c r="S227" s="243"/>
      <c r="T227" s="244"/>
      <c r="AT227" s="245" t="s">
        <v>162</v>
      </c>
      <c r="AU227" s="245" t="s">
        <v>82</v>
      </c>
      <c r="AV227" s="11" t="s">
        <v>80</v>
      </c>
      <c r="AW227" s="11" t="s">
        <v>35</v>
      </c>
      <c r="AX227" s="11" t="s">
        <v>72</v>
      </c>
      <c r="AY227" s="245" t="s">
        <v>150</v>
      </c>
    </row>
    <row r="228" s="11" customFormat="1">
      <c r="B228" s="236"/>
      <c r="C228" s="237"/>
      <c r="D228" s="233" t="s">
        <v>162</v>
      </c>
      <c r="E228" s="238" t="s">
        <v>21</v>
      </c>
      <c r="F228" s="239" t="s">
        <v>1789</v>
      </c>
      <c r="G228" s="237"/>
      <c r="H228" s="238" t="s">
        <v>21</v>
      </c>
      <c r="I228" s="240"/>
      <c r="J228" s="237"/>
      <c r="K228" s="237"/>
      <c r="L228" s="241"/>
      <c r="M228" s="242"/>
      <c r="N228" s="243"/>
      <c r="O228" s="243"/>
      <c r="P228" s="243"/>
      <c r="Q228" s="243"/>
      <c r="R228" s="243"/>
      <c r="S228" s="243"/>
      <c r="T228" s="244"/>
      <c r="AT228" s="245" t="s">
        <v>162</v>
      </c>
      <c r="AU228" s="245" t="s">
        <v>82</v>
      </c>
      <c r="AV228" s="11" t="s">
        <v>80</v>
      </c>
      <c r="AW228" s="11" t="s">
        <v>35</v>
      </c>
      <c r="AX228" s="11" t="s">
        <v>72</v>
      </c>
      <c r="AY228" s="245" t="s">
        <v>150</v>
      </c>
    </row>
    <row r="229" s="11" customFormat="1">
      <c r="B229" s="236"/>
      <c r="C229" s="237"/>
      <c r="D229" s="233" t="s">
        <v>162</v>
      </c>
      <c r="E229" s="238" t="s">
        <v>21</v>
      </c>
      <c r="F229" s="239" t="s">
        <v>1776</v>
      </c>
      <c r="G229" s="237"/>
      <c r="H229" s="238" t="s">
        <v>21</v>
      </c>
      <c r="I229" s="240"/>
      <c r="J229" s="237"/>
      <c r="K229" s="237"/>
      <c r="L229" s="241"/>
      <c r="M229" s="242"/>
      <c r="N229" s="243"/>
      <c r="O229" s="243"/>
      <c r="P229" s="243"/>
      <c r="Q229" s="243"/>
      <c r="R229" s="243"/>
      <c r="S229" s="243"/>
      <c r="T229" s="244"/>
      <c r="AT229" s="245" t="s">
        <v>162</v>
      </c>
      <c r="AU229" s="245" t="s">
        <v>82</v>
      </c>
      <c r="AV229" s="11" t="s">
        <v>80</v>
      </c>
      <c r="AW229" s="11" t="s">
        <v>35</v>
      </c>
      <c r="AX229" s="11" t="s">
        <v>72</v>
      </c>
      <c r="AY229" s="245" t="s">
        <v>150</v>
      </c>
    </row>
    <row r="230" s="12" customFormat="1">
      <c r="B230" s="246"/>
      <c r="C230" s="247"/>
      <c r="D230" s="233" t="s">
        <v>162</v>
      </c>
      <c r="E230" s="248" t="s">
        <v>21</v>
      </c>
      <c r="F230" s="249" t="s">
        <v>151</v>
      </c>
      <c r="G230" s="247"/>
      <c r="H230" s="250">
        <v>3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AT230" s="256" t="s">
        <v>162</v>
      </c>
      <c r="AU230" s="256" t="s">
        <v>82</v>
      </c>
      <c r="AV230" s="12" t="s">
        <v>82</v>
      </c>
      <c r="AW230" s="12" t="s">
        <v>35</v>
      </c>
      <c r="AX230" s="12" t="s">
        <v>80</v>
      </c>
      <c r="AY230" s="256" t="s">
        <v>150</v>
      </c>
    </row>
    <row r="231" s="1" customFormat="1" ht="16.5" customHeight="1">
      <c r="B231" s="46"/>
      <c r="C231" s="221" t="s">
        <v>519</v>
      </c>
      <c r="D231" s="221" t="s">
        <v>153</v>
      </c>
      <c r="E231" s="222" t="s">
        <v>1790</v>
      </c>
      <c r="F231" s="223" t="s">
        <v>1791</v>
      </c>
      <c r="G231" s="224" t="s">
        <v>516</v>
      </c>
      <c r="H231" s="225">
        <v>3</v>
      </c>
      <c r="I231" s="226"/>
      <c r="J231" s="227">
        <f>ROUND(I231*H231,2)</f>
        <v>0</v>
      </c>
      <c r="K231" s="223" t="s">
        <v>21</v>
      </c>
      <c r="L231" s="72"/>
      <c r="M231" s="228" t="s">
        <v>21</v>
      </c>
      <c r="N231" s="229" t="s">
        <v>43</v>
      </c>
      <c r="O231" s="47"/>
      <c r="P231" s="230">
        <f>O231*H231</f>
        <v>0</v>
      </c>
      <c r="Q231" s="230">
        <v>0.02</v>
      </c>
      <c r="R231" s="230">
        <f>Q231*H231</f>
        <v>0.059999999999999998</v>
      </c>
      <c r="S231" s="230">
        <v>0</v>
      </c>
      <c r="T231" s="231">
        <f>S231*H231</f>
        <v>0</v>
      </c>
      <c r="AR231" s="24" t="s">
        <v>257</v>
      </c>
      <c r="AT231" s="24" t="s">
        <v>153</v>
      </c>
      <c r="AU231" s="24" t="s">
        <v>82</v>
      </c>
      <c r="AY231" s="24" t="s">
        <v>150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24" t="s">
        <v>80</v>
      </c>
      <c r="BK231" s="232">
        <f>ROUND(I231*H231,2)</f>
        <v>0</v>
      </c>
      <c r="BL231" s="24" t="s">
        <v>257</v>
      </c>
      <c r="BM231" s="24" t="s">
        <v>1792</v>
      </c>
    </row>
    <row r="232" s="11" customFormat="1">
      <c r="B232" s="236"/>
      <c r="C232" s="237"/>
      <c r="D232" s="233" t="s">
        <v>162</v>
      </c>
      <c r="E232" s="238" t="s">
        <v>21</v>
      </c>
      <c r="F232" s="239" t="s">
        <v>1772</v>
      </c>
      <c r="G232" s="237"/>
      <c r="H232" s="238" t="s">
        <v>21</v>
      </c>
      <c r="I232" s="240"/>
      <c r="J232" s="237"/>
      <c r="K232" s="237"/>
      <c r="L232" s="241"/>
      <c r="M232" s="242"/>
      <c r="N232" s="243"/>
      <c r="O232" s="243"/>
      <c r="P232" s="243"/>
      <c r="Q232" s="243"/>
      <c r="R232" s="243"/>
      <c r="S232" s="243"/>
      <c r="T232" s="244"/>
      <c r="AT232" s="245" t="s">
        <v>162</v>
      </c>
      <c r="AU232" s="245" t="s">
        <v>82</v>
      </c>
      <c r="AV232" s="11" t="s">
        <v>80</v>
      </c>
      <c r="AW232" s="11" t="s">
        <v>35</v>
      </c>
      <c r="AX232" s="11" t="s">
        <v>72</v>
      </c>
      <c r="AY232" s="245" t="s">
        <v>150</v>
      </c>
    </row>
    <row r="233" s="11" customFormat="1">
      <c r="B233" s="236"/>
      <c r="C233" s="237"/>
      <c r="D233" s="233" t="s">
        <v>162</v>
      </c>
      <c r="E233" s="238" t="s">
        <v>21</v>
      </c>
      <c r="F233" s="239" t="s">
        <v>1793</v>
      </c>
      <c r="G233" s="237"/>
      <c r="H233" s="238" t="s">
        <v>21</v>
      </c>
      <c r="I233" s="240"/>
      <c r="J233" s="237"/>
      <c r="K233" s="237"/>
      <c r="L233" s="241"/>
      <c r="M233" s="242"/>
      <c r="N233" s="243"/>
      <c r="O233" s="243"/>
      <c r="P233" s="243"/>
      <c r="Q233" s="243"/>
      <c r="R233" s="243"/>
      <c r="S233" s="243"/>
      <c r="T233" s="244"/>
      <c r="AT233" s="245" t="s">
        <v>162</v>
      </c>
      <c r="AU233" s="245" t="s">
        <v>82</v>
      </c>
      <c r="AV233" s="11" t="s">
        <v>80</v>
      </c>
      <c r="AW233" s="11" t="s">
        <v>35</v>
      </c>
      <c r="AX233" s="11" t="s">
        <v>72</v>
      </c>
      <c r="AY233" s="245" t="s">
        <v>150</v>
      </c>
    </row>
    <row r="234" s="11" customFormat="1">
      <c r="B234" s="236"/>
      <c r="C234" s="237"/>
      <c r="D234" s="233" t="s">
        <v>162</v>
      </c>
      <c r="E234" s="238" t="s">
        <v>21</v>
      </c>
      <c r="F234" s="239" t="s">
        <v>1787</v>
      </c>
      <c r="G234" s="237"/>
      <c r="H234" s="238" t="s">
        <v>21</v>
      </c>
      <c r="I234" s="240"/>
      <c r="J234" s="237"/>
      <c r="K234" s="237"/>
      <c r="L234" s="241"/>
      <c r="M234" s="242"/>
      <c r="N234" s="243"/>
      <c r="O234" s="243"/>
      <c r="P234" s="243"/>
      <c r="Q234" s="243"/>
      <c r="R234" s="243"/>
      <c r="S234" s="243"/>
      <c r="T234" s="244"/>
      <c r="AT234" s="245" t="s">
        <v>162</v>
      </c>
      <c r="AU234" s="245" t="s">
        <v>82</v>
      </c>
      <c r="AV234" s="11" t="s">
        <v>80</v>
      </c>
      <c r="AW234" s="11" t="s">
        <v>35</v>
      </c>
      <c r="AX234" s="11" t="s">
        <v>72</v>
      </c>
      <c r="AY234" s="245" t="s">
        <v>150</v>
      </c>
    </row>
    <row r="235" s="11" customFormat="1">
      <c r="B235" s="236"/>
      <c r="C235" s="237"/>
      <c r="D235" s="233" t="s">
        <v>162</v>
      </c>
      <c r="E235" s="238" t="s">
        <v>21</v>
      </c>
      <c r="F235" s="239" t="s">
        <v>1794</v>
      </c>
      <c r="G235" s="237"/>
      <c r="H235" s="238" t="s">
        <v>21</v>
      </c>
      <c r="I235" s="240"/>
      <c r="J235" s="237"/>
      <c r="K235" s="237"/>
      <c r="L235" s="241"/>
      <c r="M235" s="242"/>
      <c r="N235" s="243"/>
      <c r="O235" s="243"/>
      <c r="P235" s="243"/>
      <c r="Q235" s="243"/>
      <c r="R235" s="243"/>
      <c r="S235" s="243"/>
      <c r="T235" s="244"/>
      <c r="AT235" s="245" t="s">
        <v>162</v>
      </c>
      <c r="AU235" s="245" t="s">
        <v>82</v>
      </c>
      <c r="AV235" s="11" t="s">
        <v>80</v>
      </c>
      <c r="AW235" s="11" t="s">
        <v>35</v>
      </c>
      <c r="AX235" s="11" t="s">
        <v>72</v>
      </c>
      <c r="AY235" s="245" t="s">
        <v>150</v>
      </c>
    </row>
    <row r="236" s="11" customFormat="1">
      <c r="B236" s="236"/>
      <c r="C236" s="237"/>
      <c r="D236" s="233" t="s">
        <v>162</v>
      </c>
      <c r="E236" s="238" t="s">
        <v>21</v>
      </c>
      <c r="F236" s="239" t="s">
        <v>1795</v>
      </c>
      <c r="G236" s="237"/>
      <c r="H236" s="238" t="s">
        <v>21</v>
      </c>
      <c r="I236" s="240"/>
      <c r="J236" s="237"/>
      <c r="K236" s="237"/>
      <c r="L236" s="241"/>
      <c r="M236" s="242"/>
      <c r="N236" s="243"/>
      <c r="O236" s="243"/>
      <c r="P236" s="243"/>
      <c r="Q236" s="243"/>
      <c r="R236" s="243"/>
      <c r="S236" s="243"/>
      <c r="T236" s="244"/>
      <c r="AT236" s="245" t="s">
        <v>162</v>
      </c>
      <c r="AU236" s="245" t="s">
        <v>82</v>
      </c>
      <c r="AV236" s="11" t="s">
        <v>80</v>
      </c>
      <c r="AW236" s="11" t="s">
        <v>35</v>
      </c>
      <c r="AX236" s="11" t="s">
        <v>72</v>
      </c>
      <c r="AY236" s="245" t="s">
        <v>150</v>
      </c>
    </row>
    <row r="237" s="11" customFormat="1">
      <c r="B237" s="236"/>
      <c r="C237" s="237"/>
      <c r="D237" s="233" t="s">
        <v>162</v>
      </c>
      <c r="E237" s="238" t="s">
        <v>21</v>
      </c>
      <c r="F237" s="239" t="s">
        <v>1776</v>
      </c>
      <c r="G237" s="237"/>
      <c r="H237" s="238" t="s">
        <v>21</v>
      </c>
      <c r="I237" s="240"/>
      <c r="J237" s="237"/>
      <c r="K237" s="237"/>
      <c r="L237" s="241"/>
      <c r="M237" s="242"/>
      <c r="N237" s="243"/>
      <c r="O237" s="243"/>
      <c r="P237" s="243"/>
      <c r="Q237" s="243"/>
      <c r="R237" s="243"/>
      <c r="S237" s="243"/>
      <c r="T237" s="244"/>
      <c r="AT237" s="245" t="s">
        <v>162</v>
      </c>
      <c r="AU237" s="245" t="s">
        <v>82</v>
      </c>
      <c r="AV237" s="11" t="s">
        <v>80</v>
      </c>
      <c r="AW237" s="11" t="s">
        <v>35</v>
      </c>
      <c r="AX237" s="11" t="s">
        <v>72</v>
      </c>
      <c r="AY237" s="245" t="s">
        <v>150</v>
      </c>
    </row>
    <row r="238" s="12" customFormat="1">
      <c r="B238" s="246"/>
      <c r="C238" s="247"/>
      <c r="D238" s="233" t="s">
        <v>162</v>
      </c>
      <c r="E238" s="248" t="s">
        <v>21</v>
      </c>
      <c r="F238" s="249" t="s">
        <v>151</v>
      </c>
      <c r="G238" s="247"/>
      <c r="H238" s="250">
        <v>3</v>
      </c>
      <c r="I238" s="251"/>
      <c r="J238" s="247"/>
      <c r="K238" s="247"/>
      <c r="L238" s="252"/>
      <c r="M238" s="253"/>
      <c r="N238" s="254"/>
      <c r="O238" s="254"/>
      <c r="P238" s="254"/>
      <c r="Q238" s="254"/>
      <c r="R238" s="254"/>
      <c r="S238" s="254"/>
      <c r="T238" s="255"/>
      <c r="AT238" s="256" t="s">
        <v>162</v>
      </c>
      <c r="AU238" s="256" t="s">
        <v>82</v>
      </c>
      <c r="AV238" s="12" t="s">
        <v>82</v>
      </c>
      <c r="AW238" s="12" t="s">
        <v>35</v>
      </c>
      <c r="AX238" s="12" t="s">
        <v>80</v>
      </c>
      <c r="AY238" s="256" t="s">
        <v>150</v>
      </c>
    </row>
    <row r="239" s="1" customFormat="1" ht="16.5" customHeight="1">
      <c r="B239" s="46"/>
      <c r="C239" s="221" t="s">
        <v>525</v>
      </c>
      <c r="D239" s="221" t="s">
        <v>153</v>
      </c>
      <c r="E239" s="222" t="s">
        <v>1796</v>
      </c>
      <c r="F239" s="223" t="s">
        <v>1797</v>
      </c>
      <c r="G239" s="224" t="s">
        <v>516</v>
      </c>
      <c r="H239" s="225">
        <v>2</v>
      </c>
      <c r="I239" s="226"/>
      <c r="J239" s="227">
        <f>ROUND(I239*H239,2)</f>
        <v>0</v>
      </c>
      <c r="K239" s="223" t="s">
        <v>21</v>
      </c>
      <c r="L239" s="72"/>
      <c r="M239" s="228" t="s">
        <v>21</v>
      </c>
      <c r="N239" s="229" t="s">
        <v>43</v>
      </c>
      <c r="O239" s="47"/>
      <c r="P239" s="230">
        <f>O239*H239</f>
        <v>0</v>
      </c>
      <c r="Q239" s="230">
        <v>0.02</v>
      </c>
      <c r="R239" s="230">
        <f>Q239*H239</f>
        <v>0.040000000000000001</v>
      </c>
      <c r="S239" s="230">
        <v>0</v>
      </c>
      <c r="T239" s="231">
        <f>S239*H239</f>
        <v>0</v>
      </c>
      <c r="AR239" s="24" t="s">
        <v>257</v>
      </c>
      <c r="AT239" s="24" t="s">
        <v>153</v>
      </c>
      <c r="AU239" s="24" t="s">
        <v>82</v>
      </c>
      <c r="AY239" s="24" t="s">
        <v>150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24" t="s">
        <v>80</v>
      </c>
      <c r="BK239" s="232">
        <f>ROUND(I239*H239,2)</f>
        <v>0</v>
      </c>
      <c r="BL239" s="24" t="s">
        <v>257</v>
      </c>
      <c r="BM239" s="24" t="s">
        <v>1798</v>
      </c>
    </row>
    <row r="240" s="11" customFormat="1">
      <c r="B240" s="236"/>
      <c r="C240" s="237"/>
      <c r="D240" s="233" t="s">
        <v>162</v>
      </c>
      <c r="E240" s="238" t="s">
        <v>21</v>
      </c>
      <c r="F240" s="239" t="s">
        <v>1772</v>
      </c>
      <c r="G240" s="237"/>
      <c r="H240" s="238" t="s">
        <v>21</v>
      </c>
      <c r="I240" s="240"/>
      <c r="J240" s="237"/>
      <c r="K240" s="237"/>
      <c r="L240" s="241"/>
      <c r="M240" s="242"/>
      <c r="N240" s="243"/>
      <c r="O240" s="243"/>
      <c r="P240" s="243"/>
      <c r="Q240" s="243"/>
      <c r="R240" s="243"/>
      <c r="S240" s="243"/>
      <c r="T240" s="244"/>
      <c r="AT240" s="245" t="s">
        <v>162</v>
      </c>
      <c r="AU240" s="245" t="s">
        <v>82</v>
      </c>
      <c r="AV240" s="11" t="s">
        <v>80</v>
      </c>
      <c r="AW240" s="11" t="s">
        <v>35</v>
      </c>
      <c r="AX240" s="11" t="s">
        <v>72</v>
      </c>
      <c r="AY240" s="245" t="s">
        <v>150</v>
      </c>
    </row>
    <row r="241" s="11" customFormat="1">
      <c r="B241" s="236"/>
      <c r="C241" s="237"/>
      <c r="D241" s="233" t="s">
        <v>162</v>
      </c>
      <c r="E241" s="238" t="s">
        <v>21</v>
      </c>
      <c r="F241" s="239" t="s">
        <v>1799</v>
      </c>
      <c r="G241" s="237"/>
      <c r="H241" s="238" t="s">
        <v>21</v>
      </c>
      <c r="I241" s="240"/>
      <c r="J241" s="237"/>
      <c r="K241" s="237"/>
      <c r="L241" s="241"/>
      <c r="M241" s="242"/>
      <c r="N241" s="243"/>
      <c r="O241" s="243"/>
      <c r="P241" s="243"/>
      <c r="Q241" s="243"/>
      <c r="R241" s="243"/>
      <c r="S241" s="243"/>
      <c r="T241" s="244"/>
      <c r="AT241" s="245" t="s">
        <v>162</v>
      </c>
      <c r="AU241" s="245" t="s">
        <v>82</v>
      </c>
      <c r="AV241" s="11" t="s">
        <v>80</v>
      </c>
      <c r="AW241" s="11" t="s">
        <v>35</v>
      </c>
      <c r="AX241" s="11" t="s">
        <v>72</v>
      </c>
      <c r="AY241" s="245" t="s">
        <v>150</v>
      </c>
    </row>
    <row r="242" s="11" customFormat="1">
      <c r="B242" s="236"/>
      <c r="C242" s="237"/>
      <c r="D242" s="233" t="s">
        <v>162</v>
      </c>
      <c r="E242" s="238" t="s">
        <v>21</v>
      </c>
      <c r="F242" s="239" t="s">
        <v>1787</v>
      </c>
      <c r="G242" s="237"/>
      <c r="H242" s="238" t="s">
        <v>21</v>
      </c>
      <c r="I242" s="240"/>
      <c r="J242" s="237"/>
      <c r="K242" s="237"/>
      <c r="L242" s="241"/>
      <c r="M242" s="242"/>
      <c r="N242" s="243"/>
      <c r="O242" s="243"/>
      <c r="P242" s="243"/>
      <c r="Q242" s="243"/>
      <c r="R242" s="243"/>
      <c r="S242" s="243"/>
      <c r="T242" s="244"/>
      <c r="AT242" s="245" t="s">
        <v>162</v>
      </c>
      <c r="AU242" s="245" t="s">
        <v>82</v>
      </c>
      <c r="AV242" s="11" t="s">
        <v>80</v>
      </c>
      <c r="AW242" s="11" t="s">
        <v>35</v>
      </c>
      <c r="AX242" s="11" t="s">
        <v>72</v>
      </c>
      <c r="AY242" s="245" t="s">
        <v>150</v>
      </c>
    </row>
    <row r="243" s="11" customFormat="1">
      <c r="B243" s="236"/>
      <c r="C243" s="237"/>
      <c r="D243" s="233" t="s">
        <v>162</v>
      </c>
      <c r="E243" s="238" t="s">
        <v>21</v>
      </c>
      <c r="F243" s="239" t="s">
        <v>1794</v>
      </c>
      <c r="G243" s="237"/>
      <c r="H243" s="238" t="s">
        <v>21</v>
      </c>
      <c r="I243" s="240"/>
      <c r="J243" s="237"/>
      <c r="K243" s="237"/>
      <c r="L243" s="241"/>
      <c r="M243" s="242"/>
      <c r="N243" s="243"/>
      <c r="O243" s="243"/>
      <c r="P243" s="243"/>
      <c r="Q243" s="243"/>
      <c r="R243" s="243"/>
      <c r="S243" s="243"/>
      <c r="T243" s="244"/>
      <c r="AT243" s="245" t="s">
        <v>162</v>
      </c>
      <c r="AU243" s="245" t="s">
        <v>82</v>
      </c>
      <c r="AV243" s="11" t="s">
        <v>80</v>
      </c>
      <c r="AW243" s="11" t="s">
        <v>35</v>
      </c>
      <c r="AX243" s="11" t="s">
        <v>72</v>
      </c>
      <c r="AY243" s="245" t="s">
        <v>150</v>
      </c>
    </row>
    <row r="244" s="11" customFormat="1">
      <c r="B244" s="236"/>
      <c r="C244" s="237"/>
      <c r="D244" s="233" t="s">
        <v>162</v>
      </c>
      <c r="E244" s="238" t="s">
        <v>21</v>
      </c>
      <c r="F244" s="239" t="s">
        <v>1795</v>
      </c>
      <c r="G244" s="237"/>
      <c r="H244" s="238" t="s">
        <v>21</v>
      </c>
      <c r="I244" s="240"/>
      <c r="J244" s="237"/>
      <c r="K244" s="237"/>
      <c r="L244" s="241"/>
      <c r="M244" s="242"/>
      <c r="N244" s="243"/>
      <c r="O244" s="243"/>
      <c r="P244" s="243"/>
      <c r="Q244" s="243"/>
      <c r="R244" s="243"/>
      <c r="S244" s="243"/>
      <c r="T244" s="244"/>
      <c r="AT244" s="245" t="s">
        <v>162</v>
      </c>
      <c r="AU244" s="245" t="s">
        <v>82</v>
      </c>
      <c r="AV244" s="11" t="s">
        <v>80</v>
      </c>
      <c r="AW244" s="11" t="s">
        <v>35</v>
      </c>
      <c r="AX244" s="11" t="s">
        <v>72</v>
      </c>
      <c r="AY244" s="245" t="s">
        <v>150</v>
      </c>
    </row>
    <row r="245" s="11" customFormat="1">
      <c r="B245" s="236"/>
      <c r="C245" s="237"/>
      <c r="D245" s="233" t="s">
        <v>162</v>
      </c>
      <c r="E245" s="238" t="s">
        <v>21</v>
      </c>
      <c r="F245" s="239" t="s">
        <v>1776</v>
      </c>
      <c r="G245" s="237"/>
      <c r="H245" s="238" t="s">
        <v>21</v>
      </c>
      <c r="I245" s="240"/>
      <c r="J245" s="237"/>
      <c r="K245" s="237"/>
      <c r="L245" s="241"/>
      <c r="M245" s="242"/>
      <c r="N245" s="243"/>
      <c r="O245" s="243"/>
      <c r="P245" s="243"/>
      <c r="Q245" s="243"/>
      <c r="R245" s="243"/>
      <c r="S245" s="243"/>
      <c r="T245" s="244"/>
      <c r="AT245" s="245" t="s">
        <v>162</v>
      </c>
      <c r="AU245" s="245" t="s">
        <v>82</v>
      </c>
      <c r="AV245" s="11" t="s">
        <v>80</v>
      </c>
      <c r="AW245" s="11" t="s">
        <v>35</v>
      </c>
      <c r="AX245" s="11" t="s">
        <v>72</v>
      </c>
      <c r="AY245" s="245" t="s">
        <v>150</v>
      </c>
    </row>
    <row r="246" s="12" customFormat="1">
      <c r="B246" s="246"/>
      <c r="C246" s="247"/>
      <c r="D246" s="233" t="s">
        <v>162</v>
      </c>
      <c r="E246" s="248" t="s">
        <v>21</v>
      </c>
      <c r="F246" s="249" t="s">
        <v>82</v>
      </c>
      <c r="G246" s="247"/>
      <c r="H246" s="250">
        <v>2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AT246" s="256" t="s">
        <v>162</v>
      </c>
      <c r="AU246" s="256" t="s">
        <v>82</v>
      </c>
      <c r="AV246" s="12" t="s">
        <v>82</v>
      </c>
      <c r="AW246" s="12" t="s">
        <v>35</v>
      </c>
      <c r="AX246" s="12" t="s">
        <v>80</v>
      </c>
      <c r="AY246" s="256" t="s">
        <v>150</v>
      </c>
    </row>
    <row r="247" s="1" customFormat="1" ht="16.5" customHeight="1">
      <c r="B247" s="46"/>
      <c r="C247" s="221" t="s">
        <v>536</v>
      </c>
      <c r="D247" s="221" t="s">
        <v>153</v>
      </c>
      <c r="E247" s="222" t="s">
        <v>1800</v>
      </c>
      <c r="F247" s="223" t="s">
        <v>1801</v>
      </c>
      <c r="G247" s="224" t="s">
        <v>516</v>
      </c>
      <c r="H247" s="225">
        <v>1</v>
      </c>
      <c r="I247" s="226"/>
      <c r="J247" s="227">
        <f>ROUND(I247*H247,2)</f>
        <v>0</v>
      </c>
      <c r="K247" s="223" t="s">
        <v>21</v>
      </c>
      <c r="L247" s="72"/>
      <c r="M247" s="228" t="s">
        <v>21</v>
      </c>
      <c r="N247" s="229" t="s">
        <v>43</v>
      </c>
      <c r="O247" s="47"/>
      <c r="P247" s="230">
        <f>O247*H247</f>
        <v>0</v>
      </c>
      <c r="Q247" s="230">
        <v>0.0050000000000000001</v>
      </c>
      <c r="R247" s="230">
        <f>Q247*H247</f>
        <v>0.0050000000000000001</v>
      </c>
      <c r="S247" s="230">
        <v>0</v>
      </c>
      <c r="T247" s="231">
        <f>S247*H247</f>
        <v>0</v>
      </c>
      <c r="AR247" s="24" t="s">
        <v>257</v>
      </c>
      <c r="AT247" s="24" t="s">
        <v>153</v>
      </c>
      <c r="AU247" s="24" t="s">
        <v>82</v>
      </c>
      <c r="AY247" s="24" t="s">
        <v>150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24" t="s">
        <v>80</v>
      </c>
      <c r="BK247" s="232">
        <f>ROUND(I247*H247,2)</f>
        <v>0</v>
      </c>
      <c r="BL247" s="24" t="s">
        <v>257</v>
      </c>
      <c r="BM247" s="24" t="s">
        <v>1802</v>
      </c>
    </row>
    <row r="248" s="11" customFormat="1">
      <c r="B248" s="236"/>
      <c r="C248" s="237"/>
      <c r="D248" s="233" t="s">
        <v>162</v>
      </c>
      <c r="E248" s="238" t="s">
        <v>21</v>
      </c>
      <c r="F248" s="239" t="s">
        <v>1803</v>
      </c>
      <c r="G248" s="237"/>
      <c r="H248" s="238" t="s">
        <v>21</v>
      </c>
      <c r="I248" s="240"/>
      <c r="J248" s="237"/>
      <c r="K248" s="237"/>
      <c r="L248" s="241"/>
      <c r="M248" s="242"/>
      <c r="N248" s="243"/>
      <c r="O248" s="243"/>
      <c r="P248" s="243"/>
      <c r="Q248" s="243"/>
      <c r="R248" s="243"/>
      <c r="S248" s="243"/>
      <c r="T248" s="244"/>
      <c r="AT248" s="245" t="s">
        <v>162</v>
      </c>
      <c r="AU248" s="245" t="s">
        <v>82</v>
      </c>
      <c r="AV248" s="11" t="s">
        <v>80</v>
      </c>
      <c r="AW248" s="11" t="s">
        <v>35</v>
      </c>
      <c r="AX248" s="11" t="s">
        <v>72</v>
      </c>
      <c r="AY248" s="245" t="s">
        <v>150</v>
      </c>
    </row>
    <row r="249" s="11" customFormat="1">
      <c r="B249" s="236"/>
      <c r="C249" s="237"/>
      <c r="D249" s="233" t="s">
        <v>162</v>
      </c>
      <c r="E249" s="238" t="s">
        <v>21</v>
      </c>
      <c r="F249" s="239" t="s">
        <v>1776</v>
      </c>
      <c r="G249" s="237"/>
      <c r="H249" s="238" t="s">
        <v>21</v>
      </c>
      <c r="I249" s="240"/>
      <c r="J249" s="237"/>
      <c r="K249" s="237"/>
      <c r="L249" s="241"/>
      <c r="M249" s="242"/>
      <c r="N249" s="243"/>
      <c r="O249" s="243"/>
      <c r="P249" s="243"/>
      <c r="Q249" s="243"/>
      <c r="R249" s="243"/>
      <c r="S249" s="243"/>
      <c r="T249" s="244"/>
      <c r="AT249" s="245" t="s">
        <v>162</v>
      </c>
      <c r="AU249" s="245" t="s">
        <v>82</v>
      </c>
      <c r="AV249" s="11" t="s">
        <v>80</v>
      </c>
      <c r="AW249" s="11" t="s">
        <v>35</v>
      </c>
      <c r="AX249" s="11" t="s">
        <v>72</v>
      </c>
      <c r="AY249" s="245" t="s">
        <v>150</v>
      </c>
    </row>
    <row r="250" s="12" customFormat="1">
      <c r="B250" s="246"/>
      <c r="C250" s="247"/>
      <c r="D250" s="233" t="s">
        <v>162</v>
      </c>
      <c r="E250" s="248" t="s">
        <v>21</v>
      </c>
      <c r="F250" s="249" t="s">
        <v>80</v>
      </c>
      <c r="G250" s="247"/>
      <c r="H250" s="250">
        <v>1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AT250" s="256" t="s">
        <v>162</v>
      </c>
      <c r="AU250" s="256" t="s">
        <v>82</v>
      </c>
      <c r="AV250" s="12" t="s">
        <v>82</v>
      </c>
      <c r="AW250" s="12" t="s">
        <v>35</v>
      </c>
      <c r="AX250" s="12" t="s">
        <v>80</v>
      </c>
      <c r="AY250" s="256" t="s">
        <v>150</v>
      </c>
    </row>
    <row r="251" s="1" customFormat="1" ht="16.5" customHeight="1">
      <c r="B251" s="46"/>
      <c r="C251" s="221" t="s">
        <v>542</v>
      </c>
      <c r="D251" s="221" t="s">
        <v>153</v>
      </c>
      <c r="E251" s="222" t="s">
        <v>1804</v>
      </c>
      <c r="F251" s="223" t="s">
        <v>1805</v>
      </c>
      <c r="G251" s="224" t="s">
        <v>1806</v>
      </c>
      <c r="H251" s="225">
        <v>4</v>
      </c>
      <c r="I251" s="226"/>
      <c r="J251" s="227">
        <f>ROUND(I251*H251,2)</f>
        <v>0</v>
      </c>
      <c r="K251" s="223" t="s">
        <v>157</v>
      </c>
      <c r="L251" s="72"/>
      <c r="M251" s="228" t="s">
        <v>21</v>
      </c>
      <c r="N251" s="229" t="s">
        <v>43</v>
      </c>
      <c r="O251" s="47"/>
      <c r="P251" s="230">
        <f>O251*H251</f>
        <v>0</v>
      </c>
      <c r="Q251" s="230">
        <v>0</v>
      </c>
      <c r="R251" s="230">
        <f>Q251*H251</f>
        <v>0</v>
      </c>
      <c r="S251" s="230">
        <v>0.01933</v>
      </c>
      <c r="T251" s="231">
        <f>S251*H251</f>
        <v>0.07732</v>
      </c>
      <c r="AR251" s="24" t="s">
        <v>257</v>
      </c>
      <c r="AT251" s="24" t="s">
        <v>153</v>
      </c>
      <c r="AU251" s="24" t="s">
        <v>82</v>
      </c>
      <c r="AY251" s="24" t="s">
        <v>150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24" t="s">
        <v>80</v>
      </c>
      <c r="BK251" s="232">
        <f>ROUND(I251*H251,2)</f>
        <v>0</v>
      </c>
      <c r="BL251" s="24" t="s">
        <v>257</v>
      </c>
      <c r="BM251" s="24" t="s">
        <v>911</v>
      </c>
    </row>
    <row r="252" s="1" customFormat="1">
      <c r="B252" s="46"/>
      <c r="C252" s="74"/>
      <c r="D252" s="233" t="s">
        <v>160</v>
      </c>
      <c r="E252" s="74"/>
      <c r="F252" s="234" t="s">
        <v>1807</v>
      </c>
      <c r="G252" s="74"/>
      <c r="H252" s="74"/>
      <c r="I252" s="191"/>
      <c r="J252" s="74"/>
      <c r="K252" s="74"/>
      <c r="L252" s="72"/>
      <c r="M252" s="235"/>
      <c r="N252" s="47"/>
      <c r="O252" s="47"/>
      <c r="P252" s="47"/>
      <c r="Q252" s="47"/>
      <c r="R252" s="47"/>
      <c r="S252" s="47"/>
      <c r="T252" s="95"/>
      <c r="AT252" s="24" t="s">
        <v>160</v>
      </c>
      <c r="AU252" s="24" t="s">
        <v>82</v>
      </c>
    </row>
    <row r="253" s="1" customFormat="1" ht="16.5" customHeight="1">
      <c r="B253" s="46"/>
      <c r="C253" s="221" t="s">
        <v>550</v>
      </c>
      <c r="D253" s="221" t="s">
        <v>153</v>
      </c>
      <c r="E253" s="222" t="s">
        <v>1808</v>
      </c>
      <c r="F253" s="223" t="s">
        <v>1809</v>
      </c>
      <c r="G253" s="224" t="s">
        <v>1806</v>
      </c>
      <c r="H253" s="225">
        <v>8</v>
      </c>
      <c r="I253" s="226"/>
      <c r="J253" s="227">
        <f>ROUND(I253*H253,2)</f>
        <v>0</v>
      </c>
      <c r="K253" s="223" t="s">
        <v>157</v>
      </c>
      <c r="L253" s="72"/>
      <c r="M253" s="228" t="s">
        <v>21</v>
      </c>
      <c r="N253" s="229" t="s">
        <v>43</v>
      </c>
      <c r="O253" s="47"/>
      <c r="P253" s="230">
        <f>O253*H253</f>
        <v>0</v>
      </c>
      <c r="Q253" s="230">
        <v>0</v>
      </c>
      <c r="R253" s="230">
        <f>Q253*H253</f>
        <v>0</v>
      </c>
      <c r="S253" s="230">
        <v>0.019460000000000002</v>
      </c>
      <c r="T253" s="231">
        <f>S253*H253</f>
        <v>0.15568000000000001</v>
      </c>
      <c r="AR253" s="24" t="s">
        <v>257</v>
      </c>
      <c r="AT253" s="24" t="s">
        <v>153</v>
      </c>
      <c r="AU253" s="24" t="s">
        <v>82</v>
      </c>
      <c r="AY253" s="24" t="s">
        <v>150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24" t="s">
        <v>80</v>
      </c>
      <c r="BK253" s="232">
        <f>ROUND(I253*H253,2)</f>
        <v>0</v>
      </c>
      <c r="BL253" s="24" t="s">
        <v>257</v>
      </c>
      <c r="BM253" s="24" t="s">
        <v>934</v>
      </c>
    </row>
    <row r="254" s="1" customFormat="1">
      <c r="B254" s="46"/>
      <c r="C254" s="74"/>
      <c r="D254" s="233" t="s">
        <v>160</v>
      </c>
      <c r="E254" s="74"/>
      <c r="F254" s="234" t="s">
        <v>1810</v>
      </c>
      <c r="G254" s="74"/>
      <c r="H254" s="74"/>
      <c r="I254" s="191"/>
      <c r="J254" s="74"/>
      <c r="K254" s="74"/>
      <c r="L254" s="72"/>
      <c r="M254" s="235"/>
      <c r="N254" s="47"/>
      <c r="O254" s="47"/>
      <c r="P254" s="47"/>
      <c r="Q254" s="47"/>
      <c r="R254" s="47"/>
      <c r="S254" s="47"/>
      <c r="T254" s="95"/>
      <c r="AT254" s="24" t="s">
        <v>160</v>
      </c>
      <c r="AU254" s="24" t="s">
        <v>82</v>
      </c>
    </row>
    <row r="255" s="1" customFormat="1" ht="16.5" customHeight="1">
      <c r="B255" s="46"/>
      <c r="C255" s="221" t="s">
        <v>562</v>
      </c>
      <c r="D255" s="221" t="s">
        <v>153</v>
      </c>
      <c r="E255" s="222" t="s">
        <v>1811</v>
      </c>
      <c r="F255" s="223" t="s">
        <v>1812</v>
      </c>
      <c r="G255" s="224" t="s">
        <v>1806</v>
      </c>
      <c r="H255" s="225">
        <v>8</v>
      </c>
      <c r="I255" s="226"/>
      <c r="J255" s="227">
        <f>ROUND(I255*H255,2)</f>
        <v>0</v>
      </c>
      <c r="K255" s="223" t="s">
        <v>157</v>
      </c>
      <c r="L255" s="72"/>
      <c r="M255" s="228" t="s">
        <v>21</v>
      </c>
      <c r="N255" s="229" t="s">
        <v>43</v>
      </c>
      <c r="O255" s="47"/>
      <c r="P255" s="230">
        <f>O255*H255</f>
        <v>0</v>
      </c>
      <c r="Q255" s="230">
        <v>0</v>
      </c>
      <c r="R255" s="230">
        <f>Q255*H255</f>
        <v>0</v>
      </c>
      <c r="S255" s="230">
        <v>0.00156</v>
      </c>
      <c r="T255" s="231">
        <f>S255*H255</f>
        <v>0.01248</v>
      </c>
      <c r="AR255" s="24" t="s">
        <v>257</v>
      </c>
      <c r="AT255" s="24" t="s">
        <v>153</v>
      </c>
      <c r="AU255" s="24" t="s">
        <v>82</v>
      </c>
      <c r="AY255" s="24" t="s">
        <v>150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24" t="s">
        <v>80</v>
      </c>
      <c r="BK255" s="232">
        <f>ROUND(I255*H255,2)</f>
        <v>0</v>
      </c>
      <c r="BL255" s="24" t="s">
        <v>257</v>
      </c>
      <c r="BM255" s="24" t="s">
        <v>1813</v>
      </c>
    </row>
    <row r="256" s="1" customFormat="1">
      <c r="B256" s="46"/>
      <c r="C256" s="74"/>
      <c r="D256" s="233" t="s">
        <v>160</v>
      </c>
      <c r="E256" s="74"/>
      <c r="F256" s="234" t="s">
        <v>1814</v>
      </c>
      <c r="G256" s="74"/>
      <c r="H256" s="74"/>
      <c r="I256" s="191"/>
      <c r="J256" s="74"/>
      <c r="K256" s="74"/>
      <c r="L256" s="72"/>
      <c r="M256" s="235"/>
      <c r="N256" s="47"/>
      <c r="O256" s="47"/>
      <c r="P256" s="47"/>
      <c r="Q256" s="47"/>
      <c r="R256" s="47"/>
      <c r="S256" s="47"/>
      <c r="T256" s="95"/>
      <c r="AT256" s="24" t="s">
        <v>160</v>
      </c>
      <c r="AU256" s="24" t="s">
        <v>82</v>
      </c>
    </row>
    <row r="257" s="1" customFormat="1" ht="16.5" customHeight="1">
      <c r="B257" s="46"/>
      <c r="C257" s="221" t="s">
        <v>568</v>
      </c>
      <c r="D257" s="221" t="s">
        <v>153</v>
      </c>
      <c r="E257" s="222" t="s">
        <v>1815</v>
      </c>
      <c r="F257" s="223" t="s">
        <v>1816</v>
      </c>
      <c r="G257" s="224" t="s">
        <v>397</v>
      </c>
      <c r="H257" s="225">
        <v>4</v>
      </c>
      <c r="I257" s="226"/>
      <c r="J257" s="227">
        <f>ROUND(I257*H257,2)</f>
        <v>0</v>
      </c>
      <c r="K257" s="223" t="s">
        <v>157</v>
      </c>
      <c r="L257" s="72"/>
      <c r="M257" s="228" t="s">
        <v>21</v>
      </c>
      <c r="N257" s="229" t="s">
        <v>43</v>
      </c>
      <c r="O257" s="47"/>
      <c r="P257" s="230">
        <f>O257*H257</f>
        <v>0</v>
      </c>
      <c r="Q257" s="230">
        <v>0</v>
      </c>
      <c r="R257" s="230">
        <f>Q257*H257</f>
        <v>0</v>
      </c>
      <c r="S257" s="230">
        <v>0.0022499999999999998</v>
      </c>
      <c r="T257" s="231">
        <f>S257*H257</f>
        <v>0.0089999999999999993</v>
      </c>
      <c r="AR257" s="24" t="s">
        <v>257</v>
      </c>
      <c r="AT257" s="24" t="s">
        <v>153</v>
      </c>
      <c r="AU257" s="24" t="s">
        <v>82</v>
      </c>
      <c r="AY257" s="24" t="s">
        <v>150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24" t="s">
        <v>80</v>
      </c>
      <c r="BK257" s="232">
        <f>ROUND(I257*H257,2)</f>
        <v>0</v>
      </c>
      <c r="BL257" s="24" t="s">
        <v>257</v>
      </c>
      <c r="BM257" s="24" t="s">
        <v>1817</v>
      </c>
    </row>
    <row r="258" s="1" customFormat="1">
      <c r="B258" s="46"/>
      <c r="C258" s="74"/>
      <c r="D258" s="233" t="s">
        <v>160</v>
      </c>
      <c r="E258" s="74"/>
      <c r="F258" s="234" t="s">
        <v>1818</v>
      </c>
      <c r="G258" s="74"/>
      <c r="H258" s="74"/>
      <c r="I258" s="191"/>
      <c r="J258" s="74"/>
      <c r="K258" s="74"/>
      <c r="L258" s="72"/>
      <c r="M258" s="235"/>
      <c r="N258" s="47"/>
      <c r="O258" s="47"/>
      <c r="P258" s="47"/>
      <c r="Q258" s="47"/>
      <c r="R258" s="47"/>
      <c r="S258" s="47"/>
      <c r="T258" s="95"/>
      <c r="AT258" s="24" t="s">
        <v>160</v>
      </c>
      <c r="AU258" s="24" t="s">
        <v>82</v>
      </c>
    </row>
    <row r="259" s="1" customFormat="1" ht="16.5" customHeight="1">
      <c r="B259" s="46"/>
      <c r="C259" s="221" t="s">
        <v>574</v>
      </c>
      <c r="D259" s="221" t="s">
        <v>153</v>
      </c>
      <c r="E259" s="222" t="s">
        <v>1819</v>
      </c>
      <c r="F259" s="223" t="s">
        <v>1820</v>
      </c>
      <c r="G259" s="224" t="s">
        <v>397</v>
      </c>
      <c r="H259" s="225">
        <v>4</v>
      </c>
      <c r="I259" s="226"/>
      <c r="J259" s="227">
        <f>ROUND(I259*H259,2)</f>
        <v>0</v>
      </c>
      <c r="K259" s="223" t="s">
        <v>157</v>
      </c>
      <c r="L259" s="72"/>
      <c r="M259" s="228" t="s">
        <v>21</v>
      </c>
      <c r="N259" s="229" t="s">
        <v>43</v>
      </c>
      <c r="O259" s="47"/>
      <c r="P259" s="230">
        <f>O259*H259</f>
        <v>0</v>
      </c>
      <c r="Q259" s="230">
        <v>0</v>
      </c>
      <c r="R259" s="230">
        <f>Q259*H259</f>
        <v>0</v>
      </c>
      <c r="S259" s="230">
        <v>0.00051999999999999995</v>
      </c>
      <c r="T259" s="231">
        <f>S259*H259</f>
        <v>0.0020799999999999998</v>
      </c>
      <c r="AR259" s="24" t="s">
        <v>257</v>
      </c>
      <c r="AT259" s="24" t="s">
        <v>153</v>
      </c>
      <c r="AU259" s="24" t="s">
        <v>82</v>
      </c>
      <c r="AY259" s="24" t="s">
        <v>150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24" t="s">
        <v>80</v>
      </c>
      <c r="BK259" s="232">
        <f>ROUND(I259*H259,2)</f>
        <v>0</v>
      </c>
      <c r="BL259" s="24" t="s">
        <v>257</v>
      </c>
      <c r="BM259" s="24" t="s">
        <v>1821</v>
      </c>
    </row>
    <row r="260" s="1" customFormat="1">
      <c r="B260" s="46"/>
      <c r="C260" s="74"/>
      <c r="D260" s="233" t="s">
        <v>160</v>
      </c>
      <c r="E260" s="74"/>
      <c r="F260" s="234" t="s">
        <v>1822</v>
      </c>
      <c r="G260" s="74"/>
      <c r="H260" s="74"/>
      <c r="I260" s="191"/>
      <c r="J260" s="74"/>
      <c r="K260" s="74"/>
      <c r="L260" s="72"/>
      <c r="M260" s="235"/>
      <c r="N260" s="47"/>
      <c r="O260" s="47"/>
      <c r="P260" s="47"/>
      <c r="Q260" s="47"/>
      <c r="R260" s="47"/>
      <c r="S260" s="47"/>
      <c r="T260" s="95"/>
      <c r="AT260" s="24" t="s">
        <v>160</v>
      </c>
      <c r="AU260" s="24" t="s">
        <v>82</v>
      </c>
    </row>
    <row r="261" s="1" customFormat="1" ht="16.5" customHeight="1">
      <c r="B261" s="46"/>
      <c r="C261" s="221" t="s">
        <v>583</v>
      </c>
      <c r="D261" s="221" t="s">
        <v>153</v>
      </c>
      <c r="E261" s="222" t="s">
        <v>1823</v>
      </c>
      <c r="F261" s="223" t="s">
        <v>1824</v>
      </c>
      <c r="G261" s="224" t="s">
        <v>397</v>
      </c>
      <c r="H261" s="225">
        <v>1</v>
      </c>
      <c r="I261" s="226"/>
      <c r="J261" s="227">
        <f>ROUND(I261*H261,2)</f>
        <v>0</v>
      </c>
      <c r="K261" s="223" t="s">
        <v>21</v>
      </c>
      <c r="L261" s="72"/>
      <c r="M261" s="228" t="s">
        <v>21</v>
      </c>
      <c r="N261" s="229" t="s">
        <v>43</v>
      </c>
      <c r="O261" s="47"/>
      <c r="P261" s="230">
        <f>O261*H261</f>
        <v>0</v>
      </c>
      <c r="Q261" s="230">
        <v>0.00046999999999999999</v>
      </c>
      <c r="R261" s="230">
        <f>Q261*H261</f>
        <v>0.00046999999999999999</v>
      </c>
      <c r="S261" s="230">
        <v>0</v>
      </c>
      <c r="T261" s="231">
        <f>S261*H261</f>
        <v>0</v>
      </c>
      <c r="AR261" s="24" t="s">
        <v>257</v>
      </c>
      <c r="AT261" s="24" t="s">
        <v>153</v>
      </c>
      <c r="AU261" s="24" t="s">
        <v>82</v>
      </c>
      <c r="AY261" s="24" t="s">
        <v>150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24" t="s">
        <v>80</v>
      </c>
      <c r="BK261" s="232">
        <f>ROUND(I261*H261,2)</f>
        <v>0</v>
      </c>
      <c r="BL261" s="24" t="s">
        <v>257</v>
      </c>
      <c r="BM261" s="24" t="s">
        <v>1825</v>
      </c>
    </row>
    <row r="262" s="1" customFormat="1">
      <c r="B262" s="46"/>
      <c r="C262" s="74"/>
      <c r="D262" s="233" t="s">
        <v>160</v>
      </c>
      <c r="E262" s="74"/>
      <c r="F262" s="234" t="s">
        <v>1824</v>
      </c>
      <c r="G262" s="74"/>
      <c r="H262" s="74"/>
      <c r="I262" s="191"/>
      <c r="J262" s="74"/>
      <c r="K262" s="74"/>
      <c r="L262" s="72"/>
      <c r="M262" s="235"/>
      <c r="N262" s="47"/>
      <c r="O262" s="47"/>
      <c r="P262" s="47"/>
      <c r="Q262" s="47"/>
      <c r="R262" s="47"/>
      <c r="S262" s="47"/>
      <c r="T262" s="95"/>
      <c r="AT262" s="24" t="s">
        <v>160</v>
      </c>
      <c r="AU262" s="24" t="s">
        <v>82</v>
      </c>
    </row>
    <row r="263" s="1" customFormat="1" ht="16.5" customHeight="1">
      <c r="B263" s="46"/>
      <c r="C263" s="221" t="s">
        <v>255</v>
      </c>
      <c r="D263" s="221" t="s">
        <v>153</v>
      </c>
      <c r="E263" s="222" t="s">
        <v>1826</v>
      </c>
      <c r="F263" s="223" t="s">
        <v>1827</v>
      </c>
      <c r="G263" s="224" t="s">
        <v>397</v>
      </c>
      <c r="H263" s="225">
        <v>2</v>
      </c>
      <c r="I263" s="226"/>
      <c r="J263" s="227">
        <f>ROUND(I263*H263,2)</f>
        <v>0</v>
      </c>
      <c r="K263" s="223" t="s">
        <v>157</v>
      </c>
      <c r="L263" s="72"/>
      <c r="M263" s="228" t="s">
        <v>21</v>
      </c>
      <c r="N263" s="229" t="s">
        <v>43</v>
      </c>
      <c r="O263" s="47"/>
      <c r="P263" s="230">
        <f>O263*H263</f>
        <v>0</v>
      </c>
      <c r="Q263" s="230">
        <v>0.00013999999999999999</v>
      </c>
      <c r="R263" s="230">
        <f>Q263*H263</f>
        <v>0.00027999999999999998</v>
      </c>
      <c r="S263" s="230">
        <v>0</v>
      </c>
      <c r="T263" s="231">
        <f>S263*H263</f>
        <v>0</v>
      </c>
      <c r="AR263" s="24" t="s">
        <v>257</v>
      </c>
      <c r="AT263" s="24" t="s">
        <v>153</v>
      </c>
      <c r="AU263" s="24" t="s">
        <v>82</v>
      </c>
      <c r="AY263" s="24" t="s">
        <v>150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24" t="s">
        <v>80</v>
      </c>
      <c r="BK263" s="232">
        <f>ROUND(I263*H263,2)</f>
        <v>0</v>
      </c>
      <c r="BL263" s="24" t="s">
        <v>257</v>
      </c>
      <c r="BM263" s="24" t="s">
        <v>1828</v>
      </c>
    </row>
    <row r="264" s="1" customFormat="1">
      <c r="B264" s="46"/>
      <c r="C264" s="74"/>
      <c r="D264" s="233" t="s">
        <v>160</v>
      </c>
      <c r="E264" s="74"/>
      <c r="F264" s="234" t="s">
        <v>1829</v>
      </c>
      <c r="G264" s="74"/>
      <c r="H264" s="74"/>
      <c r="I264" s="191"/>
      <c r="J264" s="74"/>
      <c r="K264" s="74"/>
      <c r="L264" s="72"/>
      <c r="M264" s="235"/>
      <c r="N264" s="47"/>
      <c r="O264" s="47"/>
      <c r="P264" s="47"/>
      <c r="Q264" s="47"/>
      <c r="R264" s="47"/>
      <c r="S264" s="47"/>
      <c r="T264" s="95"/>
      <c r="AT264" s="24" t="s">
        <v>160</v>
      </c>
      <c r="AU264" s="24" t="s">
        <v>82</v>
      </c>
    </row>
    <row r="265" s="1" customFormat="1" ht="16.5" customHeight="1">
      <c r="B265" s="46"/>
      <c r="C265" s="257" t="s">
        <v>594</v>
      </c>
      <c r="D265" s="257" t="s">
        <v>165</v>
      </c>
      <c r="E265" s="258" t="s">
        <v>1830</v>
      </c>
      <c r="F265" s="259" t="s">
        <v>1831</v>
      </c>
      <c r="G265" s="260" t="s">
        <v>397</v>
      </c>
      <c r="H265" s="261">
        <v>2</v>
      </c>
      <c r="I265" s="262"/>
      <c r="J265" s="263">
        <f>ROUND(I265*H265,2)</f>
        <v>0</v>
      </c>
      <c r="K265" s="259" t="s">
        <v>21</v>
      </c>
      <c r="L265" s="264"/>
      <c r="M265" s="265" t="s">
        <v>21</v>
      </c>
      <c r="N265" s="266" t="s">
        <v>43</v>
      </c>
      <c r="O265" s="47"/>
      <c r="P265" s="230">
        <f>O265*H265</f>
        <v>0</v>
      </c>
      <c r="Q265" s="230">
        <v>0.00031</v>
      </c>
      <c r="R265" s="230">
        <f>Q265*H265</f>
        <v>0.00062</v>
      </c>
      <c r="S265" s="230">
        <v>0</v>
      </c>
      <c r="T265" s="231">
        <f>S265*H265</f>
        <v>0</v>
      </c>
      <c r="AR265" s="24" t="s">
        <v>394</v>
      </c>
      <c r="AT265" s="24" t="s">
        <v>165</v>
      </c>
      <c r="AU265" s="24" t="s">
        <v>82</v>
      </c>
      <c r="AY265" s="24" t="s">
        <v>150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24" t="s">
        <v>80</v>
      </c>
      <c r="BK265" s="232">
        <f>ROUND(I265*H265,2)</f>
        <v>0</v>
      </c>
      <c r="BL265" s="24" t="s">
        <v>257</v>
      </c>
      <c r="BM265" s="24" t="s">
        <v>1832</v>
      </c>
    </row>
    <row r="266" s="1" customFormat="1">
      <c r="B266" s="46"/>
      <c r="C266" s="74"/>
      <c r="D266" s="233" t="s">
        <v>160</v>
      </c>
      <c r="E266" s="74"/>
      <c r="F266" s="234" t="s">
        <v>1831</v>
      </c>
      <c r="G266" s="74"/>
      <c r="H266" s="74"/>
      <c r="I266" s="191"/>
      <c r="J266" s="74"/>
      <c r="K266" s="74"/>
      <c r="L266" s="72"/>
      <c r="M266" s="235"/>
      <c r="N266" s="47"/>
      <c r="O266" s="47"/>
      <c r="P266" s="47"/>
      <c r="Q266" s="47"/>
      <c r="R266" s="47"/>
      <c r="S266" s="47"/>
      <c r="T266" s="95"/>
      <c r="AT266" s="24" t="s">
        <v>160</v>
      </c>
      <c r="AU266" s="24" t="s">
        <v>82</v>
      </c>
    </row>
    <row r="267" s="1" customFormat="1" ht="16.5" customHeight="1">
      <c r="B267" s="46"/>
      <c r="C267" s="221" t="s">
        <v>344</v>
      </c>
      <c r="D267" s="221" t="s">
        <v>153</v>
      </c>
      <c r="E267" s="222" t="s">
        <v>1833</v>
      </c>
      <c r="F267" s="223" t="s">
        <v>1834</v>
      </c>
      <c r="G267" s="224" t="s">
        <v>156</v>
      </c>
      <c r="H267" s="225">
        <v>0.191</v>
      </c>
      <c r="I267" s="226"/>
      <c r="J267" s="227">
        <f>ROUND(I267*H267,2)</f>
        <v>0</v>
      </c>
      <c r="K267" s="223" t="s">
        <v>157</v>
      </c>
      <c r="L267" s="72"/>
      <c r="M267" s="228" t="s">
        <v>21</v>
      </c>
      <c r="N267" s="229" t="s">
        <v>43</v>
      </c>
      <c r="O267" s="47"/>
      <c r="P267" s="230">
        <f>O267*H267</f>
        <v>0</v>
      </c>
      <c r="Q267" s="230">
        <v>0</v>
      </c>
      <c r="R267" s="230">
        <f>Q267*H267</f>
        <v>0</v>
      </c>
      <c r="S267" s="230">
        <v>0</v>
      </c>
      <c r="T267" s="231">
        <f>S267*H267</f>
        <v>0</v>
      </c>
      <c r="AR267" s="24" t="s">
        <v>257</v>
      </c>
      <c r="AT267" s="24" t="s">
        <v>153</v>
      </c>
      <c r="AU267" s="24" t="s">
        <v>82</v>
      </c>
      <c r="AY267" s="24" t="s">
        <v>150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24" t="s">
        <v>80</v>
      </c>
      <c r="BK267" s="232">
        <f>ROUND(I267*H267,2)</f>
        <v>0</v>
      </c>
      <c r="BL267" s="24" t="s">
        <v>257</v>
      </c>
      <c r="BM267" s="24" t="s">
        <v>1835</v>
      </c>
    </row>
    <row r="268" s="1" customFormat="1">
      <c r="B268" s="46"/>
      <c r="C268" s="74"/>
      <c r="D268" s="233" t="s">
        <v>160</v>
      </c>
      <c r="E268" s="74"/>
      <c r="F268" s="234" t="s">
        <v>1836</v>
      </c>
      <c r="G268" s="74"/>
      <c r="H268" s="74"/>
      <c r="I268" s="191"/>
      <c r="J268" s="74"/>
      <c r="K268" s="74"/>
      <c r="L268" s="72"/>
      <c r="M268" s="235"/>
      <c r="N268" s="47"/>
      <c r="O268" s="47"/>
      <c r="P268" s="47"/>
      <c r="Q268" s="47"/>
      <c r="R268" s="47"/>
      <c r="S268" s="47"/>
      <c r="T268" s="95"/>
      <c r="AT268" s="24" t="s">
        <v>160</v>
      </c>
      <c r="AU268" s="24" t="s">
        <v>82</v>
      </c>
    </row>
    <row r="269" s="1" customFormat="1" ht="16.5" customHeight="1">
      <c r="B269" s="46"/>
      <c r="C269" s="221" t="s">
        <v>392</v>
      </c>
      <c r="D269" s="221" t="s">
        <v>153</v>
      </c>
      <c r="E269" s="222" t="s">
        <v>1837</v>
      </c>
      <c r="F269" s="223" t="s">
        <v>1838</v>
      </c>
      <c r="G269" s="224" t="s">
        <v>156</v>
      </c>
      <c r="H269" s="225">
        <v>0.191</v>
      </c>
      <c r="I269" s="226"/>
      <c r="J269" s="227">
        <f>ROUND(I269*H269,2)</f>
        <v>0</v>
      </c>
      <c r="K269" s="223" t="s">
        <v>157</v>
      </c>
      <c r="L269" s="72"/>
      <c r="M269" s="228" t="s">
        <v>21</v>
      </c>
      <c r="N269" s="229" t="s">
        <v>43</v>
      </c>
      <c r="O269" s="47"/>
      <c r="P269" s="230">
        <f>O269*H269</f>
        <v>0</v>
      </c>
      <c r="Q269" s="230">
        <v>0</v>
      </c>
      <c r="R269" s="230">
        <f>Q269*H269</f>
        <v>0</v>
      </c>
      <c r="S269" s="230">
        <v>0</v>
      </c>
      <c r="T269" s="231">
        <f>S269*H269</f>
        <v>0</v>
      </c>
      <c r="AR269" s="24" t="s">
        <v>257</v>
      </c>
      <c r="AT269" s="24" t="s">
        <v>153</v>
      </c>
      <c r="AU269" s="24" t="s">
        <v>82</v>
      </c>
      <c r="AY269" s="24" t="s">
        <v>150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24" t="s">
        <v>80</v>
      </c>
      <c r="BK269" s="232">
        <f>ROUND(I269*H269,2)</f>
        <v>0</v>
      </c>
      <c r="BL269" s="24" t="s">
        <v>257</v>
      </c>
      <c r="BM269" s="24" t="s">
        <v>1839</v>
      </c>
    </row>
    <row r="270" s="1" customFormat="1">
      <c r="B270" s="46"/>
      <c r="C270" s="74"/>
      <c r="D270" s="233" t="s">
        <v>160</v>
      </c>
      <c r="E270" s="74"/>
      <c r="F270" s="234" t="s">
        <v>1840</v>
      </c>
      <c r="G270" s="74"/>
      <c r="H270" s="74"/>
      <c r="I270" s="191"/>
      <c r="J270" s="74"/>
      <c r="K270" s="74"/>
      <c r="L270" s="72"/>
      <c r="M270" s="293"/>
      <c r="N270" s="294"/>
      <c r="O270" s="294"/>
      <c r="P270" s="294"/>
      <c r="Q270" s="294"/>
      <c r="R270" s="294"/>
      <c r="S270" s="294"/>
      <c r="T270" s="295"/>
      <c r="AT270" s="24" t="s">
        <v>160</v>
      </c>
      <c r="AU270" s="24" t="s">
        <v>82</v>
      </c>
    </row>
    <row r="271" s="1" customFormat="1" ht="6.96" customHeight="1">
      <c r="B271" s="67"/>
      <c r="C271" s="68"/>
      <c r="D271" s="68"/>
      <c r="E271" s="68"/>
      <c r="F271" s="68"/>
      <c r="G271" s="68"/>
      <c r="H271" s="68"/>
      <c r="I271" s="166"/>
      <c r="J271" s="68"/>
      <c r="K271" s="68"/>
      <c r="L271" s="72"/>
    </row>
  </sheetData>
  <sheetProtection sheet="1" autoFilter="0" formatColumns="0" formatRows="0" objects="1" scenarios="1" spinCount="100000" saltValue="ptL+EIslguOm/SNBx1TVT+cWgryMavphBa9jsajOpQivjlAWRHdZLTpeob/wWPnroDGLIZtzyHZM90CeS+bKSg==" hashValue="JjqlVz43PfkIWL2HzQMBXwpQsJM8/w8fP3ZmDZ8UZLhZaZ0owUslY1GJ6iRE+X7FL8y+VlX3QTnEi1w1S/AyNg==" algorithmName="SHA-512" password="CC35"/>
  <autoFilter ref="C85:K270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98</v>
      </c>
      <c r="G1" s="139" t="s">
        <v>99</v>
      </c>
      <c r="H1" s="139"/>
      <c r="I1" s="140"/>
      <c r="J1" s="139" t="s">
        <v>100</v>
      </c>
      <c r="K1" s="138" t="s">
        <v>101</v>
      </c>
      <c r="L1" s="139" t="s">
        <v>102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88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82</v>
      </c>
    </row>
    <row r="4" ht="36.96" customHeight="1">
      <c r="B4" s="28"/>
      <c r="C4" s="29"/>
      <c r="D4" s="30" t="s">
        <v>103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Zřízení intermediální péče na kardiochirurgickém oddělení, Krajská zdravotní a.s. - Masarykova nemocnice Ústí n.L.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104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1841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6. 12. 2018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">
        <v>21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46" t="s">
        <v>30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21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46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44"/>
      <c r="J23" s="47"/>
      <c r="K23" s="51"/>
    </row>
    <row r="24" s="6" customFormat="1" ht="57" customHeight="1">
      <c r="B24" s="148"/>
      <c r="C24" s="149"/>
      <c r="D24" s="149"/>
      <c r="E24" s="44" t="s">
        <v>37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38</v>
      </c>
      <c r="E27" s="47"/>
      <c r="F27" s="47"/>
      <c r="G27" s="47"/>
      <c r="H27" s="47"/>
      <c r="I27" s="144"/>
      <c r="J27" s="155">
        <f>ROUND(J82,2)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40</v>
      </c>
      <c r="G29" s="47"/>
      <c r="H29" s="47"/>
      <c r="I29" s="156" t="s">
        <v>39</v>
      </c>
      <c r="J29" s="52" t="s">
        <v>41</v>
      </c>
      <c r="K29" s="51"/>
    </row>
    <row r="30" s="1" customFormat="1" ht="14.4" customHeight="1">
      <c r="B30" s="46"/>
      <c r="C30" s="47"/>
      <c r="D30" s="55" t="s">
        <v>42</v>
      </c>
      <c r="E30" s="55" t="s">
        <v>43</v>
      </c>
      <c r="F30" s="157">
        <f>ROUND(SUM(BE82:BE180), 2)</f>
        <v>0</v>
      </c>
      <c r="G30" s="47"/>
      <c r="H30" s="47"/>
      <c r="I30" s="158">
        <v>0.20999999999999999</v>
      </c>
      <c r="J30" s="157">
        <f>ROUND(ROUND((SUM(BE82:BE180)), 2)*I30, 2)</f>
        <v>0</v>
      </c>
      <c r="K30" s="51"/>
    </row>
    <row r="31" s="1" customFormat="1" ht="14.4" customHeight="1">
      <c r="B31" s="46"/>
      <c r="C31" s="47"/>
      <c r="D31" s="47"/>
      <c r="E31" s="55" t="s">
        <v>44</v>
      </c>
      <c r="F31" s="157">
        <f>ROUND(SUM(BF82:BF180), 2)</f>
        <v>0</v>
      </c>
      <c r="G31" s="47"/>
      <c r="H31" s="47"/>
      <c r="I31" s="158">
        <v>0.14999999999999999</v>
      </c>
      <c r="J31" s="157">
        <f>ROUND(ROUND((SUM(BF82:BF180)),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45</v>
      </c>
      <c r="F32" s="157">
        <f>ROUND(SUM(BG82:BG180),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46</v>
      </c>
      <c r="F33" s="157">
        <f>ROUND(SUM(BH82:BH180),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57">
        <f>ROUND(SUM(BI82:BI180),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48</v>
      </c>
      <c r="E36" s="98"/>
      <c r="F36" s="98"/>
      <c r="G36" s="161" t="s">
        <v>49</v>
      </c>
      <c r="H36" s="162" t="s">
        <v>50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106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Zřízení intermediální péče na kardiochirurgickém oddělení, Krajská zdravotní a.s. - Masarykova nemocnice Ústí n.L.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104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03 - Vzduchotechnika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Ústí nad Labem</v>
      </c>
      <c r="G49" s="47"/>
      <c r="H49" s="47"/>
      <c r="I49" s="146" t="s">
        <v>25</v>
      </c>
      <c r="J49" s="147" t="str">
        <f>IF(J12="","",J12)</f>
        <v>6. 12. 2018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Krajská zdravotní a.s., Masarykova nemocnice UL</v>
      </c>
      <c r="G51" s="47"/>
      <c r="H51" s="47"/>
      <c r="I51" s="146" t="s">
        <v>33</v>
      </c>
      <c r="J51" s="44" t="str">
        <f>E21</f>
        <v>ARCHATELIÉR 2000 a.s., Ústí n.L.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107</v>
      </c>
      <c r="D54" s="159"/>
      <c r="E54" s="159"/>
      <c r="F54" s="159"/>
      <c r="G54" s="159"/>
      <c r="H54" s="159"/>
      <c r="I54" s="173"/>
      <c r="J54" s="174" t="s">
        <v>108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109</v>
      </c>
      <c r="D56" s="47"/>
      <c r="E56" s="47"/>
      <c r="F56" s="47"/>
      <c r="G56" s="47"/>
      <c r="H56" s="47"/>
      <c r="I56" s="144"/>
      <c r="J56" s="155">
        <f>J82</f>
        <v>0</v>
      </c>
      <c r="K56" s="51"/>
      <c r="AU56" s="24" t="s">
        <v>110</v>
      </c>
    </row>
    <row r="57" s="7" customFormat="1" ht="24.96" customHeight="1">
      <c r="B57" s="177"/>
      <c r="C57" s="178"/>
      <c r="D57" s="179" t="s">
        <v>1842</v>
      </c>
      <c r="E57" s="180"/>
      <c r="F57" s="180"/>
      <c r="G57" s="180"/>
      <c r="H57" s="180"/>
      <c r="I57" s="181"/>
      <c r="J57" s="182">
        <f>J83</f>
        <v>0</v>
      </c>
      <c r="K57" s="183"/>
    </row>
    <row r="58" s="7" customFormat="1" ht="24.96" customHeight="1">
      <c r="B58" s="177"/>
      <c r="C58" s="178"/>
      <c r="D58" s="179" t="s">
        <v>1843</v>
      </c>
      <c r="E58" s="180"/>
      <c r="F58" s="180"/>
      <c r="G58" s="180"/>
      <c r="H58" s="180"/>
      <c r="I58" s="181"/>
      <c r="J58" s="182">
        <f>J124</f>
        <v>0</v>
      </c>
      <c r="K58" s="183"/>
    </row>
    <row r="59" s="7" customFormat="1" ht="24.96" customHeight="1">
      <c r="B59" s="177"/>
      <c r="C59" s="178"/>
      <c r="D59" s="179" t="s">
        <v>1844</v>
      </c>
      <c r="E59" s="180"/>
      <c r="F59" s="180"/>
      <c r="G59" s="180"/>
      <c r="H59" s="180"/>
      <c r="I59" s="181"/>
      <c r="J59" s="182">
        <f>J131</f>
        <v>0</v>
      </c>
      <c r="K59" s="183"/>
    </row>
    <row r="60" s="7" customFormat="1" ht="24.96" customHeight="1">
      <c r="B60" s="177"/>
      <c r="C60" s="178"/>
      <c r="D60" s="179" t="s">
        <v>1845</v>
      </c>
      <c r="E60" s="180"/>
      <c r="F60" s="180"/>
      <c r="G60" s="180"/>
      <c r="H60" s="180"/>
      <c r="I60" s="181"/>
      <c r="J60" s="182">
        <f>J146</f>
        <v>0</v>
      </c>
      <c r="K60" s="183"/>
    </row>
    <row r="61" s="7" customFormat="1" ht="24.96" customHeight="1">
      <c r="B61" s="177"/>
      <c r="C61" s="178"/>
      <c r="D61" s="179" t="s">
        <v>1846</v>
      </c>
      <c r="E61" s="180"/>
      <c r="F61" s="180"/>
      <c r="G61" s="180"/>
      <c r="H61" s="180"/>
      <c r="I61" s="181"/>
      <c r="J61" s="182">
        <f>J161</f>
        <v>0</v>
      </c>
      <c r="K61" s="183"/>
    </row>
    <row r="62" s="7" customFormat="1" ht="24.96" customHeight="1">
      <c r="B62" s="177"/>
      <c r="C62" s="178"/>
      <c r="D62" s="179" t="s">
        <v>1847</v>
      </c>
      <c r="E62" s="180"/>
      <c r="F62" s="180"/>
      <c r="G62" s="180"/>
      <c r="H62" s="180"/>
      <c r="I62" s="181"/>
      <c r="J62" s="182">
        <f>J172</f>
        <v>0</v>
      </c>
      <c r="K62" s="183"/>
    </row>
    <row r="63" s="1" customFormat="1" ht="21.84" customHeight="1">
      <c r="B63" s="46"/>
      <c r="C63" s="47"/>
      <c r="D63" s="47"/>
      <c r="E63" s="47"/>
      <c r="F63" s="47"/>
      <c r="G63" s="47"/>
      <c r="H63" s="47"/>
      <c r="I63" s="144"/>
      <c r="J63" s="47"/>
      <c r="K63" s="51"/>
    </row>
    <row r="64" s="1" customFormat="1" ht="6.96" customHeight="1">
      <c r="B64" s="67"/>
      <c r="C64" s="68"/>
      <c r="D64" s="68"/>
      <c r="E64" s="68"/>
      <c r="F64" s="68"/>
      <c r="G64" s="68"/>
      <c r="H64" s="68"/>
      <c r="I64" s="166"/>
      <c r="J64" s="68"/>
      <c r="K64" s="69"/>
    </row>
    <row r="68" s="1" customFormat="1" ht="6.96" customHeight="1">
      <c r="B68" s="70"/>
      <c r="C68" s="71"/>
      <c r="D68" s="71"/>
      <c r="E68" s="71"/>
      <c r="F68" s="71"/>
      <c r="G68" s="71"/>
      <c r="H68" s="71"/>
      <c r="I68" s="169"/>
      <c r="J68" s="71"/>
      <c r="K68" s="71"/>
      <c r="L68" s="72"/>
    </row>
    <row r="69" s="1" customFormat="1" ht="36.96" customHeight="1">
      <c r="B69" s="46"/>
      <c r="C69" s="73" t="s">
        <v>134</v>
      </c>
      <c r="D69" s="74"/>
      <c r="E69" s="74"/>
      <c r="F69" s="74"/>
      <c r="G69" s="74"/>
      <c r="H69" s="74"/>
      <c r="I69" s="191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191"/>
      <c r="J70" s="74"/>
      <c r="K70" s="74"/>
      <c r="L70" s="72"/>
    </row>
    <row r="71" s="1" customFormat="1" ht="14.4" customHeight="1">
      <c r="B71" s="46"/>
      <c r="C71" s="76" t="s">
        <v>18</v>
      </c>
      <c r="D71" s="74"/>
      <c r="E71" s="74"/>
      <c r="F71" s="74"/>
      <c r="G71" s="74"/>
      <c r="H71" s="74"/>
      <c r="I71" s="191"/>
      <c r="J71" s="74"/>
      <c r="K71" s="74"/>
      <c r="L71" s="72"/>
    </row>
    <row r="72" s="1" customFormat="1" ht="16.5" customHeight="1">
      <c r="B72" s="46"/>
      <c r="C72" s="74"/>
      <c r="D72" s="74"/>
      <c r="E72" s="192" t="str">
        <f>E7</f>
        <v>Zřízení intermediální péče na kardiochirurgickém oddělení, Krajská zdravotní a.s. - Masarykova nemocnice Ústí n.L.</v>
      </c>
      <c r="F72" s="76"/>
      <c r="G72" s="76"/>
      <c r="H72" s="76"/>
      <c r="I72" s="191"/>
      <c r="J72" s="74"/>
      <c r="K72" s="74"/>
      <c r="L72" s="72"/>
    </row>
    <row r="73" s="1" customFormat="1" ht="14.4" customHeight="1">
      <c r="B73" s="46"/>
      <c r="C73" s="76" t="s">
        <v>104</v>
      </c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 ht="17.25" customHeight="1">
      <c r="B74" s="46"/>
      <c r="C74" s="74"/>
      <c r="D74" s="74"/>
      <c r="E74" s="82" t="str">
        <f>E9</f>
        <v>03 - Vzduchotechnika</v>
      </c>
      <c r="F74" s="74"/>
      <c r="G74" s="74"/>
      <c r="H74" s="74"/>
      <c r="I74" s="191"/>
      <c r="J74" s="74"/>
      <c r="K74" s="74"/>
      <c r="L74" s="72"/>
    </row>
    <row r="75" s="1" customFormat="1" ht="6.96" customHeight="1">
      <c r="B75" s="46"/>
      <c r="C75" s="74"/>
      <c r="D75" s="74"/>
      <c r="E75" s="74"/>
      <c r="F75" s="74"/>
      <c r="G75" s="74"/>
      <c r="H75" s="74"/>
      <c r="I75" s="191"/>
      <c r="J75" s="74"/>
      <c r="K75" s="74"/>
      <c r="L75" s="72"/>
    </row>
    <row r="76" s="1" customFormat="1" ht="18" customHeight="1">
      <c r="B76" s="46"/>
      <c r="C76" s="76" t="s">
        <v>23</v>
      </c>
      <c r="D76" s="74"/>
      <c r="E76" s="74"/>
      <c r="F76" s="193" t="str">
        <f>F12</f>
        <v>Ústí nad Labem</v>
      </c>
      <c r="G76" s="74"/>
      <c r="H76" s="74"/>
      <c r="I76" s="194" t="s">
        <v>25</v>
      </c>
      <c r="J76" s="85" t="str">
        <f>IF(J12="","",J12)</f>
        <v>6. 12. 2018</v>
      </c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191"/>
      <c r="J77" s="74"/>
      <c r="K77" s="74"/>
      <c r="L77" s="72"/>
    </row>
    <row r="78" s="1" customFormat="1">
      <c r="B78" s="46"/>
      <c r="C78" s="76" t="s">
        <v>27</v>
      </c>
      <c r="D78" s="74"/>
      <c r="E78" s="74"/>
      <c r="F78" s="193" t="str">
        <f>E15</f>
        <v>Krajská zdravotní a.s., Masarykova nemocnice UL</v>
      </c>
      <c r="G78" s="74"/>
      <c r="H78" s="74"/>
      <c r="I78" s="194" t="s">
        <v>33</v>
      </c>
      <c r="J78" s="193" t="str">
        <f>E21</f>
        <v>ARCHATELIÉR 2000 a.s., Ústí n.L.</v>
      </c>
      <c r="K78" s="74"/>
      <c r="L78" s="72"/>
    </row>
    <row r="79" s="1" customFormat="1" ht="14.4" customHeight="1">
      <c r="B79" s="46"/>
      <c r="C79" s="76" t="s">
        <v>31</v>
      </c>
      <c r="D79" s="74"/>
      <c r="E79" s="74"/>
      <c r="F79" s="193" t="str">
        <f>IF(E18="","",E18)</f>
        <v/>
      </c>
      <c r="G79" s="74"/>
      <c r="H79" s="74"/>
      <c r="I79" s="191"/>
      <c r="J79" s="74"/>
      <c r="K79" s="74"/>
      <c r="L79" s="72"/>
    </row>
    <row r="80" s="1" customFormat="1" ht="10.32" customHeight="1">
      <c r="B80" s="46"/>
      <c r="C80" s="74"/>
      <c r="D80" s="74"/>
      <c r="E80" s="74"/>
      <c r="F80" s="74"/>
      <c r="G80" s="74"/>
      <c r="H80" s="74"/>
      <c r="I80" s="191"/>
      <c r="J80" s="74"/>
      <c r="K80" s="74"/>
      <c r="L80" s="72"/>
    </row>
    <row r="81" s="9" customFormat="1" ht="29.28" customHeight="1">
      <c r="B81" s="195"/>
      <c r="C81" s="196" t="s">
        <v>135</v>
      </c>
      <c r="D81" s="197" t="s">
        <v>57</v>
      </c>
      <c r="E81" s="197" t="s">
        <v>53</v>
      </c>
      <c r="F81" s="197" t="s">
        <v>136</v>
      </c>
      <c r="G81" s="197" t="s">
        <v>137</v>
      </c>
      <c r="H81" s="197" t="s">
        <v>138</v>
      </c>
      <c r="I81" s="198" t="s">
        <v>139</v>
      </c>
      <c r="J81" s="197" t="s">
        <v>108</v>
      </c>
      <c r="K81" s="199" t="s">
        <v>140</v>
      </c>
      <c r="L81" s="200"/>
      <c r="M81" s="102" t="s">
        <v>141</v>
      </c>
      <c r="N81" s="103" t="s">
        <v>42</v>
      </c>
      <c r="O81" s="103" t="s">
        <v>142</v>
      </c>
      <c r="P81" s="103" t="s">
        <v>143</v>
      </c>
      <c r="Q81" s="103" t="s">
        <v>144</v>
      </c>
      <c r="R81" s="103" t="s">
        <v>145</v>
      </c>
      <c r="S81" s="103" t="s">
        <v>146</v>
      </c>
      <c r="T81" s="104" t="s">
        <v>147</v>
      </c>
    </row>
    <row r="82" s="1" customFormat="1" ht="29.28" customHeight="1">
      <c r="B82" s="46"/>
      <c r="C82" s="108" t="s">
        <v>109</v>
      </c>
      <c r="D82" s="74"/>
      <c r="E82" s="74"/>
      <c r="F82" s="74"/>
      <c r="G82" s="74"/>
      <c r="H82" s="74"/>
      <c r="I82" s="191"/>
      <c r="J82" s="201">
        <f>BK82</f>
        <v>0</v>
      </c>
      <c r="K82" s="74"/>
      <c r="L82" s="72"/>
      <c r="M82" s="105"/>
      <c r="N82" s="106"/>
      <c r="O82" s="106"/>
      <c r="P82" s="202">
        <f>P83+P124+P131+P146+P161+P172</f>
        <v>0</v>
      </c>
      <c r="Q82" s="106"/>
      <c r="R82" s="202">
        <f>R83+R124+R131+R146+R161+R172</f>
        <v>0</v>
      </c>
      <c r="S82" s="106"/>
      <c r="T82" s="203">
        <f>T83+T124+T131+T146+T161+T172</f>
        <v>0</v>
      </c>
      <c r="AT82" s="24" t="s">
        <v>71</v>
      </c>
      <c r="AU82" s="24" t="s">
        <v>110</v>
      </c>
      <c r="BK82" s="204">
        <f>BK83+BK124+BK131+BK146+BK161+BK172</f>
        <v>0</v>
      </c>
    </row>
    <row r="83" s="10" customFormat="1" ht="37.44001" customHeight="1">
      <c r="B83" s="205"/>
      <c r="C83" s="206"/>
      <c r="D83" s="207" t="s">
        <v>71</v>
      </c>
      <c r="E83" s="208" t="s">
        <v>1848</v>
      </c>
      <c r="F83" s="208" t="s">
        <v>1849</v>
      </c>
      <c r="G83" s="206"/>
      <c r="H83" s="206"/>
      <c r="I83" s="209"/>
      <c r="J83" s="210">
        <f>BK83</f>
        <v>0</v>
      </c>
      <c r="K83" s="206"/>
      <c r="L83" s="211"/>
      <c r="M83" s="212"/>
      <c r="N83" s="213"/>
      <c r="O83" s="213"/>
      <c r="P83" s="214">
        <f>SUM(P84:P123)</f>
        <v>0</v>
      </c>
      <c r="Q83" s="213"/>
      <c r="R83" s="214">
        <f>SUM(R84:R123)</f>
        <v>0</v>
      </c>
      <c r="S83" s="213"/>
      <c r="T83" s="215">
        <f>SUM(T84:T123)</f>
        <v>0</v>
      </c>
      <c r="AR83" s="216" t="s">
        <v>82</v>
      </c>
      <c r="AT83" s="217" t="s">
        <v>71</v>
      </c>
      <c r="AU83" s="217" t="s">
        <v>72</v>
      </c>
      <c r="AY83" s="216" t="s">
        <v>150</v>
      </c>
      <c r="BK83" s="218">
        <f>SUM(BK84:BK123)</f>
        <v>0</v>
      </c>
    </row>
    <row r="84" s="1" customFormat="1" ht="16.5" customHeight="1">
      <c r="B84" s="46"/>
      <c r="C84" s="221" t="s">
        <v>80</v>
      </c>
      <c r="D84" s="221" t="s">
        <v>153</v>
      </c>
      <c r="E84" s="222" t="s">
        <v>1850</v>
      </c>
      <c r="F84" s="223" t="s">
        <v>1851</v>
      </c>
      <c r="G84" s="224" t="s">
        <v>516</v>
      </c>
      <c r="H84" s="225">
        <v>1</v>
      </c>
      <c r="I84" s="226"/>
      <c r="J84" s="227">
        <f>ROUND(I84*H84,2)</f>
        <v>0</v>
      </c>
      <c r="K84" s="223" t="s">
        <v>21</v>
      </c>
      <c r="L84" s="72"/>
      <c r="M84" s="228" t="s">
        <v>21</v>
      </c>
      <c r="N84" s="229" t="s">
        <v>43</v>
      </c>
      <c r="O84" s="47"/>
      <c r="P84" s="230">
        <f>O84*H84</f>
        <v>0</v>
      </c>
      <c r="Q84" s="230">
        <v>0</v>
      </c>
      <c r="R84" s="230">
        <f>Q84*H84</f>
        <v>0</v>
      </c>
      <c r="S84" s="230">
        <v>0</v>
      </c>
      <c r="T84" s="231">
        <f>S84*H84</f>
        <v>0</v>
      </c>
      <c r="AR84" s="24" t="s">
        <v>257</v>
      </c>
      <c r="AT84" s="24" t="s">
        <v>153</v>
      </c>
      <c r="AU84" s="24" t="s">
        <v>80</v>
      </c>
      <c r="AY84" s="24" t="s">
        <v>150</v>
      </c>
      <c r="BE84" s="232">
        <f>IF(N84="základní",J84,0)</f>
        <v>0</v>
      </c>
      <c r="BF84" s="232">
        <f>IF(N84="snížená",J84,0)</f>
        <v>0</v>
      </c>
      <c r="BG84" s="232">
        <f>IF(N84="zákl. přenesená",J84,0)</f>
        <v>0</v>
      </c>
      <c r="BH84" s="232">
        <f>IF(N84="sníž. přenesená",J84,0)</f>
        <v>0</v>
      </c>
      <c r="BI84" s="232">
        <f>IF(N84="nulová",J84,0)</f>
        <v>0</v>
      </c>
      <c r="BJ84" s="24" t="s">
        <v>80</v>
      </c>
      <c r="BK84" s="232">
        <f>ROUND(I84*H84,2)</f>
        <v>0</v>
      </c>
      <c r="BL84" s="24" t="s">
        <v>257</v>
      </c>
      <c r="BM84" s="24" t="s">
        <v>1852</v>
      </c>
    </row>
    <row r="85" s="1" customFormat="1" ht="16.5" customHeight="1">
      <c r="B85" s="46"/>
      <c r="C85" s="257" t="s">
        <v>82</v>
      </c>
      <c r="D85" s="257" t="s">
        <v>165</v>
      </c>
      <c r="E85" s="258" t="s">
        <v>1853</v>
      </c>
      <c r="F85" s="259" t="s">
        <v>1854</v>
      </c>
      <c r="G85" s="260" t="s">
        <v>516</v>
      </c>
      <c r="H85" s="261">
        <v>1</v>
      </c>
      <c r="I85" s="262"/>
      <c r="J85" s="263">
        <f>ROUND(I85*H85,2)</f>
        <v>0</v>
      </c>
      <c r="K85" s="259" t="s">
        <v>21</v>
      </c>
      <c r="L85" s="264"/>
      <c r="M85" s="265" t="s">
        <v>21</v>
      </c>
      <c r="N85" s="266" t="s">
        <v>43</v>
      </c>
      <c r="O85" s="47"/>
      <c r="P85" s="230">
        <f>O85*H85</f>
        <v>0</v>
      </c>
      <c r="Q85" s="230">
        <v>0</v>
      </c>
      <c r="R85" s="230">
        <f>Q85*H85</f>
        <v>0</v>
      </c>
      <c r="S85" s="230">
        <v>0</v>
      </c>
      <c r="T85" s="231">
        <f>S85*H85</f>
        <v>0</v>
      </c>
      <c r="AR85" s="24" t="s">
        <v>394</v>
      </c>
      <c r="AT85" s="24" t="s">
        <v>165</v>
      </c>
      <c r="AU85" s="24" t="s">
        <v>80</v>
      </c>
      <c r="AY85" s="24" t="s">
        <v>150</v>
      </c>
      <c r="BE85" s="232">
        <f>IF(N85="základní",J85,0)</f>
        <v>0</v>
      </c>
      <c r="BF85" s="232">
        <f>IF(N85="snížená",J85,0)</f>
        <v>0</v>
      </c>
      <c r="BG85" s="232">
        <f>IF(N85="zákl. přenesená",J85,0)</f>
        <v>0</v>
      </c>
      <c r="BH85" s="232">
        <f>IF(N85="sníž. přenesená",J85,0)</f>
        <v>0</v>
      </c>
      <c r="BI85" s="232">
        <f>IF(N85="nulová",J85,0)</f>
        <v>0</v>
      </c>
      <c r="BJ85" s="24" t="s">
        <v>80</v>
      </c>
      <c r="BK85" s="232">
        <f>ROUND(I85*H85,2)</f>
        <v>0</v>
      </c>
      <c r="BL85" s="24" t="s">
        <v>257</v>
      </c>
      <c r="BM85" s="24" t="s">
        <v>1855</v>
      </c>
    </row>
    <row r="86" s="1" customFormat="1" ht="16.5" customHeight="1">
      <c r="B86" s="46"/>
      <c r="C86" s="221" t="s">
        <v>151</v>
      </c>
      <c r="D86" s="221" t="s">
        <v>153</v>
      </c>
      <c r="E86" s="222" t="s">
        <v>1856</v>
      </c>
      <c r="F86" s="223" t="s">
        <v>1857</v>
      </c>
      <c r="G86" s="224" t="s">
        <v>516</v>
      </c>
      <c r="H86" s="225">
        <v>1</v>
      </c>
      <c r="I86" s="226"/>
      <c r="J86" s="227">
        <f>ROUND(I86*H86,2)</f>
        <v>0</v>
      </c>
      <c r="K86" s="223" t="s">
        <v>21</v>
      </c>
      <c r="L86" s="72"/>
      <c r="M86" s="228" t="s">
        <v>21</v>
      </c>
      <c r="N86" s="229" t="s">
        <v>43</v>
      </c>
      <c r="O86" s="47"/>
      <c r="P86" s="230">
        <f>O86*H86</f>
        <v>0</v>
      </c>
      <c r="Q86" s="230">
        <v>0</v>
      </c>
      <c r="R86" s="230">
        <f>Q86*H86</f>
        <v>0</v>
      </c>
      <c r="S86" s="230">
        <v>0</v>
      </c>
      <c r="T86" s="231">
        <f>S86*H86</f>
        <v>0</v>
      </c>
      <c r="AR86" s="24" t="s">
        <v>257</v>
      </c>
      <c r="AT86" s="24" t="s">
        <v>153</v>
      </c>
      <c r="AU86" s="24" t="s">
        <v>80</v>
      </c>
      <c r="AY86" s="24" t="s">
        <v>150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24" t="s">
        <v>80</v>
      </c>
      <c r="BK86" s="232">
        <f>ROUND(I86*H86,2)</f>
        <v>0</v>
      </c>
      <c r="BL86" s="24" t="s">
        <v>257</v>
      </c>
      <c r="BM86" s="24" t="s">
        <v>1858</v>
      </c>
    </row>
    <row r="87" s="1" customFormat="1" ht="16.5" customHeight="1">
      <c r="B87" s="46"/>
      <c r="C87" s="257" t="s">
        <v>158</v>
      </c>
      <c r="D87" s="257" t="s">
        <v>165</v>
      </c>
      <c r="E87" s="258" t="s">
        <v>1859</v>
      </c>
      <c r="F87" s="259" t="s">
        <v>1860</v>
      </c>
      <c r="G87" s="260" t="s">
        <v>516</v>
      </c>
      <c r="H87" s="261">
        <v>1</v>
      </c>
      <c r="I87" s="262"/>
      <c r="J87" s="263">
        <f>ROUND(I87*H87,2)</f>
        <v>0</v>
      </c>
      <c r="K87" s="259" t="s">
        <v>21</v>
      </c>
      <c r="L87" s="264"/>
      <c r="M87" s="265" t="s">
        <v>21</v>
      </c>
      <c r="N87" s="266" t="s">
        <v>43</v>
      </c>
      <c r="O87" s="47"/>
      <c r="P87" s="230">
        <f>O87*H87</f>
        <v>0</v>
      </c>
      <c r="Q87" s="230">
        <v>0</v>
      </c>
      <c r="R87" s="230">
        <f>Q87*H87</f>
        <v>0</v>
      </c>
      <c r="S87" s="230">
        <v>0</v>
      </c>
      <c r="T87" s="231">
        <f>S87*H87</f>
        <v>0</v>
      </c>
      <c r="AR87" s="24" t="s">
        <v>394</v>
      </c>
      <c r="AT87" s="24" t="s">
        <v>165</v>
      </c>
      <c r="AU87" s="24" t="s">
        <v>80</v>
      </c>
      <c r="AY87" s="24" t="s">
        <v>150</v>
      </c>
      <c r="BE87" s="232">
        <f>IF(N87="základní",J87,0)</f>
        <v>0</v>
      </c>
      <c r="BF87" s="232">
        <f>IF(N87="snížená",J87,0)</f>
        <v>0</v>
      </c>
      <c r="BG87" s="232">
        <f>IF(N87="zákl. přenesená",J87,0)</f>
        <v>0</v>
      </c>
      <c r="BH87" s="232">
        <f>IF(N87="sníž. přenesená",J87,0)</f>
        <v>0</v>
      </c>
      <c r="BI87" s="232">
        <f>IF(N87="nulová",J87,0)</f>
        <v>0</v>
      </c>
      <c r="BJ87" s="24" t="s">
        <v>80</v>
      </c>
      <c r="BK87" s="232">
        <f>ROUND(I87*H87,2)</f>
        <v>0</v>
      </c>
      <c r="BL87" s="24" t="s">
        <v>257</v>
      </c>
      <c r="BM87" s="24" t="s">
        <v>1861</v>
      </c>
    </row>
    <row r="88" s="1" customFormat="1" ht="16.5" customHeight="1">
      <c r="B88" s="46"/>
      <c r="C88" s="221" t="s">
        <v>185</v>
      </c>
      <c r="D88" s="221" t="s">
        <v>153</v>
      </c>
      <c r="E88" s="222" t="s">
        <v>1862</v>
      </c>
      <c r="F88" s="223" t="s">
        <v>1863</v>
      </c>
      <c r="G88" s="224" t="s">
        <v>516</v>
      </c>
      <c r="H88" s="225">
        <v>2</v>
      </c>
      <c r="I88" s="226"/>
      <c r="J88" s="227">
        <f>ROUND(I88*H88,2)</f>
        <v>0</v>
      </c>
      <c r="K88" s="223" t="s">
        <v>21</v>
      </c>
      <c r="L88" s="72"/>
      <c r="M88" s="228" t="s">
        <v>21</v>
      </c>
      <c r="N88" s="229" t="s">
        <v>43</v>
      </c>
      <c r="O88" s="47"/>
      <c r="P88" s="230">
        <f>O88*H88</f>
        <v>0</v>
      </c>
      <c r="Q88" s="230">
        <v>0</v>
      </c>
      <c r="R88" s="230">
        <f>Q88*H88</f>
        <v>0</v>
      </c>
      <c r="S88" s="230">
        <v>0</v>
      </c>
      <c r="T88" s="231">
        <f>S88*H88</f>
        <v>0</v>
      </c>
      <c r="AR88" s="24" t="s">
        <v>257</v>
      </c>
      <c r="AT88" s="24" t="s">
        <v>153</v>
      </c>
      <c r="AU88" s="24" t="s">
        <v>80</v>
      </c>
      <c r="AY88" s="24" t="s">
        <v>150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24" t="s">
        <v>80</v>
      </c>
      <c r="BK88" s="232">
        <f>ROUND(I88*H88,2)</f>
        <v>0</v>
      </c>
      <c r="BL88" s="24" t="s">
        <v>257</v>
      </c>
      <c r="BM88" s="24" t="s">
        <v>1864</v>
      </c>
    </row>
    <row r="89" s="1" customFormat="1" ht="16.5" customHeight="1">
      <c r="B89" s="46"/>
      <c r="C89" s="257" t="s">
        <v>191</v>
      </c>
      <c r="D89" s="257" t="s">
        <v>165</v>
      </c>
      <c r="E89" s="258" t="s">
        <v>1865</v>
      </c>
      <c r="F89" s="259" t="s">
        <v>1866</v>
      </c>
      <c r="G89" s="260" t="s">
        <v>516</v>
      </c>
      <c r="H89" s="261">
        <v>2</v>
      </c>
      <c r="I89" s="262"/>
      <c r="J89" s="263">
        <f>ROUND(I89*H89,2)</f>
        <v>0</v>
      </c>
      <c r="K89" s="259" t="s">
        <v>21</v>
      </c>
      <c r="L89" s="264"/>
      <c r="M89" s="265" t="s">
        <v>21</v>
      </c>
      <c r="N89" s="266" t="s">
        <v>43</v>
      </c>
      <c r="O89" s="47"/>
      <c r="P89" s="230">
        <f>O89*H89</f>
        <v>0</v>
      </c>
      <c r="Q89" s="230">
        <v>0</v>
      </c>
      <c r="R89" s="230">
        <f>Q89*H89</f>
        <v>0</v>
      </c>
      <c r="S89" s="230">
        <v>0</v>
      </c>
      <c r="T89" s="231">
        <f>S89*H89</f>
        <v>0</v>
      </c>
      <c r="AR89" s="24" t="s">
        <v>394</v>
      </c>
      <c r="AT89" s="24" t="s">
        <v>165</v>
      </c>
      <c r="AU89" s="24" t="s">
        <v>80</v>
      </c>
      <c r="AY89" s="24" t="s">
        <v>150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4" t="s">
        <v>80</v>
      </c>
      <c r="BK89" s="232">
        <f>ROUND(I89*H89,2)</f>
        <v>0</v>
      </c>
      <c r="BL89" s="24" t="s">
        <v>257</v>
      </c>
      <c r="BM89" s="24" t="s">
        <v>1867</v>
      </c>
    </row>
    <row r="90" s="1" customFormat="1" ht="16.5" customHeight="1">
      <c r="B90" s="46"/>
      <c r="C90" s="221" t="s">
        <v>198</v>
      </c>
      <c r="D90" s="221" t="s">
        <v>153</v>
      </c>
      <c r="E90" s="222" t="s">
        <v>1868</v>
      </c>
      <c r="F90" s="223" t="s">
        <v>1869</v>
      </c>
      <c r="G90" s="224" t="s">
        <v>516</v>
      </c>
      <c r="H90" s="225">
        <v>2</v>
      </c>
      <c r="I90" s="226"/>
      <c r="J90" s="227">
        <f>ROUND(I90*H90,2)</f>
        <v>0</v>
      </c>
      <c r="K90" s="223" t="s">
        <v>21</v>
      </c>
      <c r="L90" s="72"/>
      <c r="M90" s="228" t="s">
        <v>21</v>
      </c>
      <c r="N90" s="229" t="s">
        <v>43</v>
      </c>
      <c r="O90" s="47"/>
      <c r="P90" s="230">
        <f>O90*H90</f>
        <v>0</v>
      </c>
      <c r="Q90" s="230">
        <v>0</v>
      </c>
      <c r="R90" s="230">
        <f>Q90*H90</f>
        <v>0</v>
      </c>
      <c r="S90" s="230">
        <v>0</v>
      </c>
      <c r="T90" s="231">
        <f>S90*H90</f>
        <v>0</v>
      </c>
      <c r="AR90" s="24" t="s">
        <v>257</v>
      </c>
      <c r="AT90" s="24" t="s">
        <v>153</v>
      </c>
      <c r="AU90" s="24" t="s">
        <v>80</v>
      </c>
      <c r="AY90" s="24" t="s">
        <v>150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24" t="s">
        <v>80</v>
      </c>
      <c r="BK90" s="232">
        <f>ROUND(I90*H90,2)</f>
        <v>0</v>
      </c>
      <c r="BL90" s="24" t="s">
        <v>257</v>
      </c>
      <c r="BM90" s="24" t="s">
        <v>1870</v>
      </c>
    </row>
    <row r="91" s="1" customFormat="1" ht="16.5" customHeight="1">
      <c r="B91" s="46"/>
      <c r="C91" s="257" t="s">
        <v>168</v>
      </c>
      <c r="D91" s="257" t="s">
        <v>165</v>
      </c>
      <c r="E91" s="258" t="s">
        <v>1871</v>
      </c>
      <c r="F91" s="259" t="s">
        <v>1872</v>
      </c>
      <c r="G91" s="260" t="s">
        <v>516</v>
      </c>
      <c r="H91" s="261">
        <v>2</v>
      </c>
      <c r="I91" s="262"/>
      <c r="J91" s="263">
        <f>ROUND(I91*H91,2)</f>
        <v>0</v>
      </c>
      <c r="K91" s="259" t="s">
        <v>21</v>
      </c>
      <c r="L91" s="264"/>
      <c r="M91" s="265" t="s">
        <v>21</v>
      </c>
      <c r="N91" s="266" t="s">
        <v>43</v>
      </c>
      <c r="O91" s="47"/>
      <c r="P91" s="230">
        <f>O91*H91</f>
        <v>0</v>
      </c>
      <c r="Q91" s="230">
        <v>0</v>
      </c>
      <c r="R91" s="230">
        <f>Q91*H91</f>
        <v>0</v>
      </c>
      <c r="S91" s="230">
        <v>0</v>
      </c>
      <c r="T91" s="231">
        <f>S91*H91</f>
        <v>0</v>
      </c>
      <c r="AR91" s="24" t="s">
        <v>394</v>
      </c>
      <c r="AT91" s="24" t="s">
        <v>165</v>
      </c>
      <c r="AU91" s="24" t="s">
        <v>80</v>
      </c>
      <c r="AY91" s="24" t="s">
        <v>150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24" t="s">
        <v>80</v>
      </c>
      <c r="BK91" s="232">
        <f>ROUND(I91*H91,2)</f>
        <v>0</v>
      </c>
      <c r="BL91" s="24" t="s">
        <v>257</v>
      </c>
      <c r="BM91" s="24" t="s">
        <v>1873</v>
      </c>
    </row>
    <row r="92" s="1" customFormat="1" ht="25.5" customHeight="1">
      <c r="B92" s="46"/>
      <c r="C92" s="221" t="s">
        <v>212</v>
      </c>
      <c r="D92" s="221" t="s">
        <v>153</v>
      </c>
      <c r="E92" s="222" t="s">
        <v>1874</v>
      </c>
      <c r="F92" s="223" t="s">
        <v>1875</v>
      </c>
      <c r="G92" s="224" t="s">
        <v>516</v>
      </c>
      <c r="H92" s="225">
        <v>1</v>
      </c>
      <c r="I92" s="226"/>
      <c r="J92" s="227">
        <f>ROUND(I92*H92,2)</f>
        <v>0</v>
      </c>
      <c r="K92" s="223" t="s">
        <v>21</v>
      </c>
      <c r="L92" s="72"/>
      <c r="M92" s="228" t="s">
        <v>21</v>
      </c>
      <c r="N92" s="229" t="s">
        <v>43</v>
      </c>
      <c r="O92" s="47"/>
      <c r="P92" s="230">
        <f>O92*H92</f>
        <v>0</v>
      </c>
      <c r="Q92" s="230">
        <v>0</v>
      </c>
      <c r="R92" s="230">
        <f>Q92*H92</f>
        <v>0</v>
      </c>
      <c r="S92" s="230">
        <v>0</v>
      </c>
      <c r="T92" s="231">
        <f>S92*H92</f>
        <v>0</v>
      </c>
      <c r="AR92" s="24" t="s">
        <v>257</v>
      </c>
      <c r="AT92" s="24" t="s">
        <v>153</v>
      </c>
      <c r="AU92" s="24" t="s">
        <v>80</v>
      </c>
      <c r="AY92" s="24" t="s">
        <v>150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24" t="s">
        <v>80</v>
      </c>
      <c r="BK92" s="232">
        <f>ROUND(I92*H92,2)</f>
        <v>0</v>
      </c>
      <c r="BL92" s="24" t="s">
        <v>257</v>
      </c>
      <c r="BM92" s="24" t="s">
        <v>1876</v>
      </c>
    </row>
    <row r="93" s="1" customFormat="1" ht="25.5" customHeight="1">
      <c r="B93" s="46"/>
      <c r="C93" s="257" t="s">
        <v>219</v>
      </c>
      <c r="D93" s="257" t="s">
        <v>165</v>
      </c>
      <c r="E93" s="258" t="s">
        <v>1877</v>
      </c>
      <c r="F93" s="259" t="s">
        <v>1878</v>
      </c>
      <c r="G93" s="260" t="s">
        <v>516</v>
      </c>
      <c r="H93" s="261">
        <v>1</v>
      </c>
      <c r="I93" s="262"/>
      <c r="J93" s="263">
        <f>ROUND(I93*H93,2)</f>
        <v>0</v>
      </c>
      <c r="K93" s="259" t="s">
        <v>21</v>
      </c>
      <c r="L93" s="264"/>
      <c r="M93" s="265" t="s">
        <v>21</v>
      </c>
      <c r="N93" s="266" t="s">
        <v>43</v>
      </c>
      <c r="O93" s="47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AR93" s="24" t="s">
        <v>394</v>
      </c>
      <c r="AT93" s="24" t="s">
        <v>165</v>
      </c>
      <c r="AU93" s="24" t="s">
        <v>80</v>
      </c>
      <c r="AY93" s="24" t="s">
        <v>150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24" t="s">
        <v>80</v>
      </c>
      <c r="BK93" s="232">
        <f>ROUND(I93*H93,2)</f>
        <v>0</v>
      </c>
      <c r="BL93" s="24" t="s">
        <v>257</v>
      </c>
      <c r="BM93" s="24" t="s">
        <v>1879</v>
      </c>
    </row>
    <row r="94" s="1" customFormat="1" ht="16.5" customHeight="1">
      <c r="B94" s="46"/>
      <c r="C94" s="221" t="s">
        <v>225</v>
      </c>
      <c r="D94" s="221" t="s">
        <v>153</v>
      </c>
      <c r="E94" s="222" t="s">
        <v>1880</v>
      </c>
      <c r="F94" s="223" t="s">
        <v>1881</v>
      </c>
      <c r="G94" s="224" t="s">
        <v>1882</v>
      </c>
      <c r="H94" s="225">
        <v>40</v>
      </c>
      <c r="I94" s="226"/>
      <c r="J94" s="227">
        <f>ROUND(I94*H94,2)</f>
        <v>0</v>
      </c>
      <c r="K94" s="223" t="s">
        <v>21</v>
      </c>
      <c r="L94" s="72"/>
      <c r="M94" s="228" t="s">
        <v>21</v>
      </c>
      <c r="N94" s="229" t="s">
        <v>43</v>
      </c>
      <c r="O94" s="47"/>
      <c r="P94" s="230">
        <f>O94*H94</f>
        <v>0</v>
      </c>
      <c r="Q94" s="230">
        <v>0</v>
      </c>
      <c r="R94" s="230">
        <f>Q94*H94</f>
        <v>0</v>
      </c>
      <c r="S94" s="230">
        <v>0</v>
      </c>
      <c r="T94" s="231">
        <f>S94*H94</f>
        <v>0</v>
      </c>
      <c r="AR94" s="24" t="s">
        <v>257</v>
      </c>
      <c r="AT94" s="24" t="s">
        <v>153</v>
      </c>
      <c r="AU94" s="24" t="s">
        <v>80</v>
      </c>
      <c r="AY94" s="24" t="s">
        <v>150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24" t="s">
        <v>80</v>
      </c>
      <c r="BK94" s="232">
        <f>ROUND(I94*H94,2)</f>
        <v>0</v>
      </c>
      <c r="BL94" s="24" t="s">
        <v>257</v>
      </c>
      <c r="BM94" s="24" t="s">
        <v>1883</v>
      </c>
    </row>
    <row r="95" s="1" customFormat="1" ht="16.5" customHeight="1">
      <c r="B95" s="46"/>
      <c r="C95" s="257" t="s">
        <v>231</v>
      </c>
      <c r="D95" s="257" t="s">
        <v>165</v>
      </c>
      <c r="E95" s="258" t="s">
        <v>1884</v>
      </c>
      <c r="F95" s="259" t="s">
        <v>1885</v>
      </c>
      <c r="G95" s="260" t="s">
        <v>1882</v>
      </c>
      <c r="H95" s="261">
        <v>40</v>
      </c>
      <c r="I95" s="262"/>
      <c r="J95" s="263">
        <f>ROUND(I95*H95,2)</f>
        <v>0</v>
      </c>
      <c r="K95" s="259" t="s">
        <v>21</v>
      </c>
      <c r="L95" s="264"/>
      <c r="M95" s="265" t="s">
        <v>21</v>
      </c>
      <c r="N95" s="266" t="s">
        <v>43</v>
      </c>
      <c r="O95" s="47"/>
      <c r="P95" s="230">
        <f>O95*H95</f>
        <v>0</v>
      </c>
      <c r="Q95" s="230">
        <v>0</v>
      </c>
      <c r="R95" s="230">
        <f>Q95*H95</f>
        <v>0</v>
      </c>
      <c r="S95" s="230">
        <v>0</v>
      </c>
      <c r="T95" s="231">
        <f>S95*H95</f>
        <v>0</v>
      </c>
      <c r="AR95" s="24" t="s">
        <v>394</v>
      </c>
      <c r="AT95" s="24" t="s">
        <v>165</v>
      </c>
      <c r="AU95" s="24" t="s">
        <v>80</v>
      </c>
      <c r="AY95" s="24" t="s">
        <v>150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24" t="s">
        <v>80</v>
      </c>
      <c r="BK95" s="232">
        <f>ROUND(I95*H95,2)</f>
        <v>0</v>
      </c>
      <c r="BL95" s="24" t="s">
        <v>257</v>
      </c>
      <c r="BM95" s="24" t="s">
        <v>1886</v>
      </c>
    </row>
    <row r="96" s="1" customFormat="1" ht="16.5" customHeight="1">
      <c r="B96" s="46"/>
      <c r="C96" s="221" t="s">
        <v>238</v>
      </c>
      <c r="D96" s="221" t="s">
        <v>153</v>
      </c>
      <c r="E96" s="222" t="s">
        <v>1887</v>
      </c>
      <c r="F96" s="223" t="s">
        <v>1888</v>
      </c>
      <c r="G96" s="224" t="s">
        <v>516</v>
      </c>
      <c r="H96" s="225">
        <v>2</v>
      </c>
      <c r="I96" s="226"/>
      <c r="J96" s="227">
        <f>ROUND(I96*H96,2)</f>
        <v>0</v>
      </c>
      <c r="K96" s="223" t="s">
        <v>21</v>
      </c>
      <c r="L96" s="72"/>
      <c r="M96" s="228" t="s">
        <v>21</v>
      </c>
      <c r="N96" s="229" t="s">
        <v>43</v>
      </c>
      <c r="O96" s="47"/>
      <c r="P96" s="230">
        <f>O96*H96</f>
        <v>0</v>
      </c>
      <c r="Q96" s="230">
        <v>0</v>
      </c>
      <c r="R96" s="230">
        <f>Q96*H96</f>
        <v>0</v>
      </c>
      <c r="S96" s="230">
        <v>0</v>
      </c>
      <c r="T96" s="231">
        <f>S96*H96</f>
        <v>0</v>
      </c>
      <c r="AR96" s="24" t="s">
        <v>257</v>
      </c>
      <c r="AT96" s="24" t="s">
        <v>153</v>
      </c>
      <c r="AU96" s="24" t="s">
        <v>80</v>
      </c>
      <c r="AY96" s="24" t="s">
        <v>150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24" t="s">
        <v>80</v>
      </c>
      <c r="BK96" s="232">
        <f>ROUND(I96*H96,2)</f>
        <v>0</v>
      </c>
      <c r="BL96" s="24" t="s">
        <v>257</v>
      </c>
      <c r="BM96" s="24" t="s">
        <v>1889</v>
      </c>
    </row>
    <row r="97" s="1" customFormat="1" ht="16.5" customHeight="1">
      <c r="B97" s="46"/>
      <c r="C97" s="257" t="s">
        <v>244</v>
      </c>
      <c r="D97" s="257" t="s">
        <v>165</v>
      </c>
      <c r="E97" s="258" t="s">
        <v>1890</v>
      </c>
      <c r="F97" s="259" t="s">
        <v>1891</v>
      </c>
      <c r="G97" s="260" t="s">
        <v>516</v>
      </c>
      <c r="H97" s="261">
        <v>2</v>
      </c>
      <c r="I97" s="262"/>
      <c r="J97" s="263">
        <f>ROUND(I97*H97,2)</f>
        <v>0</v>
      </c>
      <c r="K97" s="259" t="s">
        <v>21</v>
      </c>
      <c r="L97" s="264"/>
      <c r="M97" s="265" t="s">
        <v>21</v>
      </c>
      <c r="N97" s="266" t="s">
        <v>43</v>
      </c>
      <c r="O97" s="47"/>
      <c r="P97" s="230">
        <f>O97*H97</f>
        <v>0</v>
      </c>
      <c r="Q97" s="230">
        <v>0</v>
      </c>
      <c r="R97" s="230">
        <f>Q97*H97</f>
        <v>0</v>
      </c>
      <c r="S97" s="230">
        <v>0</v>
      </c>
      <c r="T97" s="231">
        <f>S97*H97</f>
        <v>0</v>
      </c>
      <c r="AR97" s="24" t="s">
        <v>394</v>
      </c>
      <c r="AT97" s="24" t="s">
        <v>165</v>
      </c>
      <c r="AU97" s="24" t="s">
        <v>80</v>
      </c>
      <c r="AY97" s="24" t="s">
        <v>150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24" t="s">
        <v>80</v>
      </c>
      <c r="BK97" s="232">
        <f>ROUND(I97*H97,2)</f>
        <v>0</v>
      </c>
      <c r="BL97" s="24" t="s">
        <v>257</v>
      </c>
      <c r="BM97" s="24" t="s">
        <v>1892</v>
      </c>
    </row>
    <row r="98" s="1" customFormat="1" ht="16.5" customHeight="1">
      <c r="B98" s="46"/>
      <c r="C98" s="221" t="s">
        <v>10</v>
      </c>
      <c r="D98" s="221" t="s">
        <v>153</v>
      </c>
      <c r="E98" s="222" t="s">
        <v>1893</v>
      </c>
      <c r="F98" s="223" t="s">
        <v>1894</v>
      </c>
      <c r="G98" s="224" t="s">
        <v>516</v>
      </c>
      <c r="H98" s="225">
        <v>18</v>
      </c>
      <c r="I98" s="226"/>
      <c r="J98" s="227">
        <f>ROUND(I98*H98,2)</f>
        <v>0</v>
      </c>
      <c r="K98" s="223" t="s">
        <v>21</v>
      </c>
      <c r="L98" s="72"/>
      <c r="M98" s="228" t="s">
        <v>21</v>
      </c>
      <c r="N98" s="229" t="s">
        <v>43</v>
      </c>
      <c r="O98" s="47"/>
      <c r="P98" s="230">
        <f>O98*H98</f>
        <v>0</v>
      </c>
      <c r="Q98" s="230">
        <v>0</v>
      </c>
      <c r="R98" s="230">
        <f>Q98*H98</f>
        <v>0</v>
      </c>
      <c r="S98" s="230">
        <v>0</v>
      </c>
      <c r="T98" s="231">
        <f>S98*H98</f>
        <v>0</v>
      </c>
      <c r="AR98" s="24" t="s">
        <v>257</v>
      </c>
      <c r="AT98" s="24" t="s">
        <v>153</v>
      </c>
      <c r="AU98" s="24" t="s">
        <v>80</v>
      </c>
      <c r="AY98" s="24" t="s">
        <v>150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24" t="s">
        <v>80</v>
      </c>
      <c r="BK98" s="232">
        <f>ROUND(I98*H98,2)</f>
        <v>0</v>
      </c>
      <c r="BL98" s="24" t="s">
        <v>257</v>
      </c>
      <c r="BM98" s="24" t="s">
        <v>1895</v>
      </c>
    </row>
    <row r="99" s="1" customFormat="1" ht="16.5" customHeight="1">
      <c r="B99" s="46"/>
      <c r="C99" s="257" t="s">
        <v>257</v>
      </c>
      <c r="D99" s="257" t="s">
        <v>165</v>
      </c>
      <c r="E99" s="258" t="s">
        <v>1896</v>
      </c>
      <c r="F99" s="259" t="s">
        <v>1897</v>
      </c>
      <c r="G99" s="260" t="s">
        <v>516</v>
      </c>
      <c r="H99" s="261">
        <v>18</v>
      </c>
      <c r="I99" s="262"/>
      <c r="J99" s="263">
        <f>ROUND(I99*H99,2)</f>
        <v>0</v>
      </c>
      <c r="K99" s="259" t="s">
        <v>21</v>
      </c>
      <c r="L99" s="264"/>
      <c r="M99" s="265" t="s">
        <v>21</v>
      </c>
      <c r="N99" s="266" t="s">
        <v>43</v>
      </c>
      <c r="O99" s="47"/>
      <c r="P99" s="230">
        <f>O99*H99</f>
        <v>0</v>
      </c>
      <c r="Q99" s="230">
        <v>0</v>
      </c>
      <c r="R99" s="230">
        <f>Q99*H99</f>
        <v>0</v>
      </c>
      <c r="S99" s="230">
        <v>0</v>
      </c>
      <c r="T99" s="231">
        <f>S99*H99</f>
        <v>0</v>
      </c>
      <c r="AR99" s="24" t="s">
        <v>394</v>
      </c>
      <c r="AT99" s="24" t="s">
        <v>165</v>
      </c>
      <c r="AU99" s="24" t="s">
        <v>80</v>
      </c>
      <c r="AY99" s="24" t="s">
        <v>150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24" t="s">
        <v>80</v>
      </c>
      <c r="BK99" s="232">
        <f>ROUND(I99*H99,2)</f>
        <v>0</v>
      </c>
      <c r="BL99" s="24" t="s">
        <v>257</v>
      </c>
      <c r="BM99" s="24" t="s">
        <v>1898</v>
      </c>
    </row>
    <row r="100" s="1" customFormat="1" ht="16.5" customHeight="1">
      <c r="B100" s="46"/>
      <c r="C100" s="221" t="s">
        <v>263</v>
      </c>
      <c r="D100" s="221" t="s">
        <v>153</v>
      </c>
      <c r="E100" s="222" t="s">
        <v>1899</v>
      </c>
      <c r="F100" s="223" t="s">
        <v>1894</v>
      </c>
      <c r="G100" s="224" t="s">
        <v>516</v>
      </c>
      <c r="H100" s="225">
        <v>18</v>
      </c>
      <c r="I100" s="226"/>
      <c r="J100" s="227">
        <f>ROUND(I100*H100,2)</f>
        <v>0</v>
      </c>
      <c r="K100" s="223" t="s">
        <v>21</v>
      </c>
      <c r="L100" s="72"/>
      <c r="M100" s="228" t="s">
        <v>21</v>
      </c>
      <c r="N100" s="229" t="s">
        <v>43</v>
      </c>
      <c r="O100" s="47"/>
      <c r="P100" s="230">
        <f>O100*H100</f>
        <v>0</v>
      </c>
      <c r="Q100" s="230">
        <v>0</v>
      </c>
      <c r="R100" s="230">
        <f>Q100*H100</f>
        <v>0</v>
      </c>
      <c r="S100" s="230">
        <v>0</v>
      </c>
      <c r="T100" s="231">
        <f>S100*H100</f>
        <v>0</v>
      </c>
      <c r="AR100" s="24" t="s">
        <v>257</v>
      </c>
      <c r="AT100" s="24" t="s">
        <v>153</v>
      </c>
      <c r="AU100" s="24" t="s">
        <v>80</v>
      </c>
      <c r="AY100" s="24" t="s">
        <v>150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24" t="s">
        <v>80</v>
      </c>
      <c r="BK100" s="232">
        <f>ROUND(I100*H100,2)</f>
        <v>0</v>
      </c>
      <c r="BL100" s="24" t="s">
        <v>257</v>
      </c>
      <c r="BM100" s="24" t="s">
        <v>1900</v>
      </c>
    </row>
    <row r="101" s="1" customFormat="1" ht="16.5" customHeight="1">
      <c r="B101" s="46"/>
      <c r="C101" s="257" t="s">
        <v>268</v>
      </c>
      <c r="D101" s="257" t="s">
        <v>165</v>
      </c>
      <c r="E101" s="258" t="s">
        <v>1901</v>
      </c>
      <c r="F101" s="259" t="s">
        <v>1897</v>
      </c>
      <c r="G101" s="260" t="s">
        <v>516</v>
      </c>
      <c r="H101" s="261">
        <v>18</v>
      </c>
      <c r="I101" s="262"/>
      <c r="J101" s="263">
        <f>ROUND(I101*H101,2)</f>
        <v>0</v>
      </c>
      <c r="K101" s="259" t="s">
        <v>21</v>
      </c>
      <c r="L101" s="264"/>
      <c r="M101" s="265" t="s">
        <v>21</v>
      </c>
      <c r="N101" s="266" t="s">
        <v>43</v>
      </c>
      <c r="O101" s="47"/>
      <c r="P101" s="230">
        <f>O101*H101</f>
        <v>0</v>
      </c>
      <c r="Q101" s="230">
        <v>0</v>
      </c>
      <c r="R101" s="230">
        <f>Q101*H101</f>
        <v>0</v>
      </c>
      <c r="S101" s="230">
        <v>0</v>
      </c>
      <c r="T101" s="231">
        <f>S101*H101</f>
        <v>0</v>
      </c>
      <c r="AR101" s="24" t="s">
        <v>394</v>
      </c>
      <c r="AT101" s="24" t="s">
        <v>165</v>
      </c>
      <c r="AU101" s="24" t="s">
        <v>80</v>
      </c>
      <c r="AY101" s="24" t="s">
        <v>150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24" t="s">
        <v>80</v>
      </c>
      <c r="BK101" s="232">
        <f>ROUND(I101*H101,2)</f>
        <v>0</v>
      </c>
      <c r="BL101" s="24" t="s">
        <v>257</v>
      </c>
      <c r="BM101" s="24" t="s">
        <v>1902</v>
      </c>
    </row>
    <row r="102" s="1" customFormat="1" ht="16.5" customHeight="1">
      <c r="B102" s="46"/>
      <c r="C102" s="221" t="s">
        <v>277</v>
      </c>
      <c r="D102" s="221" t="s">
        <v>153</v>
      </c>
      <c r="E102" s="222" t="s">
        <v>1903</v>
      </c>
      <c r="F102" s="223" t="s">
        <v>1904</v>
      </c>
      <c r="G102" s="224" t="s">
        <v>516</v>
      </c>
      <c r="H102" s="225">
        <v>2</v>
      </c>
      <c r="I102" s="226"/>
      <c r="J102" s="227">
        <f>ROUND(I102*H102,2)</f>
        <v>0</v>
      </c>
      <c r="K102" s="223" t="s">
        <v>21</v>
      </c>
      <c r="L102" s="72"/>
      <c r="M102" s="228" t="s">
        <v>21</v>
      </c>
      <c r="N102" s="229" t="s">
        <v>43</v>
      </c>
      <c r="O102" s="47"/>
      <c r="P102" s="230">
        <f>O102*H102</f>
        <v>0</v>
      </c>
      <c r="Q102" s="230">
        <v>0</v>
      </c>
      <c r="R102" s="230">
        <f>Q102*H102</f>
        <v>0</v>
      </c>
      <c r="S102" s="230">
        <v>0</v>
      </c>
      <c r="T102" s="231">
        <f>S102*H102</f>
        <v>0</v>
      </c>
      <c r="AR102" s="24" t="s">
        <v>257</v>
      </c>
      <c r="AT102" s="24" t="s">
        <v>153</v>
      </c>
      <c r="AU102" s="24" t="s">
        <v>80</v>
      </c>
      <c r="AY102" s="24" t="s">
        <v>150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4" t="s">
        <v>80</v>
      </c>
      <c r="BK102" s="232">
        <f>ROUND(I102*H102,2)</f>
        <v>0</v>
      </c>
      <c r="BL102" s="24" t="s">
        <v>257</v>
      </c>
      <c r="BM102" s="24" t="s">
        <v>1905</v>
      </c>
    </row>
    <row r="103" s="1" customFormat="1" ht="16.5" customHeight="1">
      <c r="B103" s="46"/>
      <c r="C103" s="257" t="s">
        <v>296</v>
      </c>
      <c r="D103" s="257" t="s">
        <v>165</v>
      </c>
      <c r="E103" s="258" t="s">
        <v>1906</v>
      </c>
      <c r="F103" s="259" t="s">
        <v>1907</v>
      </c>
      <c r="G103" s="260" t="s">
        <v>516</v>
      </c>
      <c r="H103" s="261">
        <v>2</v>
      </c>
      <c r="I103" s="262"/>
      <c r="J103" s="263">
        <f>ROUND(I103*H103,2)</f>
        <v>0</v>
      </c>
      <c r="K103" s="259" t="s">
        <v>21</v>
      </c>
      <c r="L103" s="264"/>
      <c r="M103" s="265" t="s">
        <v>21</v>
      </c>
      <c r="N103" s="266" t="s">
        <v>43</v>
      </c>
      <c r="O103" s="47"/>
      <c r="P103" s="230">
        <f>O103*H103</f>
        <v>0</v>
      </c>
      <c r="Q103" s="230">
        <v>0</v>
      </c>
      <c r="R103" s="230">
        <f>Q103*H103</f>
        <v>0</v>
      </c>
      <c r="S103" s="230">
        <v>0</v>
      </c>
      <c r="T103" s="231">
        <f>S103*H103</f>
        <v>0</v>
      </c>
      <c r="AR103" s="24" t="s">
        <v>394</v>
      </c>
      <c r="AT103" s="24" t="s">
        <v>165</v>
      </c>
      <c r="AU103" s="24" t="s">
        <v>80</v>
      </c>
      <c r="AY103" s="24" t="s">
        <v>150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24" t="s">
        <v>80</v>
      </c>
      <c r="BK103" s="232">
        <f>ROUND(I103*H103,2)</f>
        <v>0</v>
      </c>
      <c r="BL103" s="24" t="s">
        <v>257</v>
      </c>
      <c r="BM103" s="24" t="s">
        <v>1908</v>
      </c>
    </row>
    <row r="104" s="1" customFormat="1" ht="16.5" customHeight="1">
      <c r="B104" s="46"/>
      <c r="C104" s="221" t="s">
        <v>9</v>
      </c>
      <c r="D104" s="221" t="s">
        <v>153</v>
      </c>
      <c r="E104" s="222" t="s">
        <v>1909</v>
      </c>
      <c r="F104" s="223" t="s">
        <v>1910</v>
      </c>
      <c r="G104" s="224" t="s">
        <v>516</v>
      </c>
      <c r="H104" s="225">
        <v>1</v>
      </c>
      <c r="I104" s="226"/>
      <c r="J104" s="227">
        <f>ROUND(I104*H104,2)</f>
        <v>0</v>
      </c>
      <c r="K104" s="223" t="s">
        <v>21</v>
      </c>
      <c r="L104" s="72"/>
      <c r="M104" s="228" t="s">
        <v>21</v>
      </c>
      <c r="N104" s="229" t="s">
        <v>43</v>
      </c>
      <c r="O104" s="47"/>
      <c r="P104" s="230">
        <f>O104*H104</f>
        <v>0</v>
      </c>
      <c r="Q104" s="230">
        <v>0</v>
      </c>
      <c r="R104" s="230">
        <f>Q104*H104</f>
        <v>0</v>
      </c>
      <c r="S104" s="230">
        <v>0</v>
      </c>
      <c r="T104" s="231">
        <f>S104*H104</f>
        <v>0</v>
      </c>
      <c r="AR104" s="24" t="s">
        <v>257</v>
      </c>
      <c r="AT104" s="24" t="s">
        <v>153</v>
      </c>
      <c r="AU104" s="24" t="s">
        <v>80</v>
      </c>
      <c r="AY104" s="24" t="s">
        <v>150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24" t="s">
        <v>80</v>
      </c>
      <c r="BK104" s="232">
        <f>ROUND(I104*H104,2)</f>
        <v>0</v>
      </c>
      <c r="BL104" s="24" t="s">
        <v>257</v>
      </c>
      <c r="BM104" s="24" t="s">
        <v>1911</v>
      </c>
    </row>
    <row r="105" s="1" customFormat="1" ht="16.5" customHeight="1">
      <c r="B105" s="46"/>
      <c r="C105" s="257" t="s">
        <v>325</v>
      </c>
      <c r="D105" s="257" t="s">
        <v>165</v>
      </c>
      <c r="E105" s="258" t="s">
        <v>1912</v>
      </c>
      <c r="F105" s="259" t="s">
        <v>1913</v>
      </c>
      <c r="G105" s="260" t="s">
        <v>516</v>
      </c>
      <c r="H105" s="261">
        <v>1</v>
      </c>
      <c r="I105" s="262"/>
      <c r="J105" s="263">
        <f>ROUND(I105*H105,2)</f>
        <v>0</v>
      </c>
      <c r="K105" s="259" t="s">
        <v>21</v>
      </c>
      <c r="L105" s="264"/>
      <c r="M105" s="265" t="s">
        <v>21</v>
      </c>
      <c r="N105" s="266" t="s">
        <v>43</v>
      </c>
      <c r="O105" s="47"/>
      <c r="P105" s="230">
        <f>O105*H105</f>
        <v>0</v>
      </c>
      <c r="Q105" s="230">
        <v>0</v>
      </c>
      <c r="R105" s="230">
        <f>Q105*H105</f>
        <v>0</v>
      </c>
      <c r="S105" s="230">
        <v>0</v>
      </c>
      <c r="T105" s="231">
        <f>S105*H105</f>
        <v>0</v>
      </c>
      <c r="AR105" s="24" t="s">
        <v>394</v>
      </c>
      <c r="AT105" s="24" t="s">
        <v>165</v>
      </c>
      <c r="AU105" s="24" t="s">
        <v>80</v>
      </c>
      <c r="AY105" s="24" t="s">
        <v>150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24" t="s">
        <v>80</v>
      </c>
      <c r="BK105" s="232">
        <f>ROUND(I105*H105,2)</f>
        <v>0</v>
      </c>
      <c r="BL105" s="24" t="s">
        <v>257</v>
      </c>
      <c r="BM105" s="24" t="s">
        <v>1914</v>
      </c>
    </row>
    <row r="106" s="1" customFormat="1" ht="16.5" customHeight="1">
      <c r="B106" s="46"/>
      <c r="C106" s="221" t="s">
        <v>331</v>
      </c>
      <c r="D106" s="221" t="s">
        <v>153</v>
      </c>
      <c r="E106" s="222" t="s">
        <v>1915</v>
      </c>
      <c r="F106" s="223" t="s">
        <v>1916</v>
      </c>
      <c r="G106" s="224" t="s">
        <v>516</v>
      </c>
      <c r="H106" s="225">
        <v>5</v>
      </c>
      <c r="I106" s="226"/>
      <c r="J106" s="227">
        <f>ROUND(I106*H106,2)</f>
        <v>0</v>
      </c>
      <c r="K106" s="223" t="s">
        <v>21</v>
      </c>
      <c r="L106" s="72"/>
      <c r="M106" s="228" t="s">
        <v>21</v>
      </c>
      <c r="N106" s="229" t="s">
        <v>43</v>
      </c>
      <c r="O106" s="47"/>
      <c r="P106" s="230">
        <f>O106*H106</f>
        <v>0</v>
      </c>
      <c r="Q106" s="230">
        <v>0</v>
      </c>
      <c r="R106" s="230">
        <f>Q106*H106</f>
        <v>0</v>
      </c>
      <c r="S106" s="230">
        <v>0</v>
      </c>
      <c r="T106" s="231">
        <f>S106*H106</f>
        <v>0</v>
      </c>
      <c r="AR106" s="24" t="s">
        <v>257</v>
      </c>
      <c r="AT106" s="24" t="s">
        <v>153</v>
      </c>
      <c r="AU106" s="24" t="s">
        <v>80</v>
      </c>
      <c r="AY106" s="24" t="s">
        <v>150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24" t="s">
        <v>80</v>
      </c>
      <c r="BK106" s="232">
        <f>ROUND(I106*H106,2)</f>
        <v>0</v>
      </c>
      <c r="BL106" s="24" t="s">
        <v>257</v>
      </c>
      <c r="BM106" s="24" t="s">
        <v>1917</v>
      </c>
    </row>
    <row r="107" s="1" customFormat="1" ht="16.5" customHeight="1">
      <c r="B107" s="46"/>
      <c r="C107" s="257" t="s">
        <v>338</v>
      </c>
      <c r="D107" s="257" t="s">
        <v>165</v>
      </c>
      <c r="E107" s="258" t="s">
        <v>1918</v>
      </c>
      <c r="F107" s="259" t="s">
        <v>1919</v>
      </c>
      <c r="G107" s="260" t="s">
        <v>516</v>
      </c>
      <c r="H107" s="261">
        <v>5</v>
      </c>
      <c r="I107" s="262"/>
      <c r="J107" s="263">
        <f>ROUND(I107*H107,2)</f>
        <v>0</v>
      </c>
      <c r="K107" s="259" t="s">
        <v>21</v>
      </c>
      <c r="L107" s="264"/>
      <c r="M107" s="265" t="s">
        <v>21</v>
      </c>
      <c r="N107" s="266" t="s">
        <v>43</v>
      </c>
      <c r="O107" s="47"/>
      <c r="P107" s="230">
        <f>O107*H107</f>
        <v>0</v>
      </c>
      <c r="Q107" s="230">
        <v>0</v>
      </c>
      <c r="R107" s="230">
        <f>Q107*H107</f>
        <v>0</v>
      </c>
      <c r="S107" s="230">
        <v>0</v>
      </c>
      <c r="T107" s="231">
        <f>S107*H107</f>
        <v>0</v>
      </c>
      <c r="AR107" s="24" t="s">
        <v>394</v>
      </c>
      <c r="AT107" s="24" t="s">
        <v>165</v>
      </c>
      <c r="AU107" s="24" t="s">
        <v>80</v>
      </c>
      <c r="AY107" s="24" t="s">
        <v>150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24" t="s">
        <v>80</v>
      </c>
      <c r="BK107" s="232">
        <f>ROUND(I107*H107,2)</f>
        <v>0</v>
      </c>
      <c r="BL107" s="24" t="s">
        <v>257</v>
      </c>
      <c r="BM107" s="24" t="s">
        <v>1920</v>
      </c>
    </row>
    <row r="108" s="1" customFormat="1" ht="25.5" customHeight="1">
      <c r="B108" s="46"/>
      <c r="C108" s="221" t="s">
        <v>346</v>
      </c>
      <c r="D108" s="221" t="s">
        <v>153</v>
      </c>
      <c r="E108" s="222" t="s">
        <v>1921</v>
      </c>
      <c r="F108" s="223" t="s">
        <v>1922</v>
      </c>
      <c r="G108" s="224" t="s">
        <v>516</v>
      </c>
      <c r="H108" s="225">
        <v>5</v>
      </c>
      <c r="I108" s="226"/>
      <c r="J108" s="227">
        <f>ROUND(I108*H108,2)</f>
        <v>0</v>
      </c>
      <c r="K108" s="223" t="s">
        <v>21</v>
      </c>
      <c r="L108" s="72"/>
      <c r="M108" s="228" t="s">
        <v>21</v>
      </c>
      <c r="N108" s="229" t="s">
        <v>43</v>
      </c>
      <c r="O108" s="47"/>
      <c r="P108" s="230">
        <f>O108*H108</f>
        <v>0</v>
      </c>
      <c r="Q108" s="230">
        <v>0</v>
      </c>
      <c r="R108" s="230">
        <f>Q108*H108</f>
        <v>0</v>
      </c>
      <c r="S108" s="230">
        <v>0</v>
      </c>
      <c r="T108" s="231">
        <f>S108*H108</f>
        <v>0</v>
      </c>
      <c r="AR108" s="24" t="s">
        <v>257</v>
      </c>
      <c r="AT108" s="24" t="s">
        <v>153</v>
      </c>
      <c r="AU108" s="24" t="s">
        <v>80</v>
      </c>
      <c r="AY108" s="24" t="s">
        <v>150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24" t="s">
        <v>80</v>
      </c>
      <c r="BK108" s="232">
        <f>ROUND(I108*H108,2)</f>
        <v>0</v>
      </c>
      <c r="BL108" s="24" t="s">
        <v>257</v>
      </c>
      <c r="BM108" s="24" t="s">
        <v>1923</v>
      </c>
    </row>
    <row r="109" s="1" customFormat="1" ht="25.5" customHeight="1">
      <c r="B109" s="46"/>
      <c r="C109" s="257" t="s">
        <v>352</v>
      </c>
      <c r="D109" s="257" t="s">
        <v>165</v>
      </c>
      <c r="E109" s="258" t="s">
        <v>1924</v>
      </c>
      <c r="F109" s="259" t="s">
        <v>1925</v>
      </c>
      <c r="G109" s="260" t="s">
        <v>516</v>
      </c>
      <c r="H109" s="261">
        <v>5</v>
      </c>
      <c r="I109" s="262"/>
      <c r="J109" s="263">
        <f>ROUND(I109*H109,2)</f>
        <v>0</v>
      </c>
      <c r="K109" s="259" t="s">
        <v>21</v>
      </c>
      <c r="L109" s="264"/>
      <c r="M109" s="265" t="s">
        <v>21</v>
      </c>
      <c r="N109" s="266" t="s">
        <v>43</v>
      </c>
      <c r="O109" s="47"/>
      <c r="P109" s="230">
        <f>O109*H109</f>
        <v>0</v>
      </c>
      <c r="Q109" s="230">
        <v>0</v>
      </c>
      <c r="R109" s="230">
        <f>Q109*H109</f>
        <v>0</v>
      </c>
      <c r="S109" s="230">
        <v>0</v>
      </c>
      <c r="T109" s="231">
        <f>S109*H109</f>
        <v>0</v>
      </c>
      <c r="AR109" s="24" t="s">
        <v>394</v>
      </c>
      <c r="AT109" s="24" t="s">
        <v>165</v>
      </c>
      <c r="AU109" s="24" t="s">
        <v>80</v>
      </c>
      <c r="AY109" s="24" t="s">
        <v>150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24" t="s">
        <v>80</v>
      </c>
      <c r="BK109" s="232">
        <f>ROUND(I109*H109,2)</f>
        <v>0</v>
      </c>
      <c r="BL109" s="24" t="s">
        <v>257</v>
      </c>
      <c r="BM109" s="24" t="s">
        <v>1926</v>
      </c>
    </row>
    <row r="110" s="1" customFormat="1" ht="16.5" customHeight="1">
      <c r="B110" s="46"/>
      <c r="C110" s="221" t="s">
        <v>361</v>
      </c>
      <c r="D110" s="221" t="s">
        <v>153</v>
      </c>
      <c r="E110" s="222" t="s">
        <v>1927</v>
      </c>
      <c r="F110" s="223" t="s">
        <v>1928</v>
      </c>
      <c r="G110" s="224" t="s">
        <v>516</v>
      </c>
      <c r="H110" s="225">
        <v>5</v>
      </c>
      <c r="I110" s="226"/>
      <c r="J110" s="227">
        <f>ROUND(I110*H110,2)</f>
        <v>0</v>
      </c>
      <c r="K110" s="223" t="s">
        <v>21</v>
      </c>
      <c r="L110" s="72"/>
      <c r="M110" s="228" t="s">
        <v>21</v>
      </c>
      <c r="N110" s="229" t="s">
        <v>43</v>
      </c>
      <c r="O110" s="47"/>
      <c r="P110" s="230">
        <f>O110*H110</f>
        <v>0</v>
      </c>
      <c r="Q110" s="230">
        <v>0</v>
      </c>
      <c r="R110" s="230">
        <f>Q110*H110</f>
        <v>0</v>
      </c>
      <c r="S110" s="230">
        <v>0</v>
      </c>
      <c r="T110" s="231">
        <f>S110*H110</f>
        <v>0</v>
      </c>
      <c r="AR110" s="24" t="s">
        <v>257</v>
      </c>
      <c r="AT110" s="24" t="s">
        <v>153</v>
      </c>
      <c r="AU110" s="24" t="s">
        <v>80</v>
      </c>
      <c r="AY110" s="24" t="s">
        <v>150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24" t="s">
        <v>80</v>
      </c>
      <c r="BK110" s="232">
        <f>ROUND(I110*H110,2)</f>
        <v>0</v>
      </c>
      <c r="BL110" s="24" t="s">
        <v>257</v>
      </c>
      <c r="BM110" s="24" t="s">
        <v>1929</v>
      </c>
    </row>
    <row r="111" s="1" customFormat="1" ht="16.5" customHeight="1">
      <c r="B111" s="46"/>
      <c r="C111" s="257" t="s">
        <v>366</v>
      </c>
      <c r="D111" s="257" t="s">
        <v>165</v>
      </c>
      <c r="E111" s="258" t="s">
        <v>1930</v>
      </c>
      <c r="F111" s="259" t="s">
        <v>1931</v>
      </c>
      <c r="G111" s="260" t="s">
        <v>516</v>
      </c>
      <c r="H111" s="261">
        <v>5</v>
      </c>
      <c r="I111" s="262"/>
      <c r="J111" s="263">
        <f>ROUND(I111*H111,2)</f>
        <v>0</v>
      </c>
      <c r="K111" s="259" t="s">
        <v>21</v>
      </c>
      <c r="L111" s="264"/>
      <c r="M111" s="265" t="s">
        <v>21</v>
      </c>
      <c r="N111" s="266" t="s">
        <v>43</v>
      </c>
      <c r="O111" s="47"/>
      <c r="P111" s="230">
        <f>O111*H111</f>
        <v>0</v>
      </c>
      <c r="Q111" s="230">
        <v>0</v>
      </c>
      <c r="R111" s="230">
        <f>Q111*H111</f>
        <v>0</v>
      </c>
      <c r="S111" s="230">
        <v>0</v>
      </c>
      <c r="T111" s="231">
        <f>S111*H111</f>
        <v>0</v>
      </c>
      <c r="AR111" s="24" t="s">
        <v>394</v>
      </c>
      <c r="AT111" s="24" t="s">
        <v>165</v>
      </c>
      <c r="AU111" s="24" t="s">
        <v>80</v>
      </c>
      <c r="AY111" s="24" t="s">
        <v>150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24" t="s">
        <v>80</v>
      </c>
      <c r="BK111" s="232">
        <f>ROUND(I111*H111,2)</f>
        <v>0</v>
      </c>
      <c r="BL111" s="24" t="s">
        <v>257</v>
      </c>
      <c r="BM111" s="24" t="s">
        <v>1932</v>
      </c>
    </row>
    <row r="112" s="1" customFormat="1" ht="16.5" customHeight="1">
      <c r="B112" s="46"/>
      <c r="C112" s="221" t="s">
        <v>373</v>
      </c>
      <c r="D112" s="221" t="s">
        <v>153</v>
      </c>
      <c r="E112" s="222" t="s">
        <v>1933</v>
      </c>
      <c r="F112" s="223" t="s">
        <v>1934</v>
      </c>
      <c r="G112" s="224" t="s">
        <v>516</v>
      </c>
      <c r="H112" s="225">
        <v>2</v>
      </c>
      <c r="I112" s="226"/>
      <c r="J112" s="227">
        <f>ROUND(I112*H112,2)</f>
        <v>0</v>
      </c>
      <c r="K112" s="223" t="s">
        <v>21</v>
      </c>
      <c r="L112" s="72"/>
      <c r="M112" s="228" t="s">
        <v>21</v>
      </c>
      <c r="N112" s="229" t="s">
        <v>43</v>
      </c>
      <c r="O112" s="47"/>
      <c r="P112" s="230">
        <f>O112*H112</f>
        <v>0</v>
      </c>
      <c r="Q112" s="230">
        <v>0</v>
      </c>
      <c r="R112" s="230">
        <f>Q112*H112</f>
        <v>0</v>
      </c>
      <c r="S112" s="230">
        <v>0</v>
      </c>
      <c r="T112" s="231">
        <f>S112*H112</f>
        <v>0</v>
      </c>
      <c r="AR112" s="24" t="s">
        <v>257</v>
      </c>
      <c r="AT112" s="24" t="s">
        <v>153</v>
      </c>
      <c r="AU112" s="24" t="s">
        <v>80</v>
      </c>
      <c r="AY112" s="24" t="s">
        <v>150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24" t="s">
        <v>80</v>
      </c>
      <c r="BK112" s="232">
        <f>ROUND(I112*H112,2)</f>
        <v>0</v>
      </c>
      <c r="BL112" s="24" t="s">
        <v>257</v>
      </c>
      <c r="BM112" s="24" t="s">
        <v>1935</v>
      </c>
    </row>
    <row r="113" s="1" customFormat="1" ht="16.5" customHeight="1">
      <c r="B113" s="46"/>
      <c r="C113" s="257" t="s">
        <v>378</v>
      </c>
      <c r="D113" s="257" t="s">
        <v>165</v>
      </c>
      <c r="E113" s="258" t="s">
        <v>1936</v>
      </c>
      <c r="F113" s="259" t="s">
        <v>1937</v>
      </c>
      <c r="G113" s="260" t="s">
        <v>516</v>
      </c>
      <c r="H113" s="261">
        <v>2</v>
      </c>
      <c r="I113" s="262"/>
      <c r="J113" s="263">
        <f>ROUND(I113*H113,2)</f>
        <v>0</v>
      </c>
      <c r="K113" s="259" t="s">
        <v>21</v>
      </c>
      <c r="L113" s="264"/>
      <c r="M113" s="265" t="s">
        <v>21</v>
      </c>
      <c r="N113" s="266" t="s">
        <v>43</v>
      </c>
      <c r="O113" s="47"/>
      <c r="P113" s="230">
        <f>O113*H113</f>
        <v>0</v>
      </c>
      <c r="Q113" s="230">
        <v>0</v>
      </c>
      <c r="R113" s="230">
        <f>Q113*H113</f>
        <v>0</v>
      </c>
      <c r="S113" s="230">
        <v>0</v>
      </c>
      <c r="T113" s="231">
        <f>S113*H113</f>
        <v>0</v>
      </c>
      <c r="AR113" s="24" t="s">
        <v>394</v>
      </c>
      <c r="AT113" s="24" t="s">
        <v>165</v>
      </c>
      <c r="AU113" s="24" t="s">
        <v>80</v>
      </c>
      <c r="AY113" s="24" t="s">
        <v>150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24" t="s">
        <v>80</v>
      </c>
      <c r="BK113" s="232">
        <f>ROUND(I113*H113,2)</f>
        <v>0</v>
      </c>
      <c r="BL113" s="24" t="s">
        <v>257</v>
      </c>
      <c r="BM113" s="24" t="s">
        <v>1938</v>
      </c>
    </row>
    <row r="114" s="1" customFormat="1" ht="16.5" customHeight="1">
      <c r="B114" s="46"/>
      <c r="C114" s="221" t="s">
        <v>387</v>
      </c>
      <c r="D114" s="221" t="s">
        <v>153</v>
      </c>
      <c r="E114" s="222" t="s">
        <v>1939</v>
      </c>
      <c r="F114" s="223" t="s">
        <v>1910</v>
      </c>
      <c r="G114" s="224" t="s">
        <v>516</v>
      </c>
      <c r="H114" s="225">
        <v>1</v>
      </c>
      <c r="I114" s="226"/>
      <c r="J114" s="227">
        <f>ROUND(I114*H114,2)</f>
        <v>0</v>
      </c>
      <c r="K114" s="223" t="s">
        <v>21</v>
      </c>
      <c r="L114" s="72"/>
      <c r="M114" s="228" t="s">
        <v>21</v>
      </c>
      <c r="N114" s="229" t="s">
        <v>43</v>
      </c>
      <c r="O114" s="47"/>
      <c r="P114" s="230">
        <f>O114*H114</f>
        <v>0</v>
      </c>
      <c r="Q114" s="230">
        <v>0</v>
      </c>
      <c r="R114" s="230">
        <f>Q114*H114</f>
        <v>0</v>
      </c>
      <c r="S114" s="230">
        <v>0</v>
      </c>
      <c r="T114" s="231">
        <f>S114*H114</f>
        <v>0</v>
      </c>
      <c r="AR114" s="24" t="s">
        <v>257</v>
      </c>
      <c r="AT114" s="24" t="s">
        <v>153</v>
      </c>
      <c r="AU114" s="24" t="s">
        <v>80</v>
      </c>
      <c r="AY114" s="24" t="s">
        <v>150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24" t="s">
        <v>80</v>
      </c>
      <c r="BK114" s="232">
        <f>ROUND(I114*H114,2)</f>
        <v>0</v>
      </c>
      <c r="BL114" s="24" t="s">
        <v>257</v>
      </c>
      <c r="BM114" s="24" t="s">
        <v>1940</v>
      </c>
    </row>
    <row r="115" s="1" customFormat="1" ht="16.5" customHeight="1">
      <c r="B115" s="46"/>
      <c r="C115" s="257" t="s">
        <v>394</v>
      </c>
      <c r="D115" s="257" t="s">
        <v>165</v>
      </c>
      <c r="E115" s="258" t="s">
        <v>1941</v>
      </c>
      <c r="F115" s="259" t="s">
        <v>1913</v>
      </c>
      <c r="G115" s="260" t="s">
        <v>516</v>
      </c>
      <c r="H115" s="261">
        <v>1</v>
      </c>
      <c r="I115" s="262"/>
      <c r="J115" s="263">
        <f>ROUND(I115*H115,2)</f>
        <v>0</v>
      </c>
      <c r="K115" s="259" t="s">
        <v>21</v>
      </c>
      <c r="L115" s="264"/>
      <c r="M115" s="265" t="s">
        <v>21</v>
      </c>
      <c r="N115" s="266" t="s">
        <v>43</v>
      </c>
      <c r="O115" s="47"/>
      <c r="P115" s="230">
        <f>O115*H115</f>
        <v>0</v>
      </c>
      <c r="Q115" s="230">
        <v>0</v>
      </c>
      <c r="R115" s="230">
        <f>Q115*H115</f>
        <v>0</v>
      </c>
      <c r="S115" s="230">
        <v>0</v>
      </c>
      <c r="T115" s="231">
        <f>S115*H115</f>
        <v>0</v>
      </c>
      <c r="AR115" s="24" t="s">
        <v>394</v>
      </c>
      <c r="AT115" s="24" t="s">
        <v>165</v>
      </c>
      <c r="AU115" s="24" t="s">
        <v>80</v>
      </c>
      <c r="AY115" s="24" t="s">
        <v>150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24" t="s">
        <v>80</v>
      </c>
      <c r="BK115" s="232">
        <f>ROUND(I115*H115,2)</f>
        <v>0</v>
      </c>
      <c r="BL115" s="24" t="s">
        <v>257</v>
      </c>
      <c r="BM115" s="24" t="s">
        <v>1942</v>
      </c>
    </row>
    <row r="116" s="1" customFormat="1" ht="16.5" customHeight="1">
      <c r="B116" s="46"/>
      <c r="C116" s="221" t="s">
        <v>400</v>
      </c>
      <c r="D116" s="221" t="s">
        <v>153</v>
      </c>
      <c r="E116" s="222" t="s">
        <v>1943</v>
      </c>
      <c r="F116" s="223" t="s">
        <v>1944</v>
      </c>
      <c r="G116" s="224" t="s">
        <v>175</v>
      </c>
      <c r="H116" s="225">
        <v>59</v>
      </c>
      <c r="I116" s="226"/>
      <c r="J116" s="227">
        <f>ROUND(I116*H116,2)</f>
        <v>0</v>
      </c>
      <c r="K116" s="223" t="s">
        <v>21</v>
      </c>
      <c r="L116" s="72"/>
      <c r="M116" s="228" t="s">
        <v>21</v>
      </c>
      <c r="N116" s="229" t="s">
        <v>43</v>
      </c>
      <c r="O116" s="47"/>
      <c r="P116" s="230">
        <f>O116*H116</f>
        <v>0</v>
      </c>
      <c r="Q116" s="230">
        <v>0</v>
      </c>
      <c r="R116" s="230">
        <f>Q116*H116</f>
        <v>0</v>
      </c>
      <c r="S116" s="230">
        <v>0</v>
      </c>
      <c r="T116" s="231">
        <f>S116*H116</f>
        <v>0</v>
      </c>
      <c r="AR116" s="24" t="s">
        <v>257</v>
      </c>
      <c r="AT116" s="24" t="s">
        <v>153</v>
      </c>
      <c r="AU116" s="24" t="s">
        <v>80</v>
      </c>
      <c r="AY116" s="24" t="s">
        <v>150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24" t="s">
        <v>80</v>
      </c>
      <c r="BK116" s="232">
        <f>ROUND(I116*H116,2)</f>
        <v>0</v>
      </c>
      <c r="BL116" s="24" t="s">
        <v>257</v>
      </c>
      <c r="BM116" s="24" t="s">
        <v>1945</v>
      </c>
    </row>
    <row r="117" s="1" customFormat="1" ht="16.5" customHeight="1">
      <c r="B117" s="46"/>
      <c r="C117" s="257" t="s">
        <v>404</v>
      </c>
      <c r="D117" s="257" t="s">
        <v>165</v>
      </c>
      <c r="E117" s="258" t="s">
        <v>1946</v>
      </c>
      <c r="F117" s="259" t="s">
        <v>1947</v>
      </c>
      <c r="G117" s="260" t="s">
        <v>175</v>
      </c>
      <c r="H117" s="261">
        <v>59</v>
      </c>
      <c r="I117" s="262"/>
      <c r="J117" s="263">
        <f>ROUND(I117*H117,2)</f>
        <v>0</v>
      </c>
      <c r="K117" s="259" t="s">
        <v>21</v>
      </c>
      <c r="L117" s="264"/>
      <c r="M117" s="265" t="s">
        <v>21</v>
      </c>
      <c r="N117" s="266" t="s">
        <v>43</v>
      </c>
      <c r="O117" s="47"/>
      <c r="P117" s="230">
        <f>O117*H117</f>
        <v>0</v>
      </c>
      <c r="Q117" s="230">
        <v>0</v>
      </c>
      <c r="R117" s="230">
        <f>Q117*H117</f>
        <v>0</v>
      </c>
      <c r="S117" s="230">
        <v>0</v>
      </c>
      <c r="T117" s="231">
        <f>S117*H117</f>
        <v>0</v>
      </c>
      <c r="AR117" s="24" t="s">
        <v>394</v>
      </c>
      <c r="AT117" s="24" t="s">
        <v>165</v>
      </c>
      <c r="AU117" s="24" t="s">
        <v>80</v>
      </c>
      <c r="AY117" s="24" t="s">
        <v>150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24" t="s">
        <v>80</v>
      </c>
      <c r="BK117" s="232">
        <f>ROUND(I117*H117,2)</f>
        <v>0</v>
      </c>
      <c r="BL117" s="24" t="s">
        <v>257</v>
      </c>
      <c r="BM117" s="24" t="s">
        <v>1948</v>
      </c>
    </row>
    <row r="118" s="1" customFormat="1" ht="16.5" customHeight="1">
      <c r="B118" s="46"/>
      <c r="C118" s="221" t="s">
        <v>408</v>
      </c>
      <c r="D118" s="221" t="s">
        <v>153</v>
      </c>
      <c r="E118" s="222" t="s">
        <v>1949</v>
      </c>
      <c r="F118" s="223" t="s">
        <v>1950</v>
      </c>
      <c r="G118" s="224" t="s">
        <v>175</v>
      </c>
      <c r="H118" s="225">
        <v>20</v>
      </c>
      <c r="I118" s="226"/>
      <c r="J118" s="227">
        <f>ROUND(I118*H118,2)</f>
        <v>0</v>
      </c>
      <c r="K118" s="223" t="s">
        <v>21</v>
      </c>
      <c r="L118" s="72"/>
      <c r="M118" s="228" t="s">
        <v>21</v>
      </c>
      <c r="N118" s="229" t="s">
        <v>43</v>
      </c>
      <c r="O118" s="47"/>
      <c r="P118" s="230">
        <f>O118*H118</f>
        <v>0</v>
      </c>
      <c r="Q118" s="230">
        <v>0</v>
      </c>
      <c r="R118" s="230">
        <f>Q118*H118</f>
        <v>0</v>
      </c>
      <c r="S118" s="230">
        <v>0</v>
      </c>
      <c r="T118" s="231">
        <f>S118*H118</f>
        <v>0</v>
      </c>
      <c r="AR118" s="24" t="s">
        <v>257</v>
      </c>
      <c r="AT118" s="24" t="s">
        <v>153</v>
      </c>
      <c r="AU118" s="24" t="s">
        <v>80</v>
      </c>
      <c r="AY118" s="24" t="s">
        <v>150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24" t="s">
        <v>80</v>
      </c>
      <c r="BK118" s="232">
        <f>ROUND(I118*H118,2)</f>
        <v>0</v>
      </c>
      <c r="BL118" s="24" t="s">
        <v>257</v>
      </c>
      <c r="BM118" s="24" t="s">
        <v>1951</v>
      </c>
    </row>
    <row r="119" s="1" customFormat="1" ht="16.5" customHeight="1">
      <c r="B119" s="46"/>
      <c r="C119" s="257" t="s">
        <v>413</v>
      </c>
      <c r="D119" s="257" t="s">
        <v>165</v>
      </c>
      <c r="E119" s="258" t="s">
        <v>1952</v>
      </c>
      <c r="F119" s="259" t="s">
        <v>1953</v>
      </c>
      <c r="G119" s="260" t="s">
        <v>175</v>
      </c>
      <c r="H119" s="261">
        <v>20</v>
      </c>
      <c r="I119" s="262"/>
      <c r="J119" s="263">
        <f>ROUND(I119*H119,2)</f>
        <v>0</v>
      </c>
      <c r="K119" s="259" t="s">
        <v>21</v>
      </c>
      <c r="L119" s="264"/>
      <c r="M119" s="265" t="s">
        <v>21</v>
      </c>
      <c r="N119" s="266" t="s">
        <v>43</v>
      </c>
      <c r="O119" s="47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AR119" s="24" t="s">
        <v>394</v>
      </c>
      <c r="AT119" s="24" t="s">
        <v>165</v>
      </c>
      <c r="AU119" s="24" t="s">
        <v>80</v>
      </c>
      <c r="AY119" s="24" t="s">
        <v>150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24" t="s">
        <v>80</v>
      </c>
      <c r="BK119" s="232">
        <f>ROUND(I119*H119,2)</f>
        <v>0</v>
      </c>
      <c r="BL119" s="24" t="s">
        <v>257</v>
      </c>
      <c r="BM119" s="24" t="s">
        <v>1954</v>
      </c>
    </row>
    <row r="120" s="1" customFormat="1" ht="16.5" customHeight="1">
      <c r="B120" s="46"/>
      <c r="C120" s="221" t="s">
        <v>418</v>
      </c>
      <c r="D120" s="221" t="s">
        <v>153</v>
      </c>
      <c r="E120" s="222" t="s">
        <v>1955</v>
      </c>
      <c r="F120" s="223" t="s">
        <v>1944</v>
      </c>
      <c r="G120" s="224" t="s">
        <v>175</v>
      </c>
      <c r="H120" s="225">
        <v>75</v>
      </c>
      <c r="I120" s="226"/>
      <c r="J120" s="227">
        <f>ROUND(I120*H120,2)</f>
        <v>0</v>
      </c>
      <c r="K120" s="223" t="s">
        <v>21</v>
      </c>
      <c r="L120" s="72"/>
      <c r="M120" s="228" t="s">
        <v>21</v>
      </c>
      <c r="N120" s="229" t="s">
        <v>43</v>
      </c>
      <c r="O120" s="47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AR120" s="24" t="s">
        <v>257</v>
      </c>
      <c r="AT120" s="24" t="s">
        <v>153</v>
      </c>
      <c r="AU120" s="24" t="s">
        <v>80</v>
      </c>
      <c r="AY120" s="24" t="s">
        <v>150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24" t="s">
        <v>80</v>
      </c>
      <c r="BK120" s="232">
        <f>ROUND(I120*H120,2)</f>
        <v>0</v>
      </c>
      <c r="BL120" s="24" t="s">
        <v>257</v>
      </c>
      <c r="BM120" s="24" t="s">
        <v>1956</v>
      </c>
    </row>
    <row r="121" s="1" customFormat="1" ht="16.5" customHeight="1">
      <c r="B121" s="46"/>
      <c r="C121" s="257" t="s">
        <v>429</v>
      </c>
      <c r="D121" s="257" t="s">
        <v>165</v>
      </c>
      <c r="E121" s="258" t="s">
        <v>1957</v>
      </c>
      <c r="F121" s="259" t="s">
        <v>1947</v>
      </c>
      <c r="G121" s="260" t="s">
        <v>175</v>
      </c>
      <c r="H121" s="261">
        <v>75</v>
      </c>
      <c r="I121" s="262"/>
      <c r="J121" s="263">
        <f>ROUND(I121*H121,2)</f>
        <v>0</v>
      </c>
      <c r="K121" s="259" t="s">
        <v>21</v>
      </c>
      <c r="L121" s="264"/>
      <c r="M121" s="265" t="s">
        <v>21</v>
      </c>
      <c r="N121" s="266" t="s">
        <v>43</v>
      </c>
      <c r="O121" s="47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AR121" s="24" t="s">
        <v>394</v>
      </c>
      <c r="AT121" s="24" t="s">
        <v>165</v>
      </c>
      <c r="AU121" s="24" t="s">
        <v>80</v>
      </c>
      <c r="AY121" s="24" t="s">
        <v>150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24" t="s">
        <v>80</v>
      </c>
      <c r="BK121" s="232">
        <f>ROUND(I121*H121,2)</f>
        <v>0</v>
      </c>
      <c r="BL121" s="24" t="s">
        <v>257</v>
      </c>
      <c r="BM121" s="24" t="s">
        <v>1958</v>
      </c>
    </row>
    <row r="122" s="1" customFormat="1" ht="16.5" customHeight="1">
      <c r="B122" s="46"/>
      <c r="C122" s="221" t="s">
        <v>435</v>
      </c>
      <c r="D122" s="221" t="s">
        <v>153</v>
      </c>
      <c r="E122" s="222" t="s">
        <v>1959</v>
      </c>
      <c r="F122" s="223" t="s">
        <v>1950</v>
      </c>
      <c r="G122" s="224" t="s">
        <v>175</v>
      </c>
      <c r="H122" s="225">
        <v>12</v>
      </c>
      <c r="I122" s="226"/>
      <c r="J122" s="227">
        <f>ROUND(I122*H122,2)</f>
        <v>0</v>
      </c>
      <c r="K122" s="223" t="s">
        <v>21</v>
      </c>
      <c r="L122" s="72"/>
      <c r="M122" s="228" t="s">
        <v>21</v>
      </c>
      <c r="N122" s="229" t="s">
        <v>43</v>
      </c>
      <c r="O122" s="47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AR122" s="24" t="s">
        <v>257</v>
      </c>
      <c r="AT122" s="24" t="s">
        <v>153</v>
      </c>
      <c r="AU122" s="24" t="s">
        <v>80</v>
      </c>
      <c r="AY122" s="24" t="s">
        <v>150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24" t="s">
        <v>80</v>
      </c>
      <c r="BK122" s="232">
        <f>ROUND(I122*H122,2)</f>
        <v>0</v>
      </c>
      <c r="BL122" s="24" t="s">
        <v>257</v>
      </c>
      <c r="BM122" s="24" t="s">
        <v>1960</v>
      </c>
    </row>
    <row r="123" s="1" customFormat="1" ht="16.5" customHeight="1">
      <c r="B123" s="46"/>
      <c r="C123" s="257" t="s">
        <v>441</v>
      </c>
      <c r="D123" s="257" t="s">
        <v>165</v>
      </c>
      <c r="E123" s="258" t="s">
        <v>1961</v>
      </c>
      <c r="F123" s="259" t="s">
        <v>1953</v>
      </c>
      <c r="G123" s="260" t="s">
        <v>175</v>
      </c>
      <c r="H123" s="261">
        <v>12</v>
      </c>
      <c r="I123" s="262"/>
      <c r="J123" s="263">
        <f>ROUND(I123*H123,2)</f>
        <v>0</v>
      </c>
      <c r="K123" s="259" t="s">
        <v>21</v>
      </c>
      <c r="L123" s="264"/>
      <c r="M123" s="265" t="s">
        <v>21</v>
      </c>
      <c r="N123" s="266" t="s">
        <v>43</v>
      </c>
      <c r="O123" s="47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AR123" s="24" t="s">
        <v>394</v>
      </c>
      <c r="AT123" s="24" t="s">
        <v>165</v>
      </c>
      <c r="AU123" s="24" t="s">
        <v>80</v>
      </c>
      <c r="AY123" s="24" t="s">
        <v>150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24" t="s">
        <v>80</v>
      </c>
      <c r="BK123" s="232">
        <f>ROUND(I123*H123,2)</f>
        <v>0</v>
      </c>
      <c r="BL123" s="24" t="s">
        <v>257</v>
      </c>
      <c r="BM123" s="24" t="s">
        <v>1962</v>
      </c>
    </row>
    <row r="124" s="10" customFormat="1" ht="37.44001" customHeight="1">
      <c r="B124" s="205"/>
      <c r="C124" s="206"/>
      <c r="D124" s="207" t="s">
        <v>71</v>
      </c>
      <c r="E124" s="208" t="s">
        <v>1963</v>
      </c>
      <c r="F124" s="208" t="s">
        <v>1964</v>
      </c>
      <c r="G124" s="206"/>
      <c r="H124" s="206"/>
      <c r="I124" s="209"/>
      <c r="J124" s="210">
        <f>BK124</f>
        <v>0</v>
      </c>
      <c r="K124" s="206"/>
      <c r="L124" s="211"/>
      <c r="M124" s="212"/>
      <c r="N124" s="213"/>
      <c r="O124" s="213"/>
      <c r="P124" s="214">
        <f>SUM(P125:P130)</f>
        <v>0</v>
      </c>
      <c r="Q124" s="213"/>
      <c r="R124" s="214">
        <f>SUM(R125:R130)</f>
        <v>0</v>
      </c>
      <c r="S124" s="213"/>
      <c r="T124" s="215">
        <f>SUM(T125:T130)</f>
        <v>0</v>
      </c>
      <c r="AR124" s="216" t="s">
        <v>82</v>
      </c>
      <c r="AT124" s="217" t="s">
        <v>71</v>
      </c>
      <c r="AU124" s="217" t="s">
        <v>72</v>
      </c>
      <c r="AY124" s="216" t="s">
        <v>150</v>
      </c>
      <c r="BK124" s="218">
        <f>SUM(BK125:BK130)</f>
        <v>0</v>
      </c>
    </row>
    <row r="125" s="1" customFormat="1" ht="16.5" customHeight="1">
      <c r="B125" s="46"/>
      <c r="C125" s="221" t="s">
        <v>447</v>
      </c>
      <c r="D125" s="221" t="s">
        <v>153</v>
      </c>
      <c r="E125" s="222" t="s">
        <v>1965</v>
      </c>
      <c r="F125" s="223" t="s">
        <v>1966</v>
      </c>
      <c r="G125" s="224" t="s">
        <v>1967</v>
      </c>
      <c r="H125" s="225">
        <v>1</v>
      </c>
      <c r="I125" s="226"/>
      <c r="J125" s="227">
        <f>ROUND(I125*H125,2)</f>
        <v>0</v>
      </c>
      <c r="K125" s="223" t="s">
        <v>21</v>
      </c>
      <c r="L125" s="72"/>
      <c r="M125" s="228" t="s">
        <v>21</v>
      </c>
      <c r="N125" s="229" t="s">
        <v>43</v>
      </c>
      <c r="O125" s="47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AR125" s="24" t="s">
        <v>257</v>
      </c>
      <c r="AT125" s="24" t="s">
        <v>153</v>
      </c>
      <c r="AU125" s="24" t="s">
        <v>80</v>
      </c>
      <c r="AY125" s="24" t="s">
        <v>150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24" t="s">
        <v>80</v>
      </c>
      <c r="BK125" s="232">
        <f>ROUND(I125*H125,2)</f>
        <v>0</v>
      </c>
      <c r="BL125" s="24" t="s">
        <v>257</v>
      </c>
      <c r="BM125" s="24" t="s">
        <v>1968</v>
      </c>
    </row>
    <row r="126" s="1" customFormat="1" ht="16.5" customHeight="1">
      <c r="B126" s="46"/>
      <c r="C126" s="257" t="s">
        <v>454</v>
      </c>
      <c r="D126" s="257" t="s">
        <v>165</v>
      </c>
      <c r="E126" s="258" t="s">
        <v>1969</v>
      </c>
      <c r="F126" s="259" t="s">
        <v>1970</v>
      </c>
      <c r="G126" s="260" t="s">
        <v>1967</v>
      </c>
      <c r="H126" s="261">
        <v>1</v>
      </c>
      <c r="I126" s="262"/>
      <c r="J126" s="263">
        <f>ROUND(I126*H126,2)</f>
        <v>0</v>
      </c>
      <c r="K126" s="259" t="s">
        <v>21</v>
      </c>
      <c r="L126" s="264"/>
      <c r="M126" s="265" t="s">
        <v>21</v>
      </c>
      <c r="N126" s="266" t="s">
        <v>43</v>
      </c>
      <c r="O126" s="47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AR126" s="24" t="s">
        <v>394</v>
      </c>
      <c r="AT126" s="24" t="s">
        <v>165</v>
      </c>
      <c r="AU126" s="24" t="s">
        <v>80</v>
      </c>
      <c r="AY126" s="24" t="s">
        <v>150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24" t="s">
        <v>80</v>
      </c>
      <c r="BK126" s="232">
        <f>ROUND(I126*H126,2)</f>
        <v>0</v>
      </c>
      <c r="BL126" s="24" t="s">
        <v>257</v>
      </c>
      <c r="BM126" s="24" t="s">
        <v>1971</v>
      </c>
    </row>
    <row r="127" s="1" customFormat="1" ht="16.5" customHeight="1">
      <c r="B127" s="46"/>
      <c r="C127" s="221" t="s">
        <v>462</v>
      </c>
      <c r="D127" s="221" t="s">
        <v>153</v>
      </c>
      <c r="E127" s="222" t="s">
        <v>1972</v>
      </c>
      <c r="F127" s="223" t="s">
        <v>1973</v>
      </c>
      <c r="G127" s="224" t="s">
        <v>516</v>
      </c>
      <c r="H127" s="225">
        <v>1</v>
      </c>
      <c r="I127" s="226"/>
      <c r="J127" s="227">
        <f>ROUND(I127*H127,2)</f>
        <v>0</v>
      </c>
      <c r="K127" s="223" t="s">
        <v>21</v>
      </c>
      <c r="L127" s="72"/>
      <c r="M127" s="228" t="s">
        <v>21</v>
      </c>
      <c r="N127" s="229" t="s">
        <v>43</v>
      </c>
      <c r="O127" s="47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AR127" s="24" t="s">
        <v>257</v>
      </c>
      <c r="AT127" s="24" t="s">
        <v>153</v>
      </c>
      <c r="AU127" s="24" t="s">
        <v>80</v>
      </c>
      <c r="AY127" s="24" t="s">
        <v>150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24" t="s">
        <v>80</v>
      </c>
      <c r="BK127" s="232">
        <f>ROUND(I127*H127,2)</f>
        <v>0</v>
      </c>
      <c r="BL127" s="24" t="s">
        <v>257</v>
      </c>
      <c r="BM127" s="24" t="s">
        <v>1974</v>
      </c>
    </row>
    <row r="128" s="1" customFormat="1" ht="16.5" customHeight="1">
      <c r="B128" s="46"/>
      <c r="C128" s="257" t="s">
        <v>469</v>
      </c>
      <c r="D128" s="257" t="s">
        <v>165</v>
      </c>
      <c r="E128" s="258" t="s">
        <v>1975</v>
      </c>
      <c r="F128" s="259" t="s">
        <v>1976</v>
      </c>
      <c r="G128" s="260" t="s">
        <v>516</v>
      </c>
      <c r="H128" s="261">
        <v>1</v>
      </c>
      <c r="I128" s="262"/>
      <c r="J128" s="263">
        <f>ROUND(I128*H128,2)</f>
        <v>0</v>
      </c>
      <c r="K128" s="259" t="s">
        <v>21</v>
      </c>
      <c r="L128" s="264"/>
      <c r="M128" s="265" t="s">
        <v>21</v>
      </c>
      <c r="N128" s="266" t="s">
        <v>43</v>
      </c>
      <c r="O128" s="47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AR128" s="24" t="s">
        <v>394</v>
      </c>
      <c r="AT128" s="24" t="s">
        <v>165</v>
      </c>
      <c r="AU128" s="24" t="s">
        <v>80</v>
      </c>
      <c r="AY128" s="24" t="s">
        <v>150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24" t="s">
        <v>80</v>
      </c>
      <c r="BK128" s="232">
        <f>ROUND(I128*H128,2)</f>
        <v>0</v>
      </c>
      <c r="BL128" s="24" t="s">
        <v>257</v>
      </c>
      <c r="BM128" s="24" t="s">
        <v>1977</v>
      </c>
    </row>
    <row r="129" s="1" customFormat="1" ht="16.5" customHeight="1">
      <c r="B129" s="46"/>
      <c r="C129" s="221" t="s">
        <v>474</v>
      </c>
      <c r="D129" s="221" t="s">
        <v>153</v>
      </c>
      <c r="E129" s="222" t="s">
        <v>1978</v>
      </c>
      <c r="F129" s="223" t="s">
        <v>1979</v>
      </c>
      <c r="G129" s="224" t="s">
        <v>1882</v>
      </c>
      <c r="H129" s="225">
        <v>20</v>
      </c>
      <c r="I129" s="226"/>
      <c r="J129" s="227">
        <f>ROUND(I129*H129,2)</f>
        <v>0</v>
      </c>
      <c r="K129" s="223" t="s">
        <v>21</v>
      </c>
      <c r="L129" s="72"/>
      <c r="M129" s="228" t="s">
        <v>21</v>
      </c>
      <c r="N129" s="229" t="s">
        <v>43</v>
      </c>
      <c r="O129" s="47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AR129" s="24" t="s">
        <v>257</v>
      </c>
      <c r="AT129" s="24" t="s">
        <v>153</v>
      </c>
      <c r="AU129" s="24" t="s">
        <v>80</v>
      </c>
      <c r="AY129" s="24" t="s">
        <v>150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24" t="s">
        <v>80</v>
      </c>
      <c r="BK129" s="232">
        <f>ROUND(I129*H129,2)</f>
        <v>0</v>
      </c>
      <c r="BL129" s="24" t="s">
        <v>257</v>
      </c>
      <c r="BM129" s="24" t="s">
        <v>1980</v>
      </c>
    </row>
    <row r="130" s="1" customFormat="1" ht="16.5" customHeight="1">
      <c r="B130" s="46"/>
      <c r="C130" s="257" t="s">
        <v>481</v>
      </c>
      <c r="D130" s="257" t="s">
        <v>165</v>
      </c>
      <c r="E130" s="258" t="s">
        <v>1981</v>
      </c>
      <c r="F130" s="259" t="s">
        <v>1982</v>
      </c>
      <c r="G130" s="260" t="s">
        <v>1882</v>
      </c>
      <c r="H130" s="261">
        <v>20</v>
      </c>
      <c r="I130" s="262"/>
      <c r="J130" s="263">
        <f>ROUND(I130*H130,2)</f>
        <v>0</v>
      </c>
      <c r="K130" s="259" t="s">
        <v>21</v>
      </c>
      <c r="L130" s="264"/>
      <c r="M130" s="265" t="s">
        <v>21</v>
      </c>
      <c r="N130" s="266" t="s">
        <v>43</v>
      </c>
      <c r="O130" s="47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AR130" s="24" t="s">
        <v>394</v>
      </c>
      <c r="AT130" s="24" t="s">
        <v>165</v>
      </c>
      <c r="AU130" s="24" t="s">
        <v>80</v>
      </c>
      <c r="AY130" s="24" t="s">
        <v>150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24" t="s">
        <v>80</v>
      </c>
      <c r="BK130" s="232">
        <f>ROUND(I130*H130,2)</f>
        <v>0</v>
      </c>
      <c r="BL130" s="24" t="s">
        <v>257</v>
      </c>
      <c r="BM130" s="24" t="s">
        <v>1983</v>
      </c>
    </row>
    <row r="131" s="10" customFormat="1" ht="37.44001" customHeight="1">
      <c r="B131" s="205"/>
      <c r="C131" s="206"/>
      <c r="D131" s="207" t="s">
        <v>71</v>
      </c>
      <c r="E131" s="208" t="s">
        <v>1984</v>
      </c>
      <c r="F131" s="208" t="s">
        <v>1985</v>
      </c>
      <c r="G131" s="206"/>
      <c r="H131" s="206"/>
      <c r="I131" s="209"/>
      <c r="J131" s="210">
        <f>BK131</f>
        <v>0</v>
      </c>
      <c r="K131" s="206"/>
      <c r="L131" s="211"/>
      <c r="M131" s="212"/>
      <c r="N131" s="213"/>
      <c r="O131" s="213"/>
      <c r="P131" s="214">
        <f>SUM(P132:P145)</f>
        <v>0</v>
      </c>
      <c r="Q131" s="213"/>
      <c r="R131" s="214">
        <f>SUM(R132:R145)</f>
        <v>0</v>
      </c>
      <c r="S131" s="213"/>
      <c r="T131" s="215">
        <f>SUM(T132:T145)</f>
        <v>0</v>
      </c>
      <c r="AR131" s="216" t="s">
        <v>82</v>
      </c>
      <c r="AT131" s="217" t="s">
        <v>71</v>
      </c>
      <c r="AU131" s="217" t="s">
        <v>72</v>
      </c>
      <c r="AY131" s="216" t="s">
        <v>150</v>
      </c>
      <c r="BK131" s="218">
        <f>SUM(BK132:BK145)</f>
        <v>0</v>
      </c>
    </row>
    <row r="132" s="1" customFormat="1" ht="16.5" customHeight="1">
      <c r="B132" s="46"/>
      <c r="C132" s="221" t="s">
        <v>487</v>
      </c>
      <c r="D132" s="221" t="s">
        <v>153</v>
      </c>
      <c r="E132" s="222" t="s">
        <v>1986</v>
      </c>
      <c r="F132" s="223" t="s">
        <v>1966</v>
      </c>
      <c r="G132" s="224" t="s">
        <v>516</v>
      </c>
      <c r="H132" s="225">
        <v>1</v>
      </c>
      <c r="I132" s="226"/>
      <c r="J132" s="227">
        <f>ROUND(I132*H132,2)</f>
        <v>0</v>
      </c>
      <c r="K132" s="223" t="s">
        <v>21</v>
      </c>
      <c r="L132" s="72"/>
      <c r="M132" s="228" t="s">
        <v>21</v>
      </c>
      <c r="N132" s="229" t="s">
        <v>43</v>
      </c>
      <c r="O132" s="47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AR132" s="24" t="s">
        <v>257</v>
      </c>
      <c r="AT132" s="24" t="s">
        <v>153</v>
      </c>
      <c r="AU132" s="24" t="s">
        <v>80</v>
      </c>
      <c r="AY132" s="24" t="s">
        <v>150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24" t="s">
        <v>80</v>
      </c>
      <c r="BK132" s="232">
        <f>ROUND(I132*H132,2)</f>
        <v>0</v>
      </c>
      <c r="BL132" s="24" t="s">
        <v>257</v>
      </c>
      <c r="BM132" s="24" t="s">
        <v>1987</v>
      </c>
    </row>
    <row r="133" s="1" customFormat="1" ht="16.5" customHeight="1">
      <c r="B133" s="46"/>
      <c r="C133" s="257" t="s">
        <v>493</v>
      </c>
      <c r="D133" s="257" t="s">
        <v>165</v>
      </c>
      <c r="E133" s="258" t="s">
        <v>1988</v>
      </c>
      <c r="F133" s="259" t="s">
        <v>1970</v>
      </c>
      <c r="G133" s="260" t="s">
        <v>516</v>
      </c>
      <c r="H133" s="261">
        <v>1</v>
      </c>
      <c r="I133" s="262"/>
      <c r="J133" s="263">
        <f>ROUND(I133*H133,2)</f>
        <v>0</v>
      </c>
      <c r="K133" s="259" t="s">
        <v>21</v>
      </c>
      <c r="L133" s="264"/>
      <c r="M133" s="265" t="s">
        <v>21</v>
      </c>
      <c r="N133" s="266" t="s">
        <v>43</v>
      </c>
      <c r="O133" s="47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AR133" s="24" t="s">
        <v>394</v>
      </c>
      <c r="AT133" s="24" t="s">
        <v>165</v>
      </c>
      <c r="AU133" s="24" t="s">
        <v>80</v>
      </c>
      <c r="AY133" s="24" t="s">
        <v>150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24" t="s">
        <v>80</v>
      </c>
      <c r="BK133" s="232">
        <f>ROUND(I133*H133,2)</f>
        <v>0</v>
      </c>
      <c r="BL133" s="24" t="s">
        <v>257</v>
      </c>
      <c r="BM133" s="24" t="s">
        <v>1989</v>
      </c>
    </row>
    <row r="134" s="1" customFormat="1" ht="16.5" customHeight="1">
      <c r="B134" s="46"/>
      <c r="C134" s="221" t="s">
        <v>503</v>
      </c>
      <c r="D134" s="221" t="s">
        <v>153</v>
      </c>
      <c r="E134" s="222" t="s">
        <v>1990</v>
      </c>
      <c r="F134" s="223" t="s">
        <v>1973</v>
      </c>
      <c r="G134" s="224" t="s">
        <v>516</v>
      </c>
      <c r="H134" s="225">
        <v>1</v>
      </c>
      <c r="I134" s="226"/>
      <c r="J134" s="227">
        <f>ROUND(I134*H134,2)</f>
        <v>0</v>
      </c>
      <c r="K134" s="223" t="s">
        <v>21</v>
      </c>
      <c r="L134" s="72"/>
      <c r="M134" s="228" t="s">
        <v>21</v>
      </c>
      <c r="N134" s="229" t="s">
        <v>43</v>
      </c>
      <c r="O134" s="47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AR134" s="24" t="s">
        <v>257</v>
      </c>
      <c r="AT134" s="24" t="s">
        <v>153</v>
      </c>
      <c r="AU134" s="24" t="s">
        <v>80</v>
      </c>
      <c r="AY134" s="24" t="s">
        <v>150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24" t="s">
        <v>80</v>
      </c>
      <c r="BK134" s="232">
        <f>ROUND(I134*H134,2)</f>
        <v>0</v>
      </c>
      <c r="BL134" s="24" t="s">
        <v>257</v>
      </c>
      <c r="BM134" s="24" t="s">
        <v>1991</v>
      </c>
    </row>
    <row r="135" s="1" customFormat="1" ht="16.5" customHeight="1">
      <c r="B135" s="46"/>
      <c r="C135" s="257" t="s">
        <v>508</v>
      </c>
      <c r="D135" s="257" t="s">
        <v>165</v>
      </c>
      <c r="E135" s="258" t="s">
        <v>1992</v>
      </c>
      <c r="F135" s="259" t="s">
        <v>1976</v>
      </c>
      <c r="G135" s="260" t="s">
        <v>516</v>
      </c>
      <c r="H135" s="261">
        <v>1</v>
      </c>
      <c r="I135" s="262"/>
      <c r="J135" s="263">
        <f>ROUND(I135*H135,2)</f>
        <v>0</v>
      </c>
      <c r="K135" s="259" t="s">
        <v>21</v>
      </c>
      <c r="L135" s="264"/>
      <c r="M135" s="265" t="s">
        <v>21</v>
      </c>
      <c r="N135" s="266" t="s">
        <v>43</v>
      </c>
      <c r="O135" s="47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AR135" s="24" t="s">
        <v>394</v>
      </c>
      <c r="AT135" s="24" t="s">
        <v>165</v>
      </c>
      <c r="AU135" s="24" t="s">
        <v>80</v>
      </c>
      <c r="AY135" s="24" t="s">
        <v>150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24" t="s">
        <v>80</v>
      </c>
      <c r="BK135" s="232">
        <f>ROUND(I135*H135,2)</f>
        <v>0</v>
      </c>
      <c r="BL135" s="24" t="s">
        <v>257</v>
      </c>
      <c r="BM135" s="24" t="s">
        <v>1993</v>
      </c>
    </row>
    <row r="136" s="1" customFormat="1" ht="16.5" customHeight="1">
      <c r="B136" s="46"/>
      <c r="C136" s="221" t="s">
        <v>513</v>
      </c>
      <c r="D136" s="221" t="s">
        <v>153</v>
      </c>
      <c r="E136" s="222" t="s">
        <v>1994</v>
      </c>
      <c r="F136" s="223" t="s">
        <v>1995</v>
      </c>
      <c r="G136" s="224" t="s">
        <v>1882</v>
      </c>
      <c r="H136" s="225">
        <v>1</v>
      </c>
      <c r="I136" s="226"/>
      <c r="J136" s="227">
        <f>ROUND(I136*H136,2)</f>
        <v>0</v>
      </c>
      <c r="K136" s="223" t="s">
        <v>21</v>
      </c>
      <c r="L136" s="72"/>
      <c r="M136" s="228" t="s">
        <v>21</v>
      </c>
      <c r="N136" s="229" t="s">
        <v>43</v>
      </c>
      <c r="O136" s="47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AR136" s="24" t="s">
        <v>257</v>
      </c>
      <c r="AT136" s="24" t="s">
        <v>153</v>
      </c>
      <c r="AU136" s="24" t="s">
        <v>80</v>
      </c>
      <c r="AY136" s="24" t="s">
        <v>150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24" t="s">
        <v>80</v>
      </c>
      <c r="BK136" s="232">
        <f>ROUND(I136*H136,2)</f>
        <v>0</v>
      </c>
      <c r="BL136" s="24" t="s">
        <v>257</v>
      </c>
      <c r="BM136" s="24" t="s">
        <v>1996</v>
      </c>
    </row>
    <row r="137" s="1" customFormat="1" ht="16.5" customHeight="1">
      <c r="B137" s="46"/>
      <c r="C137" s="257" t="s">
        <v>519</v>
      </c>
      <c r="D137" s="257" t="s">
        <v>165</v>
      </c>
      <c r="E137" s="258" t="s">
        <v>1997</v>
      </c>
      <c r="F137" s="259" t="s">
        <v>1998</v>
      </c>
      <c r="G137" s="260" t="s">
        <v>1882</v>
      </c>
      <c r="H137" s="261">
        <v>1</v>
      </c>
      <c r="I137" s="262"/>
      <c r="J137" s="263">
        <f>ROUND(I137*H137,2)</f>
        <v>0</v>
      </c>
      <c r="K137" s="259" t="s">
        <v>21</v>
      </c>
      <c r="L137" s="264"/>
      <c r="M137" s="265" t="s">
        <v>21</v>
      </c>
      <c r="N137" s="266" t="s">
        <v>43</v>
      </c>
      <c r="O137" s="47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AR137" s="24" t="s">
        <v>394</v>
      </c>
      <c r="AT137" s="24" t="s">
        <v>165</v>
      </c>
      <c r="AU137" s="24" t="s">
        <v>80</v>
      </c>
      <c r="AY137" s="24" t="s">
        <v>150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24" t="s">
        <v>80</v>
      </c>
      <c r="BK137" s="232">
        <f>ROUND(I137*H137,2)</f>
        <v>0</v>
      </c>
      <c r="BL137" s="24" t="s">
        <v>257</v>
      </c>
      <c r="BM137" s="24" t="s">
        <v>1999</v>
      </c>
    </row>
    <row r="138" s="1" customFormat="1" ht="16.5" customHeight="1">
      <c r="B138" s="46"/>
      <c r="C138" s="221" t="s">
        <v>525</v>
      </c>
      <c r="D138" s="221" t="s">
        <v>153</v>
      </c>
      <c r="E138" s="222" t="s">
        <v>2000</v>
      </c>
      <c r="F138" s="223" t="s">
        <v>2001</v>
      </c>
      <c r="G138" s="224" t="s">
        <v>516</v>
      </c>
      <c r="H138" s="225">
        <v>1</v>
      </c>
      <c r="I138" s="226"/>
      <c r="J138" s="227">
        <f>ROUND(I138*H138,2)</f>
        <v>0</v>
      </c>
      <c r="K138" s="223" t="s">
        <v>21</v>
      </c>
      <c r="L138" s="72"/>
      <c r="M138" s="228" t="s">
        <v>21</v>
      </c>
      <c r="N138" s="229" t="s">
        <v>43</v>
      </c>
      <c r="O138" s="47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AR138" s="24" t="s">
        <v>257</v>
      </c>
      <c r="AT138" s="24" t="s">
        <v>153</v>
      </c>
      <c r="AU138" s="24" t="s">
        <v>80</v>
      </c>
      <c r="AY138" s="24" t="s">
        <v>150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24" t="s">
        <v>80</v>
      </c>
      <c r="BK138" s="232">
        <f>ROUND(I138*H138,2)</f>
        <v>0</v>
      </c>
      <c r="BL138" s="24" t="s">
        <v>257</v>
      </c>
      <c r="BM138" s="24" t="s">
        <v>2002</v>
      </c>
    </row>
    <row r="139" s="1" customFormat="1" ht="16.5" customHeight="1">
      <c r="B139" s="46"/>
      <c r="C139" s="257" t="s">
        <v>536</v>
      </c>
      <c r="D139" s="257" t="s">
        <v>165</v>
      </c>
      <c r="E139" s="258" t="s">
        <v>2003</v>
      </c>
      <c r="F139" s="259" t="s">
        <v>2004</v>
      </c>
      <c r="G139" s="260" t="s">
        <v>516</v>
      </c>
      <c r="H139" s="261">
        <v>1</v>
      </c>
      <c r="I139" s="262"/>
      <c r="J139" s="263">
        <f>ROUND(I139*H139,2)</f>
        <v>0</v>
      </c>
      <c r="K139" s="259" t="s">
        <v>21</v>
      </c>
      <c r="L139" s="264"/>
      <c r="M139" s="265" t="s">
        <v>21</v>
      </c>
      <c r="N139" s="266" t="s">
        <v>43</v>
      </c>
      <c r="O139" s="47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AR139" s="24" t="s">
        <v>394</v>
      </c>
      <c r="AT139" s="24" t="s">
        <v>165</v>
      </c>
      <c r="AU139" s="24" t="s">
        <v>80</v>
      </c>
      <c r="AY139" s="24" t="s">
        <v>150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24" t="s">
        <v>80</v>
      </c>
      <c r="BK139" s="232">
        <f>ROUND(I139*H139,2)</f>
        <v>0</v>
      </c>
      <c r="BL139" s="24" t="s">
        <v>257</v>
      </c>
      <c r="BM139" s="24" t="s">
        <v>2005</v>
      </c>
    </row>
    <row r="140" s="1" customFormat="1" ht="16.5" customHeight="1">
      <c r="B140" s="46"/>
      <c r="C140" s="221" t="s">
        <v>542</v>
      </c>
      <c r="D140" s="221" t="s">
        <v>153</v>
      </c>
      <c r="E140" s="222" t="s">
        <v>2006</v>
      </c>
      <c r="F140" s="223" t="s">
        <v>2007</v>
      </c>
      <c r="G140" s="224" t="s">
        <v>516</v>
      </c>
      <c r="H140" s="225">
        <v>1</v>
      </c>
      <c r="I140" s="226"/>
      <c r="J140" s="227">
        <f>ROUND(I140*H140,2)</f>
        <v>0</v>
      </c>
      <c r="K140" s="223" t="s">
        <v>21</v>
      </c>
      <c r="L140" s="72"/>
      <c r="M140" s="228" t="s">
        <v>21</v>
      </c>
      <c r="N140" s="229" t="s">
        <v>43</v>
      </c>
      <c r="O140" s="47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AR140" s="24" t="s">
        <v>257</v>
      </c>
      <c r="AT140" s="24" t="s">
        <v>153</v>
      </c>
      <c r="AU140" s="24" t="s">
        <v>80</v>
      </c>
      <c r="AY140" s="24" t="s">
        <v>150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24" t="s">
        <v>80</v>
      </c>
      <c r="BK140" s="232">
        <f>ROUND(I140*H140,2)</f>
        <v>0</v>
      </c>
      <c r="BL140" s="24" t="s">
        <v>257</v>
      </c>
      <c r="BM140" s="24" t="s">
        <v>2008</v>
      </c>
    </row>
    <row r="141" s="1" customFormat="1" ht="16.5" customHeight="1">
      <c r="B141" s="46"/>
      <c r="C141" s="257" t="s">
        <v>550</v>
      </c>
      <c r="D141" s="257" t="s">
        <v>165</v>
      </c>
      <c r="E141" s="258" t="s">
        <v>2009</v>
      </c>
      <c r="F141" s="259" t="s">
        <v>2010</v>
      </c>
      <c r="G141" s="260" t="s">
        <v>516</v>
      </c>
      <c r="H141" s="261">
        <v>1</v>
      </c>
      <c r="I141" s="262"/>
      <c r="J141" s="263">
        <f>ROUND(I141*H141,2)</f>
        <v>0</v>
      </c>
      <c r="K141" s="259" t="s">
        <v>21</v>
      </c>
      <c r="L141" s="264"/>
      <c r="M141" s="265" t="s">
        <v>21</v>
      </c>
      <c r="N141" s="266" t="s">
        <v>43</v>
      </c>
      <c r="O141" s="47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AR141" s="24" t="s">
        <v>394</v>
      </c>
      <c r="AT141" s="24" t="s">
        <v>165</v>
      </c>
      <c r="AU141" s="24" t="s">
        <v>80</v>
      </c>
      <c r="AY141" s="24" t="s">
        <v>150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24" t="s">
        <v>80</v>
      </c>
      <c r="BK141" s="232">
        <f>ROUND(I141*H141,2)</f>
        <v>0</v>
      </c>
      <c r="BL141" s="24" t="s">
        <v>257</v>
      </c>
      <c r="BM141" s="24" t="s">
        <v>2011</v>
      </c>
    </row>
    <row r="142" s="1" customFormat="1" ht="16.5" customHeight="1">
      <c r="B142" s="46"/>
      <c r="C142" s="221" t="s">
        <v>562</v>
      </c>
      <c r="D142" s="221" t="s">
        <v>153</v>
      </c>
      <c r="E142" s="222" t="s">
        <v>2012</v>
      </c>
      <c r="F142" s="223" t="s">
        <v>2013</v>
      </c>
      <c r="G142" s="224" t="s">
        <v>516</v>
      </c>
      <c r="H142" s="225">
        <v>1</v>
      </c>
      <c r="I142" s="226"/>
      <c r="J142" s="227">
        <f>ROUND(I142*H142,2)</f>
        <v>0</v>
      </c>
      <c r="K142" s="223" t="s">
        <v>21</v>
      </c>
      <c r="L142" s="72"/>
      <c r="M142" s="228" t="s">
        <v>21</v>
      </c>
      <c r="N142" s="229" t="s">
        <v>43</v>
      </c>
      <c r="O142" s="47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AR142" s="24" t="s">
        <v>257</v>
      </c>
      <c r="AT142" s="24" t="s">
        <v>153</v>
      </c>
      <c r="AU142" s="24" t="s">
        <v>80</v>
      </c>
      <c r="AY142" s="24" t="s">
        <v>150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24" t="s">
        <v>80</v>
      </c>
      <c r="BK142" s="232">
        <f>ROUND(I142*H142,2)</f>
        <v>0</v>
      </c>
      <c r="BL142" s="24" t="s">
        <v>257</v>
      </c>
      <c r="BM142" s="24" t="s">
        <v>2014</v>
      </c>
    </row>
    <row r="143" s="1" customFormat="1" ht="16.5" customHeight="1">
      <c r="B143" s="46"/>
      <c r="C143" s="257" t="s">
        <v>568</v>
      </c>
      <c r="D143" s="257" t="s">
        <v>165</v>
      </c>
      <c r="E143" s="258" t="s">
        <v>2015</v>
      </c>
      <c r="F143" s="259" t="s">
        <v>2016</v>
      </c>
      <c r="G143" s="260" t="s">
        <v>516</v>
      </c>
      <c r="H143" s="261">
        <v>1</v>
      </c>
      <c r="I143" s="262"/>
      <c r="J143" s="263">
        <f>ROUND(I143*H143,2)</f>
        <v>0</v>
      </c>
      <c r="K143" s="259" t="s">
        <v>21</v>
      </c>
      <c r="L143" s="264"/>
      <c r="M143" s="265" t="s">
        <v>21</v>
      </c>
      <c r="N143" s="266" t="s">
        <v>43</v>
      </c>
      <c r="O143" s="47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AR143" s="24" t="s">
        <v>394</v>
      </c>
      <c r="AT143" s="24" t="s">
        <v>165</v>
      </c>
      <c r="AU143" s="24" t="s">
        <v>80</v>
      </c>
      <c r="AY143" s="24" t="s">
        <v>150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24" t="s">
        <v>80</v>
      </c>
      <c r="BK143" s="232">
        <f>ROUND(I143*H143,2)</f>
        <v>0</v>
      </c>
      <c r="BL143" s="24" t="s">
        <v>257</v>
      </c>
      <c r="BM143" s="24" t="s">
        <v>2017</v>
      </c>
    </row>
    <row r="144" s="1" customFormat="1" ht="16.5" customHeight="1">
      <c r="B144" s="46"/>
      <c r="C144" s="221" t="s">
        <v>574</v>
      </c>
      <c r="D144" s="221" t="s">
        <v>153</v>
      </c>
      <c r="E144" s="222" t="s">
        <v>2018</v>
      </c>
      <c r="F144" s="223" t="s">
        <v>2019</v>
      </c>
      <c r="G144" s="224" t="s">
        <v>1882</v>
      </c>
      <c r="H144" s="225">
        <v>4</v>
      </c>
      <c r="I144" s="226"/>
      <c r="J144" s="227">
        <f>ROUND(I144*H144,2)</f>
        <v>0</v>
      </c>
      <c r="K144" s="223" t="s">
        <v>21</v>
      </c>
      <c r="L144" s="72"/>
      <c r="M144" s="228" t="s">
        <v>21</v>
      </c>
      <c r="N144" s="229" t="s">
        <v>43</v>
      </c>
      <c r="O144" s="47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AR144" s="24" t="s">
        <v>257</v>
      </c>
      <c r="AT144" s="24" t="s">
        <v>153</v>
      </c>
      <c r="AU144" s="24" t="s">
        <v>80</v>
      </c>
      <c r="AY144" s="24" t="s">
        <v>150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24" t="s">
        <v>80</v>
      </c>
      <c r="BK144" s="232">
        <f>ROUND(I144*H144,2)</f>
        <v>0</v>
      </c>
      <c r="BL144" s="24" t="s">
        <v>257</v>
      </c>
      <c r="BM144" s="24" t="s">
        <v>2020</v>
      </c>
    </row>
    <row r="145" s="1" customFormat="1" ht="16.5" customHeight="1">
      <c r="B145" s="46"/>
      <c r="C145" s="257" t="s">
        <v>583</v>
      </c>
      <c r="D145" s="257" t="s">
        <v>165</v>
      </c>
      <c r="E145" s="258" t="s">
        <v>2021</v>
      </c>
      <c r="F145" s="259" t="s">
        <v>2022</v>
      </c>
      <c r="G145" s="260" t="s">
        <v>1882</v>
      </c>
      <c r="H145" s="261">
        <v>4</v>
      </c>
      <c r="I145" s="262"/>
      <c r="J145" s="263">
        <f>ROUND(I145*H145,2)</f>
        <v>0</v>
      </c>
      <c r="K145" s="259" t="s">
        <v>21</v>
      </c>
      <c r="L145" s="264"/>
      <c r="M145" s="265" t="s">
        <v>21</v>
      </c>
      <c r="N145" s="266" t="s">
        <v>43</v>
      </c>
      <c r="O145" s="47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AR145" s="24" t="s">
        <v>394</v>
      </c>
      <c r="AT145" s="24" t="s">
        <v>165</v>
      </c>
      <c r="AU145" s="24" t="s">
        <v>80</v>
      </c>
      <c r="AY145" s="24" t="s">
        <v>150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24" t="s">
        <v>80</v>
      </c>
      <c r="BK145" s="232">
        <f>ROUND(I145*H145,2)</f>
        <v>0</v>
      </c>
      <c r="BL145" s="24" t="s">
        <v>257</v>
      </c>
      <c r="BM145" s="24" t="s">
        <v>2023</v>
      </c>
    </row>
    <row r="146" s="10" customFormat="1" ht="37.44001" customHeight="1">
      <c r="B146" s="205"/>
      <c r="C146" s="206"/>
      <c r="D146" s="207" t="s">
        <v>71</v>
      </c>
      <c r="E146" s="208" t="s">
        <v>2024</v>
      </c>
      <c r="F146" s="208" t="s">
        <v>2025</v>
      </c>
      <c r="G146" s="206"/>
      <c r="H146" s="206"/>
      <c r="I146" s="209"/>
      <c r="J146" s="210">
        <f>BK146</f>
        <v>0</v>
      </c>
      <c r="K146" s="206"/>
      <c r="L146" s="211"/>
      <c r="M146" s="212"/>
      <c r="N146" s="213"/>
      <c r="O146" s="213"/>
      <c r="P146" s="214">
        <f>SUM(P147:P160)</f>
        <v>0</v>
      </c>
      <c r="Q146" s="213"/>
      <c r="R146" s="214">
        <f>SUM(R147:R160)</f>
        <v>0</v>
      </c>
      <c r="S146" s="213"/>
      <c r="T146" s="215">
        <f>SUM(T147:T160)</f>
        <v>0</v>
      </c>
      <c r="AR146" s="216" t="s">
        <v>82</v>
      </c>
      <c r="AT146" s="217" t="s">
        <v>71</v>
      </c>
      <c r="AU146" s="217" t="s">
        <v>72</v>
      </c>
      <c r="AY146" s="216" t="s">
        <v>150</v>
      </c>
      <c r="BK146" s="218">
        <f>SUM(BK147:BK160)</f>
        <v>0</v>
      </c>
    </row>
    <row r="147" s="1" customFormat="1" ht="16.5" customHeight="1">
      <c r="B147" s="46"/>
      <c r="C147" s="221" t="s">
        <v>255</v>
      </c>
      <c r="D147" s="221" t="s">
        <v>153</v>
      </c>
      <c r="E147" s="222" t="s">
        <v>2026</v>
      </c>
      <c r="F147" s="223" t="s">
        <v>2027</v>
      </c>
      <c r="G147" s="224" t="s">
        <v>516</v>
      </c>
      <c r="H147" s="225">
        <v>9</v>
      </c>
      <c r="I147" s="226"/>
      <c r="J147" s="227">
        <f>ROUND(I147*H147,2)</f>
        <v>0</v>
      </c>
      <c r="K147" s="223" t="s">
        <v>21</v>
      </c>
      <c r="L147" s="72"/>
      <c r="M147" s="228" t="s">
        <v>21</v>
      </c>
      <c r="N147" s="229" t="s">
        <v>43</v>
      </c>
      <c r="O147" s="47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AR147" s="24" t="s">
        <v>257</v>
      </c>
      <c r="AT147" s="24" t="s">
        <v>153</v>
      </c>
      <c r="AU147" s="24" t="s">
        <v>80</v>
      </c>
      <c r="AY147" s="24" t="s">
        <v>150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24" t="s">
        <v>80</v>
      </c>
      <c r="BK147" s="232">
        <f>ROUND(I147*H147,2)</f>
        <v>0</v>
      </c>
      <c r="BL147" s="24" t="s">
        <v>257</v>
      </c>
      <c r="BM147" s="24" t="s">
        <v>2028</v>
      </c>
    </row>
    <row r="148" s="1" customFormat="1" ht="16.5" customHeight="1">
      <c r="B148" s="46"/>
      <c r="C148" s="257" t="s">
        <v>594</v>
      </c>
      <c r="D148" s="257" t="s">
        <v>165</v>
      </c>
      <c r="E148" s="258" t="s">
        <v>2029</v>
      </c>
      <c r="F148" s="259" t="s">
        <v>2030</v>
      </c>
      <c r="G148" s="260" t="s">
        <v>516</v>
      </c>
      <c r="H148" s="261">
        <v>9</v>
      </c>
      <c r="I148" s="262"/>
      <c r="J148" s="263">
        <f>ROUND(I148*H148,2)</f>
        <v>0</v>
      </c>
      <c r="K148" s="259" t="s">
        <v>21</v>
      </c>
      <c r="L148" s="264"/>
      <c r="M148" s="265" t="s">
        <v>21</v>
      </c>
      <c r="N148" s="266" t="s">
        <v>43</v>
      </c>
      <c r="O148" s="47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AR148" s="24" t="s">
        <v>394</v>
      </c>
      <c r="AT148" s="24" t="s">
        <v>165</v>
      </c>
      <c r="AU148" s="24" t="s">
        <v>80</v>
      </c>
      <c r="AY148" s="24" t="s">
        <v>150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24" t="s">
        <v>80</v>
      </c>
      <c r="BK148" s="232">
        <f>ROUND(I148*H148,2)</f>
        <v>0</v>
      </c>
      <c r="BL148" s="24" t="s">
        <v>257</v>
      </c>
      <c r="BM148" s="24" t="s">
        <v>2031</v>
      </c>
    </row>
    <row r="149" s="1" customFormat="1" ht="16.5" customHeight="1">
      <c r="B149" s="46"/>
      <c r="C149" s="221" t="s">
        <v>344</v>
      </c>
      <c r="D149" s="221" t="s">
        <v>153</v>
      </c>
      <c r="E149" s="222" t="s">
        <v>2032</v>
      </c>
      <c r="F149" s="223" t="s">
        <v>2033</v>
      </c>
      <c r="G149" s="224" t="s">
        <v>516</v>
      </c>
      <c r="H149" s="225">
        <v>2</v>
      </c>
      <c r="I149" s="226"/>
      <c r="J149" s="227">
        <f>ROUND(I149*H149,2)</f>
        <v>0</v>
      </c>
      <c r="K149" s="223" t="s">
        <v>21</v>
      </c>
      <c r="L149" s="72"/>
      <c r="M149" s="228" t="s">
        <v>21</v>
      </c>
      <c r="N149" s="229" t="s">
        <v>43</v>
      </c>
      <c r="O149" s="47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AR149" s="24" t="s">
        <v>257</v>
      </c>
      <c r="AT149" s="24" t="s">
        <v>153</v>
      </c>
      <c r="AU149" s="24" t="s">
        <v>80</v>
      </c>
      <c r="AY149" s="24" t="s">
        <v>150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24" t="s">
        <v>80</v>
      </c>
      <c r="BK149" s="232">
        <f>ROUND(I149*H149,2)</f>
        <v>0</v>
      </c>
      <c r="BL149" s="24" t="s">
        <v>257</v>
      </c>
      <c r="BM149" s="24" t="s">
        <v>2034</v>
      </c>
    </row>
    <row r="150" s="1" customFormat="1" ht="16.5" customHeight="1">
      <c r="B150" s="46"/>
      <c r="C150" s="257" t="s">
        <v>392</v>
      </c>
      <c r="D150" s="257" t="s">
        <v>165</v>
      </c>
      <c r="E150" s="258" t="s">
        <v>2035</v>
      </c>
      <c r="F150" s="259" t="s">
        <v>2036</v>
      </c>
      <c r="G150" s="260" t="s">
        <v>516</v>
      </c>
      <c r="H150" s="261">
        <v>2</v>
      </c>
      <c r="I150" s="262"/>
      <c r="J150" s="263">
        <f>ROUND(I150*H150,2)</f>
        <v>0</v>
      </c>
      <c r="K150" s="259" t="s">
        <v>21</v>
      </c>
      <c r="L150" s="264"/>
      <c r="M150" s="265" t="s">
        <v>21</v>
      </c>
      <c r="N150" s="266" t="s">
        <v>43</v>
      </c>
      <c r="O150" s="47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AR150" s="24" t="s">
        <v>394</v>
      </c>
      <c r="AT150" s="24" t="s">
        <v>165</v>
      </c>
      <c r="AU150" s="24" t="s">
        <v>80</v>
      </c>
      <c r="AY150" s="24" t="s">
        <v>150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24" t="s">
        <v>80</v>
      </c>
      <c r="BK150" s="232">
        <f>ROUND(I150*H150,2)</f>
        <v>0</v>
      </c>
      <c r="BL150" s="24" t="s">
        <v>257</v>
      </c>
      <c r="BM150" s="24" t="s">
        <v>2037</v>
      </c>
    </row>
    <row r="151" s="1" customFormat="1" ht="16.5" customHeight="1">
      <c r="B151" s="46"/>
      <c r="C151" s="221" t="s">
        <v>610</v>
      </c>
      <c r="D151" s="221" t="s">
        <v>153</v>
      </c>
      <c r="E151" s="222" t="s">
        <v>2038</v>
      </c>
      <c r="F151" s="223" t="s">
        <v>2039</v>
      </c>
      <c r="G151" s="224" t="s">
        <v>516</v>
      </c>
      <c r="H151" s="225">
        <v>4</v>
      </c>
      <c r="I151" s="226"/>
      <c r="J151" s="227">
        <f>ROUND(I151*H151,2)</f>
        <v>0</v>
      </c>
      <c r="K151" s="223" t="s">
        <v>21</v>
      </c>
      <c r="L151" s="72"/>
      <c r="M151" s="228" t="s">
        <v>21</v>
      </c>
      <c r="N151" s="229" t="s">
        <v>43</v>
      </c>
      <c r="O151" s="47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AR151" s="24" t="s">
        <v>257</v>
      </c>
      <c r="AT151" s="24" t="s">
        <v>153</v>
      </c>
      <c r="AU151" s="24" t="s">
        <v>80</v>
      </c>
      <c r="AY151" s="24" t="s">
        <v>150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24" t="s">
        <v>80</v>
      </c>
      <c r="BK151" s="232">
        <f>ROUND(I151*H151,2)</f>
        <v>0</v>
      </c>
      <c r="BL151" s="24" t="s">
        <v>257</v>
      </c>
      <c r="BM151" s="24" t="s">
        <v>2040</v>
      </c>
    </row>
    <row r="152" s="1" customFormat="1" ht="16.5" customHeight="1">
      <c r="B152" s="46"/>
      <c r="C152" s="257" t="s">
        <v>617</v>
      </c>
      <c r="D152" s="257" t="s">
        <v>165</v>
      </c>
      <c r="E152" s="258" t="s">
        <v>2041</v>
      </c>
      <c r="F152" s="259" t="s">
        <v>2042</v>
      </c>
      <c r="G152" s="260" t="s">
        <v>516</v>
      </c>
      <c r="H152" s="261">
        <v>4</v>
      </c>
      <c r="I152" s="262"/>
      <c r="J152" s="263">
        <f>ROUND(I152*H152,2)</f>
        <v>0</v>
      </c>
      <c r="K152" s="259" t="s">
        <v>21</v>
      </c>
      <c r="L152" s="264"/>
      <c r="M152" s="265" t="s">
        <v>21</v>
      </c>
      <c r="N152" s="266" t="s">
        <v>43</v>
      </c>
      <c r="O152" s="47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AR152" s="24" t="s">
        <v>394</v>
      </c>
      <c r="AT152" s="24" t="s">
        <v>165</v>
      </c>
      <c r="AU152" s="24" t="s">
        <v>80</v>
      </c>
      <c r="AY152" s="24" t="s">
        <v>150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24" t="s">
        <v>80</v>
      </c>
      <c r="BK152" s="232">
        <f>ROUND(I152*H152,2)</f>
        <v>0</v>
      </c>
      <c r="BL152" s="24" t="s">
        <v>257</v>
      </c>
      <c r="BM152" s="24" t="s">
        <v>2043</v>
      </c>
    </row>
    <row r="153" s="1" customFormat="1" ht="16.5" customHeight="1">
      <c r="B153" s="46"/>
      <c r="C153" s="221" t="s">
        <v>623</v>
      </c>
      <c r="D153" s="221" t="s">
        <v>153</v>
      </c>
      <c r="E153" s="222" t="s">
        <v>2044</v>
      </c>
      <c r="F153" s="223" t="s">
        <v>2045</v>
      </c>
      <c r="G153" s="224" t="s">
        <v>1882</v>
      </c>
      <c r="H153" s="225">
        <v>9</v>
      </c>
      <c r="I153" s="226"/>
      <c r="J153" s="227">
        <f>ROUND(I153*H153,2)</f>
        <v>0</v>
      </c>
      <c r="K153" s="223" t="s">
        <v>21</v>
      </c>
      <c r="L153" s="72"/>
      <c r="M153" s="228" t="s">
        <v>21</v>
      </c>
      <c r="N153" s="229" t="s">
        <v>43</v>
      </c>
      <c r="O153" s="47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AR153" s="24" t="s">
        <v>257</v>
      </c>
      <c r="AT153" s="24" t="s">
        <v>153</v>
      </c>
      <c r="AU153" s="24" t="s">
        <v>80</v>
      </c>
      <c r="AY153" s="24" t="s">
        <v>150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24" t="s">
        <v>80</v>
      </c>
      <c r="BK153" s="232">
        <f>ROUND(I153*H153,2)</f>
        <v>0</v>
      </c>
      <c r="BL153" s="24" t="s">
        <v>257</v>
      </c>
      <c r="BM153" s="24" t="s">
        <v>2046</v>
      </c>
    </row>
    <row r="154" s="1" customFormat="1" ht="16.5" customHeight="1">
      <c r="B154" s="46"/>
      <c r="C154" s="257" t="s">
        <v>629</v>
      </c>
      <c r="D154" s="257" t="s">
        <v>165</v>
      </c>
      <c r="E154" s="258" t="s">
        <v>2047</v>
      </c>
      <c r="F154" s="259" t="s">
        <v>2048</v>
      </c>
      <c r="G154" s="260" t="s">
        <v>1882</v>
      </c>
      <c r="H154" s="261">
        <v>9</v>
      </c>
      <c r="I154" s="262"/>
      <c r="J154" s="263">
        <f>ROUND(I154*H154,2)</f>
        <v>0</v>
      </c>
      <c r="K154" s="259" t="s">
        <v>21</v>
      </c>
      <c r="L154" s="264"/>
      <c r="M154" s="265" t="s">
        <v>21</v>
      </c>
      <c r="N154" s="266" t="s">
        <v>43</v>
      </c>
      <c r="O154" s="47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AR154" s="24" t="s">
        <v>394</v>
      </c>
      <c r="AT154" s="24" t="s">
        <v>165</v>
      </c>
      <c r="AU154" s="24" t="s">
        <v>80</v>
      </c>
      <c r="AY154" s="24" t="s">
        <v>150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24" t="s">
        <v>80</v>
      </c>
      <c r="BK154" s="232">
        <f>ROUND(I154*H154,2)</f>
        <v>0</v>
      </c>
      <c r="BL154" s="24" t="s">
        <v>257</v>
      </c>
      <c r="BM154" s="24" t="s">
        <v>2049</v>
      </c>
    </row>
    <row r="155" s="1" customFormat="1" ht="16.5" customHeight="1">
      <c r="B155" s="46"/>
      <c r="C155" s="221" t="s">
        <v>635</v>
      </c>
      <c r="D155" s="221" t="s">
        <v>153</v>
      </c>
      <c r="E155" s="222" t="s">
        <v>2050</v>
      </c>
      <c r="F155" s="223" t="s">
        <v>2051</v>
      </c>
      <c r="G155" s="224" t="s">
        <v>516</v>
      </c>
      <c r="H155" s="225">
        <v>9</v>
      </c>
      <c r="I155" s="226"/>
      <c r="J155" s="227">
        <f>ROUND(I155*H155,2)</f>
        <v>0</v>
      </c>
      <c r="K155" s="223" t="s">
        <v>21</v>
      </c>
      <c r="L155" s="72"/>
      <c r="M155" s="228" t="s">
        <v>21</v>
      </c>
      <c r="N155" s="229" t="s">
        <v>43</v>
      </c>
      <c r="O155" s="47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AR155" s="24" t="s">
        <v>257</v>
      </c>
      <c r="AT155" s="24" t="s">
        <v>153</v>
      </c>
      <c r="AU155" s="24" t="s">
        <v>80</v>
      </c>
      <c r="AY155" s="24" t="s">
        <v>150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24" t="s">
        <v>80</v>
      </c>
      <c r="BK155" s="232">
        <f>ROUND(I155*H155,2)</f>
        <v>0</v>
      </c>
      <c r="BL155" s="24" t="s">
        <v>257</v>
      </c>
      <c r="BM155" s="24" t="s">
        <v>2052</v>
      </c>
    </row>
    <row r="156" s="1" customFormat="1" ht="16.5" customHeight="1">
      <c r="B156" s="46"/>
      <c r="C156" s="257" t="s">
        <v>641</v>
      </c>
      <c r="D156" s="257" t="s">
        <v>165</v>
      </c>
      <c r="E156" s="258" t="s">
        <v>2053</v>
      </c>
      <c r="F156" s="259" t="s">
        <v>2054</v>
      </c>
      <c r="G156" s="260" t="s">
        <v>516</v>
      </c>
      <c r="H156" s="261">
        <v>9</v>
      </c>
      <c r="I156" s="262"/>
      <c r="J156" s="263">
        <f>ROUND(I156*H156,2)</f>
        <v>0</v>
      </c>
      <c r="K156" s="259" t="s">
        <v>21</v>
      </c>
      <c r="L156" s="264"/>
      <c r="M156" s="265" t="s">
        <v>21</v>
      </c>
      <c r="N156" s="266" t="s">
        <v>43</v>
      </c>
      <c r="O156" s="47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AR156" s="24" t="s">
        <v>394</v>
      </c>
      <c r="AT156" s="24" t="s">
        <v>165</v>
      </c>
      <c r="AU156" s="24" t="s">
        <v>80</v>
      </c>
      <c r="AY156" s="24" t="s">
        <v>150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24" t="s">
        <v>80</v>
      </c>
      <c r="BK156" s="232">
        <f>ROUND(I156*H156,2)</f>
        <v>0</v>
      </c>
      <c r="BL156" s="24" t="s">
        <v>257</v>
      </c>
      <c r="BM156" s="24" t="s">
        <v>2055</v>
      </c>
    </row>
    <row r="157" s="1" customFormat="1" ht="16.5" customHeight="1">
      <c r="B157" s="46"/>
      <c r="C157" s="221" t="s">
        <v>648</v>
      </c>
      <c r="D157" s="221" t="s">
        <v>153</v>
      </c>
      <c r="E157" s="222" t="s">
        <v>2056</v>
      </c>
      <c r="F157" s="223" t="s">
        <v>2057</v>
      </c>
      <c r="G157" s="224" t="s">
        <v>2058</v>
      </c>
      <c r="H157" s="225">
        <v>20</v>
      </c>
      <c r="I157" s="226"/>
      <c r="J157" s="227">
        <f>ROUND(I157*H157,2)</f>
        <v>0</v>
      </c>
      <c r="K157" s="223" t="s">
        <v>21</v>
      </c>
      <c r="L157" s="72"/>
      <c r="M157" s="228" t="s">
        <v>21</v>
      </c>
      <c r="N157" s="229" t="s">
        <v>43</v>
      </c>
      <c r="O157" s="47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AR157" s="24" t="s">
        <v>257</v>
      </c>
      <c r="AT157" s="24" t="s">
        <v>153</v>
      </c>
      <c r="AU157" s="24" t="s">
        <v>80</v>
      </c>
      <c r="AY157" s="24" t="s">
        <v>150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24" t="s">
        <v>80</v>
      </c>
      <c r="BK157" s="232">
        <f>ROUND(I157*H157,2)</f>
        <v>0</v>
      </c>
      <c r="BL157" s="24" t="s">
        <v>257</v>
      </c>
      <c r="BM157" s="24" t="s">
        <v>2059</v>
      </c>
    </row>
    <row r="158" s="1" customFormat="1" ht="25.5" customHeight="1">
      <c r="B158" s="46"/>
      <c r="C158" s="257" t="s">
        <v>655</v>
      </c>
      <c r="D158" s="257" t="s">
        <v>165</v>
      </c>
      <c r="E158" s="258" t="s">
        <v>2060</v>
      </c>
      <c r="F158" s="259" t="s">
        <v>2061</v>
      </c>
      <c r="G158" s="260" t="s">
        <v>2058</v>
      </c>
      <c r="H158" s="261">
        <v>20</v>
      </c>
      <c r="I158" s="262"/>
      <c r="J158" s="263">
        <f>ROUND(I158*H158,2)</f>
        <v>0</v>
      </c>
      <c r="K158" s="259" t="s">
        <v>21</v>
      </c>
      <c r="L158" s="264"/>
      <c r="M158" s="265" t="s">
        <v>21</v>
      </c>
      <c r="N158" s="266" t="s">
        <v>43</v>
      </c>
      <c r="O158" s="47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AR158" s="24" t="s">
        <v>394</v>
      </c>
      <c r="AT158" s="24" t="s">
        <v>165</v>
      </c>
      <c r="AU158" s="24" t="s">
        <v>80</v>
      </c>
      <c r="AY158" s="24" t="s">
        <v>150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24" t="s">
        <v>80</v>
      </c>
      <c r="BK158" s="232">
        <f>ROUND(I158*H158,2)</f>
        <v>0</v>
      </c>
      <c r="BL158" s="24" t="s">
        <v>257</v>
      </c>
      <c r="BM158" s="24" t="s">
        <v>2062</v>
      </c>
    </row>
    <row r="159" s="1" customFormat="1" ht="16.5" customHeight="1">
      <c r="B159" s="46"/>
      <c r="C159" s="221" t="s">
        <v>662</v>
      </c>
      <c r="D159" s="221" t="s">
        <v>153</v>
      </c>
      <c r="E159" s="222" t="s">
        <v>2063</v>
      </c>
      <c r="F159" s="223" t="s">
        <v>2064</v>
      </c>
      <c r="G159" s="224" t="s">
        <v>2058</v>
      </c>
      <c r="H159" s="225">
        <v>10</v>
      </c>
      <c r="I159" s="226"/>
      <c r="J159" s="227">
        <f>ROUND(I159*H159,2)</f>
        <v>0</v>
      </c>
      <c r="K159" s="223" t="s">
        <v>21</v>
      </c>
      <c r="L159" s="72"/>
      <c r="M159" s="228" t="s">
        <v>21</v>
      </c>
      <c r="N159" s="229" t="s">
        <v>43</v>
      </c>
      <c r="O159" s="47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AR159" s="24" t="s">
        <v>257</v>
      </c>
      <c r="AT159" s="24" t="s">
        <v>153</v>
      </c>
      <c r="AU159" s="24" t="s">
        <v>80</v>
      </c>
      <c r="AY159" s="24" t="s">
        <v>150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24" t="s">
        <v>80</v>
      </c>
      <c r="BK159" s="232">
        <f>ROUND(I159*H159,2)</f>
        <v>0</v>
      </c>
      <c r="BL159" s="24" t="s">
        <v>257</v>
      </c>
      <c r="BM159" s="24" t="s">
        <v>2065</v>
      </c>
    </row>
    <row r="160" s="1" customFormat="1" ht="16.5" customHeight="1">
      <c r="B160" s="46"/>
      <c r="C160" s="257" t="s">
        <v>668</v>
      </c>
      <c r="D160" s="257" t="s">
        <v>165</v>
      </c>
      <c r="E160" s="258" t="s">
        <v>2066</v>
      </c>
      <c r="F160" s="259" t="s">
        <v>2067</v>
      </c>
      <c r="G160" s="260" t="s">
        <v>2058</v>
      </c>
      <c r="H160" s="261">
        <v>10</v>
      </c>
      <c r="I160" s="262"/>
      <c r="J160" s="263">
        <f>ROUND(I160*H160,2)</f>
        <v>0</v>
      </c>
      <c r="K160" s="259" t="s">
        <v>21</v>
      </c>
      <c r="L160" s="264"/>
      <c r="M160" s="265" t="s">
        <v>21</v>
      </c>
      <c r="N160" s="266" t="s">
        <v>43</v>
      </c>
      <c r="O160" s="47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AR160" s="24" t="s">
        <v>394</v>
      </c>
      <c r="AT160" s="24" t="s">
        <v>165</v>
      </c>
      <c r="AU160" s="24" t="s">
        <v>80</v>
      </c>
      <c r="AY160" s="24" t="s">
        <v>150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24" t="s">
        <v>80</v>
      </c>
      <c r="BK160" s="232">
        <f>ROUND(I160*H160,2)</f>
        <v>0</v>
      </c>
      <c r="BL160" s="24" t="s">
        <v>257</v>
      </c>
      <c r="BM160" s="24" t="s">
        <v>2068</v>
      </c>
    </row>
    <row r="161" s="10" customFormat="1" ht="37.44001" customHeight="1">
      <c r="B161" s="205"/>
      <c r="C161" s="206"/>
      <c r="D161" s="207" t="s">
        <v>71</v>
      </c>
      <c r="E161" s="208" t="s">
        <v>2069</v>
      </c>
      <c r="F161" s="208" t="s">
        <v>2070</v>
      </c>
      <c r="G161" s="206"/>
      <c r="H161" s="206"/>
      <c r="I161" s="209"/>
      <c r="J161" s="210">
        <f>BK161</f>
        <v>0</v>
      </c>
      <c r="K161" s="206"/>
      <c r="L161" s="211"/>
      <c r="M161" s="212"/>
      <c r="N161" s="213"/>
      <c r="O161" s="213"/>
      <c r="P161" s="214">
        <f>SUM(P162:P171)</f>
        <v>0</v>
      </c>
      <c r="Q161" s="213"/>
      <c r="R161" s="214">
        <f>SUM(R162:R171)</f>
        <v>0</v>
      </c>
      <c r="S161" s="213"/>
      <c r="T161" s="215">
        <f>SUM(T162:T171)</f>
        <v>0</v>
      </c>
      <c r="AR161" s="216" t="s">
        <v>82</v>
      </c>
      <c r="AT161" s="217" t="s">
        <v>71</v>
      </c>
      <c r="AU161" s="217" t="s">
        <v>72</v>
      </c>
      <c r="AY161" s="216" t="s">
        <v>150</v>
      </c>
      <c r="BK161" s="218">
        <f>SUM(BK162:BK171)</f>
        <v>0</v>
      </c>
    </row>
    <row r="162" s="1" customFormat="1" ht="16.5" customHeight="1">
      <c r="B162" s="46"/>
      <c r="C162" s="221" t="s">
        <v>674</v>
      </c>
      <c r="D162" s="221" t="s">
        <v>153</v>
      </c>
      <c r="E162" s="222" t="s">
        <v>2071</v>
      </c>
      <c r="F162" s="223" t="s">
        <v>2072</v>
      </c>
      <c r="G162" s="224" t="s">
        <v>516</v>
      </c>
      <c r="H162" s="225">
        <v>3</v>
      </c>
      <c r="I162" s="226"/>
      <c r="J162" s="227">
        <f>ROUND(I162*H162,2)</f>
        <v>0</v>
      </c>
      <c r="K162" s="223" t="s">
        <v>21</v>
      </c>
      <c r="L162" s="72"/>
      <c r="M162" s="228" t="s">
        <v>21</v>
      </c>
      <c r="N162" s="229" t="s">
        <v>43</v>
      </c>
      <c r="O162" s="47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AR162" s="24" t="s">
        <v>257</v>
      </c>
      <c r="AT162" s="24" t="s">
        <v>153</v>
      </c>
      <c r="AU162" s="24" t="s">
        <v>80</v>
      </c>
      <c r="AY162" s="24" t="s">
        <v>150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24" t="s">
        <v>80</v>
      </c>
      <c r="BK162" s="232">
        <f>ROUND(I162*H162,2)</f>
        <v>0</v>
      </c>
      <c r="BL162" s="24" t="s">
        <v>257</v>
      </c>
      <c r="BM162" s="24" t="s">
        <v>2073</v>
      </c>
    </row>
    <row r="163" s="1" customFormat="1" ht="16.5" customHeight="1">
      <c r="B163" s="46"/>
      <c r="C163" s="257" t="s">
        <v>679</v>
      </c>
      <c r="D163" s="257" t="s">
        <v>165</v>
      </c>
      <c r="E163" s="258" t="s">
        <v>2074</v>
      </c>
      <c r="F163" s="259" t="s">
        <v>2075</v>
      </c>
      <c r="G163" s="260" t="s">
        <v>516</v>
      </c>
      <c r="H163" s="261">
        <v>3</v>
      </c>
      <c r="I163" s="262"/>
      <c r="J163" s="263">
        <f>ROUND(I163*H163,2)</f>
        <v>0</v>
      </c>
      <c r="K163" s="259" t="s">
        <v>21</v>
      </c>
      <c r="L163" s="264"/>
      <c r="M163" s="265" t="s">
        <v>21</v>
      </c>
      <c r="N163" s="266" t="s">
        <v>43</v>
      </c>
      <c r="O163" s="47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AR163" s="24" t="s">
        <v>394</v>
      </c>
      <c r="AT163" s="24" t="s">
        <v>165</v>
      </c>
      <c r="AU163" s="24" t="s">
        <v>80</v>
      </c>
      <c r="AY163" s="24" t="s">
        <v>150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24" t="s">
        <v>80</v>
      </c>
      <c r="BK163" s="232">
        <f>ROUND(I163*H163,2)</f>
        <v>0</v>
      </c>
      <c r="BL163" s="24" t="s">
        <v>257</v>
      </c>
      <c r="BM163" s="24" t="s">
        <v>2076</v>
      </c>
    </row>
    <row r="164" s="1" customFormat="1" ht="16.5" customHeight="1">
      <c r="B164" s="46"/>
      <c r="C164" s="221" t="s">
        <v>686</v>
      </c>
      <c r="D164" s="221" t="s">
        <v>153</v>
      </c>
      <c r="E164" s="222" t="s">
        <v>2077</v>
      </c>
      <c r="F164" s="223" t="s">
        <v>2078</v>
      </c>
      <c r="G164" s="224" t="s">
        <v>1165</v>
      </c>
      <c r="H164" s="225">
        <v>65</v>
      </c>
      <c r="I164" s="226"/>
      <c r="J164" s="227">
        <f>ROUND(I164*H164,2)</f>
        <v>0</v>
      </c>
      <c r="K164" s="223" t="s">
        <v>21</v>
      </c>
      <c r="L164" s="72"/>
      <c r="M164" s="228" t="s">
        <v>21</v>
      </c>
      <c r="N164" s="229" t="s">
        <v>43</v>
      </c>
      <c r="O164" s="47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AR164" s="24" t="s">
        <v>257</v>
      </c>
      <c r="AT164" s="24" t="s">
        <v>153</v>
      </c>
      <c r="AU164" s="24" t="s">
        <v>80</v>
      </c>
      <c r="AY164" s="24" t="s">
        <v>150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24" t="s">
        <v>80</v>
      </c>
      <c r="BK164" s="232">
        <f>ROUND(I164*H164,2)</f>
        <v>0</v>
      </c>
      <c r="BL164" s="24" t="s">
        <v>257</v>
      </c>
      <c r="BM164" s="24" t="s">
        <v>2079</v>
      </c>
    </row>
    <row r="165" s="1" customFormat="1" ht="16.5" customHeight="1">
      <c r="B165" s="46"/>
      <c r="C165" s="257" t="s">
        <v>692</v>
      </c>
      <c r="D165" s="257" t="s">
        <v>165</v>
      </c>
      <c r="E165" s="258" t="s">
        <v>2080</v>
      </c>
      <c r="F165" s="259" t="s">
        <v>2081</v>
      </c>
      <c r="G165" s="260" t="s">
        <v>1165</v>
      </c>
      <c r="H165" s="261">
        <v>65</v>
      </c>
      <c r="I165" s="262"/>
      <c r="J165" s="263">
        <f>ROUND(I165*H165,2)</f>
        <v>0</v>
      </c>
      <c r="K165" s="259" t="s">
        <v>21</v>
      </c>
      <c r="L165" s="264"/>
      <c r="M165" s="265" t="s">
        <v>21</v>
      </c>
      <c r="N165" s="266" t="s">
        <v>43</v>
      </c>
      <c r="O165" s="47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AR165" s="24" t="s">
        <v>394</v>
      </c>
      <c r="AT165" s="24" t="s">
        <v>165</v>
      </c>
      <c r="AU165" s="24" t="s">
        <v>80</v>
      </c>
      <c r="AY165" s="24" t="s">
        <v>150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24" t="s">
        <v>80</v>
      </c>
      <c r="BK165" s="232">
        <f>ROUND(I165*H165,2)</f>
        <v>0</v>
      </c>
      <c r="BL165" s="24" t="s">
        <v>257</v>
      </c>
      <c r="BM165" s="24" t="s">
        <v>2082</v>
      </c>
    </row>
    <row r="166" s="1" customFormat="1" ht="16.5" customHeight="1">
      <c r="B166" s="46"/>
      <c r="C166" s="221" t="s">
        <v>697</v>
      </c>
      <c r="D166" s="221" t="s">
        <v>153</v>
      </c>
      <c r="E166" s="222" t="s">
        <v>2083</v>
      </c>
      <c r="F166" s="223" t="s">
        <v>2084</v>
      </c>
      <c r="G166" s="224" t="s">
        <v>175</v>
      </c>
      <c r="H166" s="225">
        <v>60</v>
      </c>
      <c r="I166" s="226"/>
      <c r="J166" s="227">
        <f>ROUND(I166*H166,2)</f>
        <v>0</v>
      </c>
      <c r="K166" s="223" t="s">
        <v>21</v>
      </c>
      <c r="L166" s="72"/>
      <c r="M166" s="228" t="s">
        <v>21</v>
      </c>
      <c r="N166" s="229" t="s">
        <v>43</v>
      </c>
      <c r="O166" s="47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AR166" s="24" t="s">
        <v>257</v>
      </c>
      <c r="AT166" s="24" t="s">
        <v>153</v>
      </c>
      <c r="AU166" s="24" t="s">
        <v>80</v>
      </c>
      <c r="AY166" s="24" t="s">
        <v>150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24" t="s">
        <v>80</v>
      </c>
      <c r="BK166" s="232">
        <f>ROUND(I166*H166,2)</f>
        <v>0</v>
      </c>
      <c r="BL166" s="24" t="s">
        <v>257</v>
      </c>
      <c r="BM166" s="24" t="s">
        <v>2085</v>
      </c>
    </row>
    <row r="167" s="1" customFormat="1" ht="16.5" customHeight="1">
      <c r="B167" s="46"/>
      <c r="C167" s="257" t="s">
        <v>709</v>
      </c>
      <c r="D167" s="257" t="s">
        <v>165</v>
      </c>
      <c r="E167" s="258" t="s">
        <v>2086</v>
      </c>
      <c r="F167" s="259" t="s">
        <v>2087</v>
      </c>
      <c r="G167" s="260" t="s">
        <v>175</v>
      </c>
      <c r="H167" s="261">
        <v>60</v>
      </c>
      <c r="I167" s="262"/>
      <c r="J167" s="263">
        <f>ROUND(I167*H167,2)</f>
        <v>0</v>
      </c>
      <c r="K167" s="259" t="s">
        <v>21</v>
      </c>
      <c r="L167" s="264"/>
      <c r="M167" s="265" t="s">
        <v>21</v>
      </c>
      <c r="N167" s="266" t="s">
        <v>43</v>
      </c>
      <c r="O167" s="47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AR167" s="24" t="s">
        <v>394</v>
      </c>
      <c r="AT167" s="24" t="s">
        <v>165</v>
      </c>
      <c r="AU167" s="24" t="s">
        <v>80</v>
      </c>
      <c r="AY167" s="24" t="s">
        <v>150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24" t="s">
        <v>80</v>
      </c>
      <c r="BK167" s="232">
        <f>ROUND(I167*H167,2)</f>
        <v>0</v>
      </c>
      <c r="BL167" s="24" t="s">
        <v>257</v>
      </c>
      <c r="BM167" s="24" t="s">
        <v>2088</v>
      </c>
    </row>
    <row r="168" s="1" customFormat="1" ht="16.5" customHeight="1">
      <c r="B168" s="46"/>
      <c r="C168" s="221" t="s">
        <v>715</v>
      </c>
      <c r="D168" s="221" t="s">
        <v>153</v>
      </c>
      <c r="E168" s="222" t="s">
        <v>2089</v>
      </c>
      <c r="F168" s="223" t="s">
        <v>2090</v>
      </c>
      <c r="G168" s="224" t="s">
        <v>175</v>
      </c>
      <c r="H168" s="225">
        <v>10</v>
      </c>
      <c r="I168" s="226"/>
      <c r="J168" s="227">
        <f>ROUND(I168*H168,2)</f>
        <v>0</v>
      </c>
      <c r="K168" s="223" t="s">
        <v>21</v>
      </c>
      <c r="L168" s="72"/>
      <c r="M168" s="228" t="s">
        <v>21</v>
      </c>
      <c r="N168" s="229" t="s">
        <v>43</v>
      </c>
      <c r="O168" s="47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AR168" s="24" t="s">
        <v>257</v>
      </c>
      <c r="AT168" s="24" t="s">
        <v>153</v>
      </c>
      <c r="AU168" s="24" t="s">
        <v>80</v>
      </c>
      <c r="AY168" s="24" t="s">
        <v>150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24" t="s">
        <v>80</v>
      </c>
      <c r="BK168" s="232">
        <f>ROUND(I168*H168,2)</f>
        <v>0</v>
      </c>
      <c r="BL168" s="24" t="s">
        <v>257</v>
      </c>
      <c r="BM168" s="24" t="s">
        <v>2091</v>
      </c>
    </row>
    <row r="169" s="1" customFormat="1" ht="16.5" customHeight="1">
      <c r="B169" s="46"/>
      <c r="C169" s="257" t="s">
        <v>720</v>
      </c>
      <c r="D169" s="257" t="s">
        <v>165</v>
      </c>
      <c r="E169" s="258" t="s">
        <v>2092</v>
      </c>
      <c r="F169" s="259" t="s">
        <v>2093</v>
      </c>
      <c r="G169" s="260" t="s">
        <v>175</v>
      </c>
      <c r="H169" s="261">
        <v>10</v>
      </c>
      <c r="I169" s="262"/>
      <c r="J169" s="263">
        <f>ROUND(I169*H169,2)</f>
        <v>0</v>
      </c>
      <c r="K169" s="259" t="s">
        <v>21</v>
      </c>
      <c r="L169" s="264"/>
      <c r="M169" s="265" t="s">
        <v>21</v>
      </c>
      <c r="N169" s="266" t="s">
        <v>43</v>
      </c>
      <c r="O169" s="47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AR169" s="24" t="s">
        <v>394</v>
      </c>
      <c r="AT169" s="24" t="s">
        <v>165</v>
      </c>
      <c r="AU169" s="24" t="s">
        <v>80</v>
      </c>
      <c r="AY169" s="24" t="s">
        <v>150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24" t="s">
        <v>80</v>
      </c>
      <c r="BK169" s="232">
        <f>ROUND(I169*H169,2)</f>
        <v>0</v>
      </c>
      <c r="BL169" s="24" t="s">
        <v>257</v>
      </c>
      <c r="BM169" s="24" t="s">
        <v>2094</v>
      </c>
    </row>
    <row r="170" s="1" customFormat="1" ht="16.5" customHeight="1">
      <c r="B170" s="46"/>
      <c r="C170" s="221" t="s">
        <v>725</v>
      </c>
      <c r="D170" s="221" t="s">
        <v>153</v>
      </c>
      <c r="E170" s="222" t="s">
        <v>2095</v>
      </c>
      <c r="F170" s="223" t="s">
        <v>2096</v>
      </c>
      <c r="G170" s="224" t="s">
        <v>175</v>
      </c>
      <c r="H170" s="225">
        <v>62</v>
      </c>
      <c r="I170" s="226"/>
      <c r="J170" s="227">
        <f>ROUND(I170*H170,2)</f>
        <v>0</v>
      </c>
      <c r="K170" s="223" t="s">
        <v>21</v>
      </c>
      <c r="L170" s="72"/>
      <c r="M170" s="228" t="s">
        <v>21</v>
      </c>
      <c r="N170" s="229" t="s">
        <v>43</v>
      </c>
      <c r="O170" s="47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AR170" s="24" t="s">
        <v>257</v>
      </c>
      <c r="AT170" s="24" t="s">
        <v>153</v>
      </c>
      <c r="AU170" s="24" t="s">
        <v>80</v>
      </c>
      <c r="AY170" s="24" t="s">
        <v>150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24" t="s">
        <v>80</v>
      </c>
      <c r="BK170" s="232">
        <f>ROUND(I170*H170,2)</f>
        <v>0</v>
      </c>
      <c r="BL170" s="24" t="s">
        <v>257</v>
      </c>
      <c r="BM170" s="24" t="s">
        <v>2097</v>
      </c>
    </row>
    <row r="171" s="1" customFormat="1" ht="16.5" customHeight="1">
      <c r="B171" s="46"/>
      <c r="C171" s="257" t="s">
        <v>731</v>
      </c>
      <c r="D171" s="257" t="s">
        <v>165</v>
      </c>
      <c r="E171" s="258" t="s">
        <v>2098</v>
      </c>
      <c r="F171" s="259" t="s">
        <v>2099</v>
      </c>
      <c r="G171" s="260" t="s">
        <v>175</v>
      </c>
      <c r="H171" s="261">
        <v>62</v>
      </c>
      <c r="I171" s="262"/>
      <c r="J171" s="263">
        <f>ROUND(I171*H171,2)</f>
        <v>0</v>
      </c>
      <c r="K171" s="259" t="s">
        <v>21</v>
      </c>
      <c r="L171" s="264"/>
      <c r="M171" s="265" t="s">
        <v>21</v>
      </c>
      <c r="N171" s="266" t="s">
        <v>43</v>
      </c>
      <c r="O171" s="47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AR171" s="24" t="s">
        <v>394</v>
      </c>
      <c r="AT171" s="24" t="s">
        <v>165</v>
      </c>
      <c r="AU171" s="24" t="s">
        <v>80</v>
      </c>
      <c r="AY171" s="24" t="s">
        <v>150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24" t="s">
        <v>80</v>
      </c>
      <c r="BK171" s="232">
        <f>ROUND(I171*H171,2)</f>
        <v>0</v>
      </c>
      <c r="BL171" s="24" t="s">
        <v>257</v>
      </c>
      <c r="BM171" s="24" t="s">
        <v>2100</v>
      </c>
    </row>
    <row r="172" s="10" customFormat="1" ht="37.44001" customHeight="1">
      <c r="B172" s="205"/>
      <c r="C172" s="206"/>
      <c r="D172" s="207" t="s">
        <v>71</v>
      </c>
      <c r="E172" s="208" t="s">
        <v>2101</v>
      </c>
      <c r="F172" s="208" t="s">
        <v>2102</v>
      </c>
      <c r="G172" s="206"/>
      <c r="H172" s="206"/>
      <c r="I172" s="209"/>
      <c r="J172" s="210">
        <f>BK172</f>
        <v>0</v>
      </c>
      <c r="K172" s="206"/>
      <c r="L172" s="211"/>
      <c r="M172" s="212"/>
      <c r="N172" s="213"/>
      <c r="O172" s="213"/>
      <c r="P172" s="214">
        <f>SUM(P173:P180)</f>
        <v>0</v>
      </c>
      <c r="Q172" s="213"/>
      <c r="R172" s="214">
        <f>SUM(R173:R180)</f>
        <v>0</v>
      </c>
      <c r="S172" s="213"/>
      <c r="T172" s="215">
        <f>SUM(T173:T180)</f>
        <v>0</v>
      </c>
      <c r="AR172" s="216" t="s">
        <v>82</v>
      </c>
      <c r="AT172" s="217" t="s">
        <v>71</v>
      </c>
      <c r="AU172" s="217" t="s">
        <v>72</v>
      </c>
      <c r="AY172" s="216" t="s">
        <v>150</v>
      </c>
      <c r="BK172" s="218">
        <f>SUM(BK173:BK180)</f>
        <v>0</v>
      </c>
    </row>
    <row r="173" s="1" customFormat="1" ht="16.5" customHeight="1">
      <c r="B173" s="46"/>
      <c r="C173" s="221" t="s">
        <v>737</v>
      </c>
      <c r="D173" s="221" t="s">
        <v>153</v>
      </c>
      <c r="E173" s="222" t="s">
        <v>2103</v>
      </c>
      <c r="F173" s="223" t="s">
        <v>2104</v>
      </c>
      <c r="G173" s="224" t="s">
        <v>516</v>
      </c>
      <c r="H173" s="225">
        <v>1</v>
      </c>
      <c r="I173" s="226"/>
      <c r="J173" s="227">
        <f>ROUND(I173*H173,2)</f>
        <v>0</v>
      </c>
      <c r="K173" s="223" t="s">
        <v>21</v>
      </c>
      <c r="L173" s="72"/>
      <c r="M173" s="228" t="s">
        <v>21</v>
      </c>
      <c r="N173" s="229" t="s">
        <v>43</v>
      </c>
      <c r="O173" s="47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AR173" s="24" t="s">
        <v>257</v>
      </c>
      <c r="AT173" s="24" t="s">
        <v>153</v>
      </c>
      <c r="AU173" s="24" t="s">
        <v>80</v>
      </c>
      <c r="AY173" s="24" t="s">
        <v>150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24" t="s">
        <v>80</v>
      </c>
      <c r="BK173" s="232">
        <f>ROUND(I173*H173,2)</f>
        <v>0</v>
      </c>
      <c r="BL173" s="24" t="s">
        <v>257</v>
      </c>
      <c r="BM173" s="24" t="s">
        <v>2105</v>
      </c>
    </row>
    <row r="174" s="1" customFormat="1" ht="16.5" customHeight="1">
      <c r="B174" s="46"/>
      <c r="C174" s="221" t="s">
        <v>743</v>
      </c>
      <c r="D174" s="221" t="s">
        <v>153</v>
      </c>
      <c r="E174" s="222" t="s">
        <v>2106</v>
      </c>
      <c r="F174" s="223" t="s">
        <v>2107</v>
      </c>
      <c r="G174" s="224" t="s">
        <v>1165</v>
      </c>
      <c r="H174" s="225">
        <v>1722</v>
      </c>
      <c r="I174" s="226"/>
      <c r="J174" s="227">
        <f>ROUND(I174*H174,2)</f>
        <v>0</v>
      </c>
      <c r="K174" s="223" t="s">
        <v>21</v>
      </c>
      <c r="L174" s="72"/>
      <c r="M174" s="228" t="s">
        <v>21</v>
      </c>
      <c r="N174" s="229" t="s">
        <v>43</v>
      </c>
      <c r="O174" s="47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AR174" s="24" t="s">
        <v>257</v>
      </c>
      <c r="AT174" s="24" t="s">
        <v>153</v>
      </c>
      <c r="AU174" s="24" t="s">
        <v>80</v>
      </c>
      <c r="AY174" s="24" t="s">
        <v>150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24" t="s">
        <v>80</v>
      </c>
      <c r="BK174" s="232">
        <f>ROUND(I174*H174,2)</f>
        <v>0</v>
      </c>
      <c r="BL174" s="24" t="s">
        <v>257</v>
      </c>
      <c r="BM174" s="24" t="s">
        <v>2108</v>
      </c>
    </row>
    <row r="175" s="1" customFormat="1" ht="16.5" customHeight="1">
      <c r="B175" s="46"/>
      <c r="C175" s="221" t="s">
        <v>752</v>
      </c>
      <c r="D175" s="221" t="s">
        <v>153</v>
      </c>
      <c r="E175" s="222" t="s">
        <v>2109</v>
      </c>
      <c r="F175" s="223" t="s">
        <v>2110</v>
      </c>
      <c r="G175" s="224" t="s">
        <v>1165</v>
      </c>
      <c r="H175" s="225">
        <v>2931</v>
      </c>
      <c r="I175" s="226"/>
      <c r="J175" s="227">
        <f>ROUND(I175*H175,2)</f>
        <v>0</v>
      </c>
      <c r="K175" s="223" t="s">
        <v>21</v>
      </c>
      <c r="L175" s="72"/>
      <c r="M175" s="228" t="s">
        <v>21</v>
      </c>
      <c r="N175" s="229" t="s">
        <v>43</v>
      </c>
      <c r="O175" s="47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AR175" s="24" t="s">
        <v>257</v>
      </c>
      <c r="AT175" s="24" t="s">
        <v>153</v>
      </c>
      <c r="AU175" s="24" t="s">
        <v>80</v>
      </c>
      <c r="AY175" s="24" t="s">
        <v>150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24" t="s">
        <v>80</v>
      </c>
      <c r="BK175" s="232">
        <f>ROUND(I175*H175,2)</f>
        <v>0</v>
      </c>
      <c r="BL175" s="24" t="s">
        <v>257</v>
      </c>
      <c r="BM175" s="24" t="s">
        <v>2111</v>
      </c>
    </row>
    <row r="176" s="1" customFormat="1" ht="16.5" customHeight="1">
      <c r="B176" s="46"/>
      <c r="C176" s="221" t="s">
        <v>761</v>
      </c>
      <c r="D176" s="221" t="s">
        <v>153</v>
      </c>
      <c r="E176" s="222" t="s">
        <v>2112</v>
      </c>
      <c r="F176" s="223" t="s">
        <v>2113</v>
      </c>
      <c r="G176" s="224" t="s">
        <v>516</v>
      </c>
      <c r="H176" s="225">
        <v>1</v>
      </c>
      <c r="I176" s="226"/>
      <c r="J176" s="227">
        <f>ROUND(I176*H176,2)</f>
        <v>0</v>
      </c>
      <c r="K176" s="223" t="s">
        <v>21</v>
      </c>
      <c r="L176" s="72"/>
      <c r="M176" s="228" t="s">
        <v>21</v>
      </c>
      <c r="N176" s="229" t="s">
        <v>43</v>
      </c>
      <c r="O176" s="47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AR176" s="24" t="s">
        <v>257</v>
      </c>
      <c r="AT176" s="24" t="s">
        <v>153</v>
      </c>
      <c r="AU176" s="24" t="s">
        <v>80</v>
      </c>
      <c r="AY176" s="24" t="s">
        <v>150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24" t="s">
        <v>80</v>
      </c>
      <c r="BK176" s="232">
        <f>ROUND(I176*H176,2)</f>
        <v>0</v>
      </c>
      <c r="BL176" s="24" t="s">
        <v>257</v>
      </c>
      <c r="BM176" s="24" t="s">
        <v>2114</v>
      </c>
    </row>
    <row r="177" s="1" customFormat="1" ht="16.5" customHeight="1">
      <c r="B177" s="46"/>
      <c r="C177" s="221" t="s">
        <v>767</v>
      </c>
      <c r="D177" s="221" t="s">
        <v>153</v>
      </c>
      <c r="E177" s="222" t="s">
        <v>2115</v>
      </c>
      <c r="F177" s="223" t="s">
        <v>2116</v>
      </c>
      <c r="G177" s="224" t="s">
        <v>516</v>
      </c>
      <c r="H177" s="225">
        <v>1</v>
      </c>
      <c r="I177" s="226"/>
      <c r="J177" s="227">
        <f>ROUND(I177*H177,2)</f>
        <v>0</v>
      </c>
      <c r="K177" s="223" t="s">
        <v>21</v>
      </c>
      <c r="L177" s="72"/>
      <c r="M177" s="228" t="s">
        <v>21</v>
      </c>
      <c r="N177" s="229" t="s">
        <v>43</v>
      </c>
      <c r="O177" s="47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AR177" s="24" t="s">
        <v>257</v>
      </c>
      <c r="AT177" s="24" t="s">
        <v>153</v>
      </c>
      <c r="AU177" s="24" t="s">
        <v>80</v>
      </c>
      <c r="AY177" s="24" t="s">
        <v>150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24" t="s">
        <v>80</v>
      </c>
      <c r="BK177" s="232">
        <f>ROUND(I177*H177,2)</f>
        <v>0</v>
      </c>
      <c r="BL177" s="24" t="s">
        <v>257</v>
      </c>
      <c r="BM177" s="24" t="s">
        <v>2117</v>
      </c>
    </row>
    <row r="178" s="1" customFormat="1" ht="16.5" customHeight="1">
      <c r="B178" s="46"/>
      <c r="C178" s="221" t="s">
        <v>773</v>
      </c>
      <c r="D178" s="221" t="s">
        <v>153</v>
      </c>
      <c r="E178" s="222" t="s">
        <v>2118</v>
      </c>
      <c r="F178" s="223" t="s">
        <v>2119</v>
      </c>
      <c r="G178" s="224" t="s">
        <v>2120</v>
      </c>
      <c r="H178" s="225">
        <v>48</v>
      </c>
      <c r="I178" s="226"/>
      <c r="J178" s="227">
        <f>ROUND(I178*H178,2)</f>
        <v>0</v>
      </c>
      <c r="K178" s="223" t="s">
        <v>21</v>
      </c>
      <c r="L178" s="72"/>
      <c r="M178" s="228" t="s">
        <v>21</v>
      </c>
      <c r="N178" s="229" t="s">
        <v>43</v>
      </c>
      <c r="O178" s="47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AR178" s="24" t="s">
        <v>257</v>
      </c>
      <c r="AT178" s="24" t="s">
        <v>153</v>
      </c>
      <c r="AU178" s="24" t="s">
        <v>80</v>
      </c>
      <c r="AY178" s="24" t="s">
        <v>150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24" t="s">
        <v>80</v>
      </c>
      <c r="BK178" s="232">
        <f>ROUND(I178*H178,2)</f>
        <v>0</v>
      </c>
      <c r="BL178" s="24" t="s">
        <v>257</v>
      </c>
      <c r="BM178" s="24" t="s">
        <v>2121</v>
      </c>
    </row>
    <row r="179" s="1" customFormat="1" ht="16.5" customHeight="1">
      <c r="B179" s="46"/>
      <c r="C179" s="221" t="s">
        <v>778</v>
      </c>
      <c r="D179" s="221" t="s">
        <v>153</v>
      </c>
      <c r="E179" s="222" t="s">
        <v>2122</v>
      </c>
      <c r="F179" s="223" t="s">
        <v>2123</v>
      </c>
      <c r="G179" s="224" t="s">
        <v>2120</v>
      </c>
      <c r="H179" s="225">
        <v>8</v>
      </c>
      <c r="I179" s="226"/>
      <c r="J179" s="227">
        <f>ROUND(I179*H179,2)</f>
        <v>0</v>
      </c>
      <c r="K179" s="223" t="s">
        <v>21</v>
      </c>
      <c r="L179" s="72"/>
      <c r="M179" s="228" t="s">
        <v>21</v>
      </c>
      <c r="N179" s="229" t="s">
        <v>43</v>
      </c>
      <c r="O179" s="47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AR179" s="24" t="s">
        <v>257</v>
      </c>
      <c r="AT179" s="24" t="s">
        <v>153</v>
      </c>
      <c r="AU179" s="24" t="s">
        <v>80</v>
      </c>
      <c r="AY179" s="24" t="s">
        <v>150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24" t="s">
        <v>80</v>
      </c>
      <c r="BK179" s="232">
        <f>ROUND(I179*H179,2)</f>
        <v>0</v>
      </c>
      <c r="BL179" s="24" t="s">
        <v>257</v>
      </c>
      <c r="BM179" s="24" t="s">
        <v>2124</v>
      </c>
    </row>
    <row r="180" s="1" customFormat="1" ht="16.5" customHeight="1">
      <c r="B180" s="46"/>
      <c r="C180" s="221" t="s">
        <v>783</v>
      </c>
      <c r="D180" s="221" t="s">
        <v>153</v>
      </c>
      <c r="E180" s="222" t="s">
        <v>2125</v>
      </c>
      <c r="F180" s="223" t="s">
        <v>2126</v>
      </c>
      <c r="G180" s="224" t="s">
        <v>2120</v>
      </c>
      <c r="H180" s="225">
        <v>8</v>
      </c>
      <c r="I180" s="226"/>
      <c r="J180" s="227">
        <f>ROUND(I180*H180,2)</f>
        <v>0</v>
      </c>
      <c r="K180" s="223" t="s">
        <v>21</v>
      </c>
      <c r="L180" s="72"/>
      <c r="M180" s="228" t="s">
        <v>21</v>
      </c>
      <c r="N180" s="296" t="s">
        <v>43</v>
      </c>
      <c r="O180" s="294"/>
      <c r="P180" s="297">
        <f>O180*H180</f>
        <v>0</v>
      </c>
      <c r="Q180" s="297">
        <v>0</v>
      </c>
      <c r="R180" s="297">
        <f>Q180*H180</f>
        <v>0</v>
      </c>
      <c r="S180" s="297">
        <v>0</v>
      </c>
      <c r="T180" s="298">
        <f>S180*H180</f>
        <v>0</v>
      </c>
      <c r="AR180" s="24" t="s">
        <v>257</v>
      </c>
      <c r="AT180" s="24" t="s">
        <v>153</v>
      </c>
      <c r="AU180" s="24" t="s">
        <v>80</v>
      </c>
      <c r="AY180" s="24" t="s">
        <v>150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24" t="s">
        <v>80</v>
      </c>
      <c r="BK180" s="232">
        <f>ROUND(I180*H180,2)</f>
        <v>0</v>
      </c>
      <c r="BL180" s="24" t="s">
        <v>257</v>
      </c>
      <c r="BM180" s="24" t="s">
        <v>2127</v>
      </c>
    </row>
    <row r="181" s="1" customFormat="1" ht="6.96" customHeight="1">
      <c r="B181" s="67"/>
      <c r="C181" s="68"/>
      <c r="D181" s="68"/>
      <c r="E181" s="68"/>
      <c r="F181" s="68"/>
      <c r="G181" s="68"/>
      <c r="H181" s="68"/>
      <c r="I181" s="166"/>
      <c r="J181" s="68"/>
      <c r="K181" s="68"/>
      <c r="L181" s="72"/>
    </row>
  </sheetData>
  <sheetProtection sheet="1" autoFilter="0" formatColumns="0" formatRows="0" objects="1" scenarios="1" spinCount="100000" saltValue="gnnNKoUFQaUrE7tvdItSxxWAftRsKlue0bh42adB2P5HvJwvUA5EbgTGR7g5g7rPc2kw82rjjc92Y18tN0HMnA==" hashValue="vpiEMKoF7PPUukNbBtLHdUXBGKB8/pmvNa8UQ/CwdJgpbwj4tyQrkFMkKy3Bu79BIdFxLatjgE56sxWU33vEFQ==" algorithmName="SHA-512" password="CC35"/>
  <autoFilter ref="C81:K180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98</v>
      </c>
      <c r="G1" s="139" t="s">
        <v>99</v>
      </c>
      <c r="H1" s="139"/>
      <c r="I1" s="140"/>
      <c r="J1" s="139" t="s">
        <v>100</v>
      </c>
      <c r="K1" s="138" t="s">
        <v>101</v>
      </c>
      <c r="L1" s="139" t="s">
        <v>102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91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82</v>
      </c>
    </row>
    <row r="4" ht="36.96" customHeight="1">
      <c r="B4" s="28"/>
      <c r="C4" s="29"/>
      <c r="D4" s="30" t="s">
        <v>103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Zřízení intermediální péče na kardiochirurgickém oddělení, Krajská zdravotní a.s. - Masarykova nemocnice Ústí n.L.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104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2128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6. 12. 2018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">
        <v>21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46" t="s">
        <v>30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21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46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44"/>
      <c r="J23" s="47"/>
      <c r="K23" s="51"/>
    </row>
    <row r="24" s="6" customFormat="1" ht="57" customHeight="1">
      <c r="B24" s="148"/>
      <c r="C24" s="149"/>
      <c r="D24" s="149"/>
      <c r="E24" s="44" t="s">
        <v>37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38</v>
      </c>
      <c r="E27" s="47"/>
      <c r="F27" s="47"/>
      <c r="G27" s="47"/>
      <c r="H27" s="47"/>
      <c r="I27" s="144"/>
      <c r="J27" s="155">
        <f>ROUND(J95,2)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40</v>
      </c>
      <c r="G29" s="47"/>
      <c r="H29" s="47"/>
      <c r="I29" s="156" t="s">
        <v>39</v>
      </c>
      <c r="J29" s="52" t="s">
        <v>41</v>
      </c>
      <c r="K29" s="51"/>
    </row>
    <row r="30" s="1" customFormat="1" ht="14.4" customHeight="1">
      <c r="B30" s="46"/>
      <c r="C30" s="47"/>
      <c r="D30" s="55" t="s">
        <v>42</v>
      </c>
      <c r="E30" s="55" t="s">
        <v>43</v>
      </c>
      <c r="F30" s="157">
        <f>ROUND(SUM(BE95:BE354), 2)</f>
        <v>0</v>
      </c>
      <c r="G30" s="47"/>
      <c r="H30" s="47"/>
      <c r="I30" s="158">
        <v>0.20999999999999999</v>
      </c>
      <c r="J30" s="157">
        <f>ROUND(ROUND((SUM(BE95:BE354)), 2)*I30, 2)</f>
        <v>0</v>
      </c>
      <c r="K30" s="51"/>
    </row>
    <row r="31" s="1" customFormat="1" ht="14.4" customHeight="1">
      <c r="B31" s="46"/>
      <c r="C31" s="47"/>
      <c r="D31" s="47"/>
      <c r="E31" s="55" t="s">
        <v>44</v>
      </c>
      <c r="F31" s="157">
        <f>ROUND(SUM(BF95:BF354), 2)</f>
        <v>0</v>
      </c>
      <c r="G31" s="47"/>
      <c r="H31" s="47"/>
      <c r="I31" s="158">
        <v>0.14999999999999999</v>
      </c>
      <c r="J31" s="157">
        <f>ROUND(ROUND((SUM(BF95:BF354)),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45</v>
      </c>
      <c r="F32" s="157">
        <f>ROUND(SUM(BG95:BG354),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46</v>
      </c>
      <c r="F33" s="157">
        <f>ROUND(SUM(BH95:BH354),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57">
        <f>ROUND(SUM(BI95:BI354),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48</v>
      </c>
      <c r="E36" s="98"/>
      <c r="F36" s="98"/>
      <c r="G36" s="161" t="s">
        <v>49</v>
      </c>
      <c r="H36" s="162" t="s">
        <v>50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106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Zřízení intermediální péče na kardiochirurgickém oddělení, Krajská zdravotní a.s. - Masarykova nemocnice Ústí n.L.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104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04 - Elektroinstalace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Ústí nad Labem</v>
      </c>
      <c r="G49" s="47"/>
      <c r="H49" s="47"/>
      <c r="I49" s="146" t="s">
        <v>25</v>
      </c>
      <c r="J49" s="147" t="str">
        <f>IF(J12="","",J12)</f>
        <v>6. 12. 2018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Krajská zdravotní a.s., Masarykova nemocnice UL</v>
      </c>
      <c r="G51" s="47"/>
      <c r="H51" s="47"/>
      <c r="I51" s="146" t="s">
        <v>33</v>
      </c>
      <c r="J51" s="44" t="str">
        <f>E21</f>
        <v>ARCHATELIÉR 2000 a.s., Ústí n.L.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107</v>
      </c>
      <c r="D54" s="159"/>
      <c r="E54" s="159"/>
      <c r="F54" s="159"/>
      <c r="G54" s="159"/>
      <c r="H54" s="159"/>
      <c r="I54" s="173"/>
      <c r="J54" s="174" t="s">
        <v>108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109</v>
      </c>
      <c r="D56" s="47"/>
      <c r="E56" s="47"/>
      <c r="F56" s="47"/>
      <c r="G56" s="47"/>
      <c r="H56" s="47"/>
      <c r="I56" s="144"/>
      <c r="J56" s="155">
        <f>J95</f>
        <v>0</v>
      </c>
      <c r="K56" s="51"/>
      <c r="AU56" s="24" t="s">
        <v>110</v>
      </c>
    </row>
    <row r="57" s="7" customFormat="1" ht="24.96" customHeight="1">
      <c r="B57" s="177"/>
      <c r="C57" s="178"/>
      <c r="D57" s="179" t="s">
        <v>2129</v>
      </c>
      <c r="E57" s="180"/>
      <c r="F57" s="180"/>
      <c r="G57" s="180"/>
      <c r="H57" s="180"/>
      <c r="I57" s="181"/>
      <c r="J57" s="182">
        <f>J96</f>
        <v>0</v>
      </c>
      <c r="K57" s="183"/>
    </row>
    <row r="58" s="7" customFormat="1" ht="24.96" customHeight="1">
      <c r="B58" s="177"/>
      <c r="C58" s="178"/>
      <c r="D58" s="179" t="s">
        <v>2130</v>
      </c>
      <c r="E58" s="180"/>
      <c r="F58" s="180"/>
      <c r="G58" s="180"/>
      <c r="H58" s="180"/>
      <c r="I58" s="181"/>
      <c r="J58" s="182">
        <f>J101</f>
        <v>0</v>
      </c>
      <c r="K58" s="183"/>
    </row>
    <row r="59" s="8" customFormat="1" ht="19.92" customHeight="1">
      <c r="B59" s="184"/>
      <c r="C59" s="185"/>
      <c r="D59" s="186" t="s">
        <v>2131</v>
      </c>
      <c r="E59" s="187"/>
      <c r="F59" s="187"/>
      <c r="G59" s="187"/>
      <c r="H59" s="187"/>
      <c r="I59" s="188"/>
      <c r="J59" s="189">
        <f>J102</f>
        <v>0</v>
      </c>
      <c r="K59" s="190"/>
    </row>
    <row r="60" s="8" customFormat="1" ht="19.92" customHeight="1">
      <c r="B60" s="184"/>
      <c r="C60" s="185"/>
      <c r="D60" s="186" t="s">
        <v>2132</v>
      </c>
      <c r="E60" s="187"/>
      <c r="F60" s="187"/>
      <c r="G60" s="187"/>
      <c r="H60" s="187"/>
      <c r="I60" s="188"/>
      <c r="J60" s="189">
        <f>J113</f>
        <v>0</v>
      </c>
      <c r="K60" s="190"/>
    </row>
    <row r="61" s="8" customFormat="1" ht="19.92" customHeight="1">
      <c r="B61" s="184"/>
      <c r="C61" s="185"/>
      <c r="D61" s="186" t="s">
        <v>2133</v>
      </c>
      <c r="E61" s="187"/>
      <c r="F61" s="187"/>
      <c r="G61" s="187"/>
      <c r="H61" s="187"/>
      <c r="I61" s="188"/>
      <c r="J61" s="189">
        <f>J116</f>
        <v>0</v>
      </c>
      <c r="K61" s="190"/>
    </row>
    <row r="62" s="8" customFormat="1" ht="19.92" customHeight="1">
      <c r="B62" s="184"/>
      <c r="C62" s="185"/>
      <c r="D62" s="186" t="s">
        <v>2134</v>
      </c>
      <c r="E62" s="187"/>
      <c r="F62" s="187"/>
      <c r="G62" s="187"/>
      <c r="H62" s="187"/>
      <c r="I62" s="188"/>
      <c r="J62" s="189">
        <f>J143</f>
        <v>0</v>
      </c>
      <c r="K62" s="190"/>
    </row>
    <row r="63" s="8" customFormat="1" ht="19.92" customHeight="1">
      <c r="B63" s="184"/>
      <c r="C63" s="185"/>
      <c r="D63" s="186" t="s">
        <v>2135</v>
      </c>
      <c r="E63" s="187"/>
      <c r="F63" s="187"/>
      <c r="G63" s="187"/>
      <c r="H63" s="187"/>
      <c r="I63" s="188"/>
      <c r="J63" s="189">
        <f>J181</f>
        <v>0</v>
      </c>
      <c r="K63" s="190"/>
    </row>
    <row r="64" s="8" customFormat="1" ht="19.92" customHeight="1">
      <c r="B64" s="184"/>
      <c r="C64" s="185"/>
      <c r="D64" s="186" t="s">
        <v>2136</v>
      </c>
      <c r="E64" s="187"/>
      <c r="F64" s="187"/>
      <c r="G64" s="187"/>
      <c r="H64" s="187"/>
      <c r="I64" s="188"/>
      <c r="J64" s="189">
        <f>J192</f>
        <v>0</v>
      </c>
      <c r="K64" s="190"/>
    </row>
    <row r="65" s="8" customFormat="1" ht="14.88" customHeight="1">
      <c r="B65" s="184"/>
      <c r="C65" s="185"/>
      <c r="D65" s="186" t="s">
        <v>2137</v>
      </c>
      <c r="E65" s="187"/>
      <c r="F65" s="187"/>
      <c r="G65" s="187"/>
      <c r="H65" s="187"/>
      <c r="I65" s="188"/>
      <c r="J65" s="189">
        <f>J193</f>
        <v>0</v>
      </c>
      <c r="K65" s="190"/>
    </row>
    <row r="66" s="8" customFormat="1" ht="14.88" customHeight="1">
      <c r="B66" s="184"/>
      <c r="C66" s="185"/>
      <c r="D66" s="186" t="s">
        <v>2138</v>
      </c>
      <c r="E66" s="187"/>
      <c r="F66" s="187"/>
      <c r="G66" s="187"/>
      <c r="H66" s="187"/>
      <c r="I66" s="188"/>
      <c r="J66" s="189">
        <f>J236</f>
        <v>0</v>
      </c>
      <c r="K66" s="190"/>
    </row>
    <row r="67" s="8" customFormat="1" ht="14.88" customHeight="1">
      <c r="B67" s="184"/>
      <c r="C67" s="185"/>
      <c r="D67" s="186" t="s">
        <v>2139</v>
      </c>
      <c r="E67" s="187"/>
      <c r="F67" s="187"/>
      <c r="G67" s="187"/>
      <c r="H67" s="187"/>
      <c r="I67" s="188"/>
      <c r="J67" s="189">
        <f>J245</f>
        <v>0</v>
      </c>
      <c r="K67" s="190"/>
    </row>
    <row r="68" s="8" customFormat="1" ht="14.88" customHeight="1">
      <c r="B68" s="184"/>
      <c r="C68" s="185"/>
      <c r="D68" s="186" t="s">
        <v>2140</v>
      </c>
      <c r="E68" s="187"/>
      <c r="F68" s="187"/>
      <c r="G68" s="187"/>
      <c r="H68" s="187"/>
      <c r="I68" s="188"/>
      <c r="J68" s="189">
        <f>J248</f>
        <v>0</v>
      </c>
      <c r="K68" s="190"/>
    </row>
    <row r="69" s="8" customFormat="1" ht="19.92" customHeight="1">
      <c r="B69" s="184"/>
      <c r="C69" s="185"/>
      <c r="D69" s="186" t="s">
        <v>2141</v>
      </c>
      <c r="E69" s="187"/>
      <c r="F69" s="187"/>
      <c r="G69" s="187"/>
      <c r="H69" s="187"/>
      <c r="I69" s="188"/>
      <c r="J69" s="189">
        <f>J275</f>
        <v>0</v>
      </c>
      <c r="K69" s="190"/>
    </row>
    <row r="70" s="8" customFormat="1" ht="19.92" customHeight="1">
      <c r="B70" s="184"/>
      <c r="C70" s="185"/>
      <c r="D70" s="186" t="s">
        <v>2142</v>
      </c>
      <c r="E70" s="187"/>
      <c r="F70" s="187"/>
      <c r="G70" s="187"/>
      <c r="H70" s="187"/>
      <c r="I70" s="188"/>
      <c r="J70" s="189">
        <f>J282</f>
        <v>0</v>
      </c>
      <c r="K70" s="190"/>
    </row>
    <row r="71" s="8" customFormat="1" ht="19.92" customHeight="1">
      <c r="B71" s="184"/>
      <c r="C71" s="185"/>
      <c r="D71" s="186" t="s">
        <v>2143</v>
      </c>
      <c r="E71" s="187"/>
      <c r="F71" s="187"/>
      <c r="G71" s="187"/>
      <c r="H71" s="187"/>
      <c r="I71" s="188"/>
      <c r="J71" s="189">
        <f>J289</f>
        <v>0</v>
      </c>
      <c r="K71" s="190"/>
    </row>
    <row r="72" s="8" customFormat="1" ht="19.92" customHeight="1">
      <c r="B72" s="184"/>
      <c r="C72" s="185"/>
      <c r="D72" s="186" t="s">
        <v>2144</v>
      </c>
      <c r="E72" s="187"/>
      <c r="F72" s="187"/>
      <c r="G72" s="187"/>
      <c r="H72" s="187"/>
      <c r="I72" s="188"/>
      <c r="J72" s="189">
        <f>J328</f>
        <v>0</v>
      </c>
      <c r="K72" s="190"/>
    </row>
    <row r="73" s="8" customFormat="1" ht="19.92" customHeight="1">
      <c r="B73" s="184"/>
      <c r="C73" s="185"/>
      <c r="D73" s="186" t="s">
        <v>2145</v>
      </c>
      <c r="E73" s="187"/>
      <c r="F73" s="187"/>
      <c r="G73" s="187"/>
      <c r="H73" s="187"/>
      <c r="I73" s="188"/>
      <c r="J73" s="189">
        <f>J331</f>
        <v>0</v>
      </c>
      <c r="K73" s="190"/>
    </row>
    <row r="74" s="8" customFormat="1" ht="19.92" customHeight="1">
      <c r="B74" s="184"/>
      <c r="C74" s="185"/>
      <c r="D74" s="186" t="s">
        <v>2146</v>
      </c>
      <c r="E74" s="187"/>
      <c r="F74" s="187"/>
      <c r="G74" s="187"/>
      <c r="H74" s="187"/>
      <c r="I74" s="188"/>
      <c r="J74" s="189">
        <f>J348</f>
        <v>0</v>
      </c>
      <c r="K74" s="190"/>
    </row>
    <row r="75" s="7" customFormat="1" ht="24.96" customHeight="1">
      <c r="B75" s="177"/>
      <c r="C75" s="178"/>
      <c r="D75" s="179" t="s">
        <v>2147</v>
      </c>
      <c r="E75" s="180"/>
      <c r="F75" s="180"/>
      <c r="G75" s="180"/>
      <c r="H75" s="180"/>
      <c r="I75" s="181"/>
      <c r="J75" s="182">
        <f>J351</f>
        <v>0</v>
      </c>
      <c r="K75" s="183"/>
    </row>
    <row r="76" s="1" customFormat="1" ht="21.84" customHeight="1">
      <c r="B76" s="46"/>
      <c r="C76" s="47"/>
      <c r="D76" s="47"/>
      <c r="E76" s="47"/>
      <c r="F76" s="47"/>
      <c r="G76" s="47"/>
      <c r="H76" s="47"/>
      <c r="I76" s="144"/>
      <c r="J76" s="47"/>
      <c r="K76" s="51"/>
    </row>
    <row r="77" s="1" customFormat="1" ht="6.96" customHeight="1">
      <c r="B77" s="67"/>
      <c r="C77" s="68"/>
      <c r="D77" s="68"/>
      <c r="E77" s="68"/>
      <c r="F77" s="68"/>
      <c r="G77" s="68"/>
      <c r="H77" s="68"/>
      <c r="I77" s="166"/>
      <c r="J77" s="68"/>
      <c r="K77" s="69"/>
    </row>
    <row r="81" s="1" customFormat="1" ht="6.96" customHeight="1">
      <c r="B81" s="70"/>
      <c r="C81" s="71"/>
      <c r="D81" s="71"/>
      <c r="E81" s="71"/>
      <c r="F81" s="71"/>
      <c r="G81" s="71"/>
      <c r="H81" s="71"/>
      <c r="I81" s="169"/>
      <c r="J81" s="71"/>
      <c r="K81" s="71"/>
      <c r="L81" s="72"/>
    </row>
    <row r="82" s="1" customFormat="1" ht="36.96" customHeight="1">
      <c r="B82" s="46"/>
      <c r="C82" s="73" t="s">
        <v>134</v>
      </c>
      <c r="D82" s="74"/>
      <c r="E82" s="74"/>
      <c r="F82" s="74"/>
      <c r="G82" s="74"/>
      <c r="H82" s="74"/>
      <c r="I82" s="191"/>
      <c r="J82" s="74"/>
      <c r="K82" s="74"/>
      <c r="L82" s="72"/>
    </row>
    <row r="83" s="1" customFormat="1" ht="6.96" customHeight="1">
      <c r="B83" s="46"/>
      <c r="C83" s="74"/>
      <c r="D83" s="74"/>
      <c r="E83" s="74"/>
      <c r="F83" s="74"/>
      <c r="G83" s="74"/>
      <c r="H83" s="74"/>
      <c r="I83" s="191"/>
      <c r="J83" s="74"/>
      <c r="K83" s="74"/>
      <c r="L83" s="72"/>
    </row>
    <row r="84" s="1" customFormat="1" ht="14.4" customHeight="1">
      <c r="B84" s="46"/>
      <c r="C84" s="76" t="s">
        <v>18</v>
      </c>
      <c r="D84" s="74"/>
      <c r="E84" s="74"/>
      <c r="F84" s="74"/>
      <c r="G84" s="74"/>
      <c r="H84" s="74"/>
      <c r="I84" s="191"/>
      <c r="J84" s="74"/>
      <c r="K84" s="74"/>
      <c r="L84" s="72"/>
    </row>
    <row r="85" s="1" customFormat="1" ht="16.5" customHeight="1">
      <c r="B85" s="46"/>
      <c r="C85" s="74"/>
      <c r="D85" s="74"/>
      <c r="E85" s="192" t="str">
        <f>E7</f>
        <v>Zřízení intermediální péče na kardiochirurgickém oddělení, Krajská zdravotní a.s. - Masarykova nemocnice Ústí n.L.</v>
      </c>
      <c r="F85" s="76"/>
      <c r="G85" s="76"/>
      <c r="H85" s="76"/>
      <c r="I85" s="191"/>
      <c r="J85" s="74"/>
      <c r="K85" s="74"/>
      <c r="L85" s="72"/>
    </row>
    <row r="86" s="1" customFormat="1" ht="14.4" customHeight="1">
      <c r="B86" s="46"/>
      <c r="C86" s="76" t="s">
        <v>104</v>
      </c>
      <c r="D86" s="74"/>
      <c r="E86" s="74"/>
      <c r="F86" s="74"/>
      <c r="G86" s="74"/>
      <c r="H86" s="74"/>
      <c r="I86" s="191"/>
      <c r="J86" s="74"/>
      <c r="K86" s="74"/>
      <c r="L86" s="72"/>
    </row>
    <row r="87" s="1" customFormat="1" ht="17.25" customHeight="1">
      <c r="B87" s="46"/>
      <c r="C87" s="74"/>
      <c r="D87" s="74"/>
      <c r="E87" s="82" t="str">
        <f>E9</f>
        <v>04 - Elektroinstalace</v>
      </c>
      <c r="F87" s="74"/>
      <c r="G87" s="74"/>
      <c r="H87" s="74"/>
      <c r="I87" s="191"/>
      <c r="J87" s="74"/>
      <c r="K87" s="74"/>
      <c r="L87" s="72"/>
    </row>
    <row r="88" s="1" customFormat="1" ht="6.96" customHeight="1">
      <c r="B88" s="46"/>
      <c r="C88" s="74"/>
      <c r="D88" s="74"/>
      <c r="E88" s="74"/>
      <c r="F88" s="74"/>
      <c r="G88" s="74"/>
      <c r="H88" s="74"/>
      <c r="I88" s="191"/>
      <c r="J88" s="74"/>
      <c r="K88" s="74"/>
      <c r="L88" s="72"/>
    </row>
    <row r="89" s="1" customFormat="1" ht="18" customHeight="1">
      <c r="B89" s="46"/>
      <c r="C89" s="76" t="s">
        <v>23</v>
      </c>
      <c r="D89" s="74"/>
      <c r="E89" s="74"/>
      <c r="F89" s="193" t="str">
        <f>F12</f>
        <v>Ústí nad Labem</v>
      </c>
      <c r="G89" s="74"/>
      <c r="H89" s="74"/>
      <c r="I89" s="194" t="s">
        <v>25</v>
      </c>
      <c r="J89" s="85" t="str">
        <f>IF(J12="","",J12)</f>
        <v>6. 12. 2018</v>
      </c>
      <c r="K89" s="74"/>
      <c r="L89" s="72"/>
    </row>
    <row r="90" s="1" customFormat="1" ht="6.96" customHeight="1">
      <c r="B90" s="46"/>
      <c r="C90" s="74"/>
      <c r="D90" s="74"/>
      <c r="E90" s="74"/>
      <c r="F90" s="74"/>
      <c r="G90" s="74"/>
      <c r="H90" s="74"/>
      <c r="I90" s="191"/>
      <c r="J90" s="74"/>
      <c r="K90" s="74"/>
      <c r="L90" s="72"/>
    </row>
    <row r="91" s="1" customFormat="1">
      <c r="B91" s="46"/>
      <c r="C91" s="76" t="s">
        <v>27</v>
      </c>
      <c r="D91" s="74"/>
      <c r="E91" s="74"/>
      <c r="F91" s="193" t="str">
        <f>E15</f>
        <v>Krajská zdravotní a.s., Masarykova nemocnice UL</v>
      </c>
      <c r="G91" s="74"/>
      <c r="H91" s="74"/>
      <c r="I91" s="194" t="s">
        <v>33</v>
      </c>
      <c r="J91" s="193" t="str">
        <f>E21</f>
        <v>ARCHATELIÉR 2000 a.s., Ústí n.L.</v>
      </c>
      <c r="K91" s="74"/>
      <c r="L91" s="72"/>
    </row>
    <row r="92" s="1" customFormat="1" ht="14.4" customHeight="1">
      <c r="B92" s="46"/>
      <c r="C92" s="76" t="s">
        <v>31</v>
      </c>
      <c r="D92" s="74"/>
      <c r="E92" s="74"/>
      <c r="F92" s="193" t="str">
        <f>IF(E18="","",E18)</f>
        <v/>
      </c>
      <c r="G92" s="74"/>
      <c r="H92" s="74"/>
      <c r="I92" s="191"/>
      <c r="J92" s="74"/>
      <c r="K92" s="74"/>
      <c r="L92" s="72"/>
    </row>
    <row r="93" s="1" customFormat="1" ht="10.32" customHeight="1">
      <c r="B93" s="46"/>
      <c r="C93" s="74"/>
      <c r="D93" s="74"/>
      <c r="E93" s="74"/>
      <c r="F93" s="74"/>
      <c r="G93" s="74"/>
      <c r="H93" s="74"/>
      <c r="I93" s="191"/>
      <c r="J93" s="74"/>
      <c r="K93" s="74"/>
      <c r="L93" s="72"/>
    </row>
    <row r="94" s="9" customFormat="1" ht="29.28" customHeight="1">
      <c r="B94" s="195"/>
      <c r="C94" s="196" t="s">
        <v>135</v>
      </c>
      <c r="D94" s="197" t="s">
        <v>57</v>
      </c>
      <c r="E94" s="197" t="s">
        <v>53</v>
      </c>
      <c r="F94" s="197" t="s">
        <v>136</v>
      </c>
      <c r="G94" s="197" t="s">
        <v>137</v>
      </c>
      <c r="H94" s="197" t="s">
        <v>138</v>
      </c>
      <c r="I94" s="198" t="s">
        <v>139</v>
      </c>
      <c r="J94" s="197" t="s">
        <v>108</v>
      </c>
      <c r="K94" s="199" t="s">
        <v>140</v>
      </c>
      <c r="L94" s="200"/>
      <c r="M94" s="102" t="s">
        <v>141</v>
      </c>
      <c r="N94" s="103" t="s">
        <v>42</v>
      </c>
      <c r="O94" s="103" t="s">
        <v>142</v>
      </c>
      <c r="P94" s="103" t="s">
        <v>143</v>
      </c>
      <c r="Q94" s="103" t="s">
        <v>144</v>
      </c>
      <c r="R94" s="103" t="s">
        <v>145</v>
      </c>
      <c r="S94" s="103" t="s">
        <v>146</v>
      </c>
      <c r="T94" s="104" t="s">
        <v>147</v>
      </c>
    </row>
    <row r="95" s="1" customFormat="1" ht="29.28" customHeight="1">
      <c r="B95" s="46"/>
      <c r="C95" s="108" t="s">
        <v>109</v>
      </c>
      <c r="D95" s="74"/>
      <c r="E95" s="74"/>
      <c r="F95" s="74"/>
      <c r="G95" s="74"/>
      <c r="H95" s="74"/>
      <c r="I95" s="191"/>
      <c r="J95" s="201">
        <f>BK95</f>
        <v>0</v>
      </c>
      <c r="K95" s="74"/>
      <c r="L95" s="72"/>
      <c r="M95" s="105"/>
      <c r="N95" s="106"/>
      <c r="O95" s="106"/>
      <c r="P95" s="202">
        <f>P96+P101+P351</f>
        <v>0</v>
      </c>
      <c r="Q95" s="106"/>
      <c r="R95" s="202">
        <f>R96+R101+R351</f>
        <v>0</v>
      </c>
      <c r="S95" s="106"/>
      <c r="T95" s="203">
        <f>T96+T101+T351</f>
        <v>0</v>
      </c>
      <c r="AT95" s="24" t="s">
        <v>71</v>
      </c>
      <c r="AU95" s="24" t="s">
        <v>110</v>
      </c>
      <c r="BK95" s="204">
        <f>BK96+BK101+BK351</f>
        <v>0</v>
      </c>
    </row>
    <row r="96" s="10" customFormat="1" ht="37.44001" customHeight="1">
      <c r="B96" s="205"/>
      <c r="C96" s="206"/>
      <c r="D96" s="207" t="s">
        <v>71</v>
      </c>
      <c r="E96" s="208" t="s">
        <v>2148</v>
      </c>
      <c r="F96" s="208" t="s">
        <v>2149</v>
      </c>
      <c r="G96" s="206"/>
      <c r="H96" s="206"/>
      <c r="I96" s="209"/>
      <c r="J96" s="210">
        <f>BK96</f>
        <v>0</v>
      </c>
      <c r="K96" s="206"/>
      <c r="L96" s="211"/>
      <c r="M96" s="212"/>
      <c r="N96" s="213"/>
      <c r="O96" s="213"/>
      <c r="P96" s="214">
        <f>SUM(P97:P100)</f>
        <v>0</v>
      </c>
      <c r="Q96" s="213"/>
      <c r="R96" s="214">
        <f>SUM(R97:R100)</f>
        <v>0</v>
      </c>
      <c r="S96" s="213"/>
      <c r="T96" s="215">
        <f>SUM(T97:T100)</f>
        <v>0</v>
      </c>
      <c r="AR96" s="216" t="s">
        <v>151</v>
      </c>
      <c r="AT96" s="217" t="s">
        <v>71</v>
      </c>
      <c r="AU96" s="217" t="s">
        <v>72</v>
      </c>
      <c r="AY96" s="216" t="s">
        <v>150</v>
      </c>
      <c r="BK96" s="218">
        <f>SUM(BK97:BK100)</f>
        <v>0</v>
      </c>
    </row>
    <row r="97" s="1" customFormat="1" ht="25.5" customHeight="1">
      <c r="B97" s="46"/>
      <c r="C97" s="221" t="s">
        <v>80</v>
      </c>
      <c r="D97" s="221" t="s">
        <v>153</v>
      </c>
      <c r="E97" s="222" t="s">
        <v>2150</v>
      </c>
      <c r="F97" s="223" t="s">
        <v>2151</v>
      </c>
      <c r="G97" s="224" t="s">
        <v>516</v>
      </c>
      <c r="H97" s="225">
        <v>1</v>
      </c>
      <c r="I97" s="226"/>
      <c r="J97" s="227">
        <f>ROUND(I97*H97,2)</f>
        <v>0</v>
      </c>
      <c r="K97" s="223" t="s">
        <v>21</v>
      </c>
      <c r="L97" s="72"/>
      <c r="M97" s="228" t="s">
        <v>21</v>
      </c>
      <c r="N97" s="229" t="s">
        <v>43</v>
      </c>
      <c r="O97" s="47"/>
      <c r="P97" s="230">
        <f>O97*H97</f>
        <v>0</v>
      </c>
      <c r="Q97" s="230">
        <v>0</v>
      </c>
      <c r="R97" s="230">
        <f>Q97*H97</f>
        <v>0</v>
      </c>
      <c r="S97" s="230">
        <v>0</v>
      </c>
      <c r="T97" s="231">
        <f>S97*H97</f>
        <v>0</v>
      </c>
      <c r="AR97" s="24" t="s">
        <v>392</v>
      </c>
      <c r="AT97" s="24" t="s">
        <v>153</v>
      </c>
      <c r="AU97" s="24" t="s">
        <v>80</v>
      </c>
      <c r="AY97" s="24" t="s">
        <v>150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24" t="s">
        <v>80</v>
      </c>
      <c r="BK97" s="232">
        <f>ROUND(I97*H97,2)</f>
        <v>0</v>
      </c>
      <c r="BL97" s="24" t="s">
        <v>392</v>
      </c>
      <c r="BM97" s="24" t="s">
        <v>2152</v>
      </c>
    </row>
    <row r="98" s="1" customFormat="1" ht="25.5" customHeight="1">
      <c r="B98" s="46"/>
      <c r="C98" s="257" t="s">
        <v>82</v>
      </c>
      <c r="D98" s="257" t="s">
        <v>165</v>
      </c>
      <c r="E98" s="258" t="s">
        <v>2153</v>
      </c>
      <c r="F98" s="259" t="s">
        <v>2154</v>
      </c>
      <c r="G98" s="260" t="s">
        <v>516</v>
      </c>
      <c r="H98" s="261">
        <v>1</v>
      </c>
      <c r="I98" s="262"/>
      <c r="J98" s="263">
        <f>ROUND(I98*H98,2)</f>
        <v>0</v>
      </c>
      <c r="K98" s="259" t="s">
        <v>21</v>
      </c>
      <c r="L98" s="264"/>
      <c r="M98" s="265" t="s">
        <v>21</v>
      </c>
      <c r="N98" s="266" t="s">
        <v>43</v>
      </c>
      <c r="O98" s="47"/>
      <c r="P98" s="230">
        <f>O98*H98</f>
        <v>0</v>
      </c>
      <c r="Q98" s="230">
        <v>0</v>
      </c>
      <c r="R98" s="230">
        <f>Q98*H98</f>
        <v>0</v>
      </c>
      <c r="S98" s="230">
        <v>0</v>
      </c>
      <c r="T98" s="231">
        <f>S98*H98</f>
        <v>0</v>
      </c>
      <c r="AR98" s="24" t="s">
        <v>2155</v>
      </c>
      <c r="AT98" s="24" t="s">
        <v>165</v>
      </c>
      <c r="AU98" s="24" t="s">
        <v>80</v>
      </c>
      <c r="AY98" s="24" t="s">
        <v>150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24" t="s">
        <v>80</v>
      </c>
      <c r="BK98" s="232">
        <f>ROUND(I98*H98,2)</f>
        <v>0</v>
      </c>
      <c r="BL98" s="24" t="s">
        <v>392</v>
      </c>
      <c r="BM98" s="24" t="s">
        <v>2156</v>
      </c>
    </row>
    <row r="99" s="1" customFormat="1" ht="25.5" customHeight="1">
      <c r="B99" s="46"/>
      <c r="C99" s="221" t="s">
        <v>151</v>
      </c>
      <c r="D99" s="221" t="s">
        <v>153</v>
      </c>
      <c r="E99" s="222" t="s">
        <v>2157</v>
      </c>
      <c r="F99" s="223" t="s">
        <v>2158</v>
      </c>
      <c r="G99" s="224" t="s">
        <v>516</v>
      </c>
      <c r="H99" s="225">
        <v>1</v>
      </c>
      <c r="I99" s="226"/>
      <c r="J99" s="227">
        <f>ROUND(I99*H99,2)</f>
        <v>0</v>
      </c>
      <c r="K99" s="223" t="s">
        <v>21</v>
      </c>
      <c r="L99" s="72"/>
      <c r="M99" s="228" t="s">
        <v>21</v>
      </c>
      <c r="N99" s="229" t="s">
        <v>43</v>
      </c>
      <c r="O99" s="47"/>
      <c r="P99" s="230">
        <f>O99*H99</f>
        <v>0</v>
      </c>
      <c r="Q99" s="230">
        <v>0</v>
      </c>
      <c r="R99" s="230">
        <f>Q99*H99</f>
        <v>0</v>
      </c>
      <c r="S99" s="230">
        <v>0</v>
      </c>
      <c r="T99" s="231">
        <f>S99*H99</f>
        <v>0</v>
      </c>
      <c r="AR99" s="24" t="s">
        <v>392</v>
      </c>
      <c r="AT99" s="24" t="s">
        <v>153</v>
      </c>
      <c r="AU99" s="24" t="s">
        <v>80</v>
      </c>
      <c r="AY99" s="24" t="s">
        <v>150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24" t="s">
        <v>80</v>
      </c>
      <c r="BK99" s="232">
        <f>ROUND(I99*H99,2)</f>
        <v>0</v>
      </c>
      <c r="BL99" s="24" t="s">
        <v>392</v>
      </c>
      <c r="BM99" s="24" t="s">
        <v>2159</v>
      </c>
    </row>
    <row r="100" s="1" customFormat="1" ht="25.5" customHeight="1">
      <c r="B100" s="46"/>
      <c r="C100" s="257" t="s">
        <v>158</v>
      </c>
      <c r="D100" s="257" t="s">
        <v>165</v>
      </c>
      <c r="E100" s="258" t="s">
        <v>2160</v>
      </c>
      <c r="F100" s="259" t="s">
        <v>2161</v>
      </c>
      <c r="G100" s="260" t="s">
        <v>516</v>
      </c>
      <c r="H100" s="261">
        <v>1</v>
      </c>
      <c r="I100" s="262"/>
      <c r="J100" s="263">
        <f>ROUND(I100*H100,2)</f>
        <v>0</v>
      </c>
      <c r="K100" s="259" t="s">
        <v>21</v>
      </c>
      <c r="L100" s="264"/>
      <c r="M100" s="265" t="s">
        <v>21</v>
      </c>
      <c r="N100" s="266" t="s">
        <v>43</v>
      </c>
      <c r="O100" s="47"/>
      <c r="P100" s="230">
        <f>O100*H100</f>
        <v>0</v>
      </c>
      <c r="Q100" s="230">
        <v>0</v>
      </c>
      <c r="R100" s="230">
        <f>Q100*H100</f>
        <v>0</v>
      </c>
      <c r="S100" s="230">
        <v>0</v>
      </c>
      <c r="T100" s="231">
        <f>S100*H100</f>
        <v>0</v>
      </c>
      <c r="AR100" s="24" t="s">
        <v>2155</v>
      </c>
      <c r="AT100" s="24" t="s">
        <v>165</v>
      </c>
      <c r="AU100" s="24" t="s">
        <v>80</v>
      </c>
      <c r="AY100" s="24" t="s">
        <v>150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24" t="s">
        <v>80</v>
      </c>
      <c r="BK100" s="232">
        <f>ROUND(I100*H100,2)</f>
        <v>0</v>
      </c>
      <c r="BL100" s="24" t="s">
        <v>392</v>
      </c>
      <c r="BM100" s="24" t="s">
        <v>2162</v>
      </c>
    </row>
    <row r="101" s="10" customFormat="1" ht="37.44001" customHeight="1">
      <c r="B101" s="205"/>
      <c r="C101" s="206"/>
      <c r="D101" s="207" t="s">
        <v>71</v>
      </c>
      <c r="E101" s="208" t="s">
        <v>2163</v>
      </c>
      <c r="F101" s="208" t="s">
        <v>2164</v>
      </c>
      <c r="G101" s="206"/>
      <c r="H101" s="206"/>
      <c r="I101" s="209"/>
      <c r="J101" s="210">
        <f>BK101</f>
        <v>0</v>
      </c>
      <c r="K101" s="206"/>
      <c r="L101" s="211"/>
      <c r="M101" s="212"/>
      <c r="N101" s="213"/>
      <c r="O101" s="213"/>
      <c r="P101" s="214">
        <f>P102+P113+P116+P143+P181+P192+P275+P282+P289+P328+P331+P348</f>
        <v>0</v>
      </c>
      <c r="Q101" s="213"/>
      <c r="R101" s="214">
        <f>R102+R113+R116+R143+R181+R192+R275+R282+R289+R328+R331+R348</f>
        <v>0</v>
      </c>
      <c r="S101" s="213"/>
      <c r="T101" s="215">
        <f>T102+T113+T116+T143+T181+T192+T275+T282+T289+T328+T331+T348</f>
        <v>0</v>
      </c>
      <c r="AR101" s="216" t="s">
        <v>151</v>
      </c>
      <c r="AT101" s="217" t="s">
        <v>71</v>
      </c>
      <c r="AU101" s="217" t="s">
        <v>72</v>
      </c>
      <c r="AY101" s="216" t="s">
        <v>150</v>
      </c>
      <c r="BK101" s="218">
        <f>BK102+BK113+BK116+BK143+BK181+BK192+BK275+BK282+BK289+BK328+BK331+BK348</f>
        <v>0</v>
      </c>
    </row>
    <row r="102" s="10" customFormat="1" ht="19.92" customHeight="1">
      <c r="B102" s="205"/>
      <c r="C102" s="206"/>
      <c r="D102" s="207" t="s">
        <v>71</v>
      </c>
      <c r="E102" s="219" t="s">
        <v>2165</v>
      </c>
      <c r="F102" s="219" t="s">
        <v>2166</v>
      </c>
      <c r="G102" s="206"/>
      <c r="H102" s="206"/>
      <c r="I102" s="209"/>
      <c r="J102" s="220">
        <f>BK102</f>
        <v>0</v>
      </c>
      <c r="K102" s="206"/>
      <c r="L102" s="211"/>
      <c r="M102" s="212"/>
      <c r="N102" s="213"/>
      <c r="O102" s="213"/>
      <c r="P102" s="214">
        <f>SUM(P103:P112)</f>
        <v>0</v>
      </c>
      <c r="Q102" s="213"/>
      <c r="R102" s="214">
        <f>SUM(R103:R112)</f>
        <v>0</v>
      </c>
      <c r="S102" s="213"/>
      <c r="T102" s="215">
        <f>SUM(T103:T112)</f>
        <v>0</v>
      </c>
      <c r="AR102" s="216" t="s">
        <v>151</v>
      </c>
      <c r="AT102" s="217" t="s">
        <v>71</v>
      </c>
      <c r="AU102" s="217" t="s">
        <v>80</v>
      </c>
      <c r="AY102" s="216" t="s">
        <v>150</v>
      </c>
      <c r="BK102" s="218">
        <f>SUM(BK103:BK112)</f>
        <v>0</v>
      </c>
    </row>
    <row r="103" s="1" customFormat="1" ht="16.5" customHeight="1">
      <c r="B103" s="46"/>
      <c r="C103" s="221" t="s">
        <v>185</v>
      </c>
      <c r="D103" s="221" t="s">
        <v>153</v>
      </c>
      <c r="E103" s="222" t="s">
        <v>2167</v>
      </c>
      <c r="F103" s="223" t="s">
        <v>2168</v>
      </c>
      <c r="G103" s="224" t="s">
        <v>516</v>
      </c>
      <c r="H103" s="225">
        <v>57</v>
      </c>
      <c r="I103" s="226"/>
      <c r="J103" s="227">
        <f>ROUND(I103*H103,2)</f>
        <v>0</v>
      </c>
      <c r="K103" s="223" t="s">
        <v>21</v>
      </c>
      <c r="L103" s="72"/>
      <c r="M103" s="228" t="s">
        <v>21</v>
      </c>
      <c r="N103" s="229" t="s">
        <v>43</v>
      </c>
      <c r="O103" s="47"/>
      <c r="P103" s="230">
        <f>O103*H103</f>
        <v>0</v>
      </c>
      <c r="Q103" s="230">
        <v>0</v>
      </c>
      <c r="R103" s="230">
        <f>Q103*H103</f>
        <v>0</v>
      </c>
      <c r="S103" s="230">
        <v>0</v>
      </c>
      <c r="T103" s="231">
        <f>S103*H103</f>
        <v>0</v>
      </c>
      <c r="AR103" s="24" t="s">
        <v>392</v>
      </c>
      <c r="AT103" s="24" t="s">
        <v>153</v>
      </c>
      <c r="AU103" s="24" t="s">
        <v>82</v>
      </c>
      <c r="AY103" s="24" t="s">
        <v>150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24" t="s">
        <v>80</v>
      </c>
      <c r="BK103" s="232">
        <f>ROUND(I103*H103,2)</f>
        <v>0</v>
      </c>
      <c r="BL103" s="24" t="s">
        <v>392</v>
      </c>
      <c r="BM103" s="24" t="s">
        <v>2169</v>
      </c>
    </row>
    <row r="104" s="1" customFormat="1" ht="16.5" customHeight="1">
      <c r="B104" s="46"/>
      <c r="C104" s="257" t="s">
        <v>191</v>
      </c>
      <c r="D104" s="257" t="s">
        <v>165</v>
      </c>
      <c r="E104" s="258" t="s">
        <v>2170</v>
      </c>
      <c r="F104" s="259" t="s">
        <v>2171</v>
      </c>
      <c r="G104" s="260" t="s">
        <v>516</v>
      </c>
      <c r="H104" s="261">
        <v>57</v>
      </c>
      <c r="I104" s="262"/>
      <c r="J104" s="263">
        <f>ROUND(I104*H104,2)</f>
        <v>0</v>
      </c>
      <c r="K104" s="259" t="s">
        <v>21</v>
      </c>
      <c r="L104" s="264"/>
      <c r="M104" s="265" t="s">
        <v>21</v>
      </c>
      <c r="N104" s="266" t="s">
        <v>43</v>
      </c>
      <c r="O104" s="47"/>
      <c r="P104" s="230">
        <f>O104*H104</f>
        <v>0</v>
      </c>
      <c r="Q104" s="230">
        <v>0</v>
      </c>
      <c r="R104" s="230">
        <f>Q104*H104</f>
        <v>0</v>
      </c>
      <c r="S104" s="230">
        <v>0</v>
      </c>
      <c r="T104" s="231">
        <f>S104*H104</f>
        <v>0</v>
      </c>
      <c r="AR104" s="24" t="s">
        <v>2155</v>
      </c>
      <c r="AT104" s="24" t="s">
        <v>165</v>
      </c>
      <c r="AU104" s="24" t="s">
        <v>82</v>
      </c>
      <c r="AY104" s="24" t="s">
        <v>150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24" t="s">
        <v>80</v>
      </c>
      <c r="BK104" s="232">
        <f>ROUND(I104*H104,2)</f>
        <v>0</v>
      </c>
      <c r="BL104" s="24" t="s">
        <v>392</v>
      </c>
      <c r="BM104" s="24" t="s">
        <v>2172</v>
      </c>
    </row>
    <row r="105" s="1" customFormat="1" ht="16.5" customHeight="1">
      <c r="B105" s="46"/>
      <c r="C105" s="221" t="s">
        <v>198</v>
      </c>
      <c r="D105" s="221" t="s">
        <v>153</v>
      </c>
      <c r="E105" s="222" t="s">
        <v>2173</v>
      </c>
      <c r="F105" s="223" t="s">
        <v>2174</v>
      </c>
      <c r="G105" s="224" t="s">
        <v>516</v>
      </c>
      <c r="H105" s="225">
        <v>2</v>
      </c>
      <c r="I105" s="226"/>
      <c r="J105" s="227">
        <f>ROUND(I105*H105,2)</f>
        <v>0</v>
      </c>
      <c r="K105" s="223" t="s">
        <v>21</v>
      </c>
      <c r="L105" s="72"/>
      <c r="M105" s="228" t="s">
        <v>21</v>
      </c>
      <c r="N105" s="229" t="s">
        <v>43</v>
      </c>
      <c r="O105" s="47"/>
      <c r="P105" s="230">
        <f>O105*H105</f>
        <v>0</v>
      </c>
      <c r="Q105" s="230">
        <v>0</v>
      </c>
      <c r="R105" s="230">
        <f>Q105*H105</f>
        <v>0</v>
      </c>
      <c r="S105" s="230">
        <v>0</v>
      </c>
      <c r="T105" s="231">
        <f>S105*H105</f>
        <v>0</v>
      </c>
      <c r="AR105" s="24" t="s">
        <v>392</v>
      </c>
      <c r="AT105" s="24" t="s">
        <v>153</v>
      </c>
      <c r="AU105" s="24" t="s">
        <v>82</v>
      </c>
      <c r="AY105" s="24" t="s">
        <v>150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24" t="s">
        <v>80</v>
      </c>
      <c r="BK105" s="232">
        <f>ROUND(I105*H105,2)</f>
        <v>0</v>
      </c>
      <c r="BL105" s="24" t="s">
        <v>392</v>
      </c>
      <c r="BM105" s="24" t="s">
        <v>2175</v>
      </c>
    </row>
    <row r="106" s="1" customFormat="1" ht="16.5" customHeight="1">
      <c r="B106" s="46"/>
      <c r="C106" s="257" t="s">
        <v>168</v>
      </c>
      <c r="D106" s="257" t="s">
        <v>165</v>
      </c>
      <c r="E106" s="258" t="s">
        <v>2176</v>
      </c>
      <c r="F106" s="259" t="s">
        <v>2177</v>
      </c>
      <c r="G106" s="260" t="s">
        <v>516</v>
      </c>
      <c r="H106" s="261">
        <v>2</v>
      </c>
      <c r="I106" s="262"/>
      <c r="J106" s="263">
        <f>ROUND(I106*H106,2)</f>
        <v>0</v>
      </c>
      <c r="K106" s="259" t="s">
        <v>21</v>
      </c>
      <c r="L106" s="264"/>
      <c r="M106" s="265" t="s">
        <v>21</v>
      </c>
      <c r="N106" s="266" t="s">
        <v>43</v>
      </c>
      <c r="O106" s="47"/>
      <c r="P106" s="230">
        <f>O106*H106</f>
        <v>0</v>
      </c>
      <c r="Q106" s="230">
        <v>0</v>
      </c>
      <c r="R106" s="230">
        <f>Q106*H106</f>
        <v>0</v>
      </c>
      <c r="S106" s="230">
        <v>0</v>
      </c>
      <c r="T106" s="231">
        <f>S106*H106</f>
        <v>0</v>
      </c>
      <c r="AR106" s="24" t="s">
        <v>2155</v>
      </c>
      <c r="AT106" s="24" t="s">
        <v>165</v>
      </c>
      <c r="AU106" s="24" t="s">
        <v>82</v>
      </c>
      <c r="AY106" s="24" t="s">
        <v>150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24" t="s">
        <v>80</v>
      </c>
      <c r="BK106" s="232">
        <f>ROUND(I106*H106,2)</f>
        <v>0</v>
      </c>
      <c r="BL106" s="24" t="s">
        <v>392</v>
      </c>
      <c r="BM106" s="24" t="s">
        <v>2178</v>
      </c>
    </row>
    <row r="107" s="1" customFormat="1" ht="16.5" customHeight="1">
      <c r="B107" s="46"/>
      <c r="C107" s="221" t="s">
        <v>212</v>
      </c>
      <c r="D107" s="221" t="s">
        <v>153</v>
      </c>
      <c r="E107" s="222" t="s">
        <v>2179</v>
      </c>
      <c r="F107" s="223" t="s">
        <v>2180</v>
      </c>
      <c r="G107" s="224" t="s">
        <v>516</v>
      </c>
      <c r="H107" s="225">
        <v>8</v>
      </c>
      <c r="I107" s="226"/>
      <c r="J107" s="227">
        <f>ROUND(I107*H107,2)</f>
        <v>0</v>
      </c>
      <c r="K107" s="223" t="s">
        <v>21</v>
      </c>
      <c r="L107" s="72"/>
      <c r="M107" s="228" t="s">
        <v>21</v>
      </c>
      <c r="N107" s="229" t="s">
        <v>43</v>
      </c>
      <c r="O107" s="47"/>
      <c r="P107" s="230">
        <f>O107*H107</f>
        <v>0</v>
      </c>
      <c r="Q107" s="230">
        <v>0</v>
      </c>
      <c r="R107" s="230">
        <f>Q107*H107</f>
        <v>0</v>
      </c>
      <c r="S107" s="230">
        <v>0</v>
      </c>
      <c r="T107" s="231">
        <f>S107*H107</f>
        <v>0</v>
      </c>
      <c r="AR107" s="24" t="s">
        <v>392</v>
      </c>
      <c r="AT107" s="24" t="s">
        <v>153</v>
      </c>
      <c r="AU107" s="24" t="s">
        <v>82</v>
      </c>
      <c r="AY107" s="24" t="s">
        <v>150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24" t="s">
        <v>80</v>
      </c>
      <c r="BK107" s="232">
        <f>ROUND(I107*H107,2)</f>
        <v>0</v>
      </c>
      <c r="BL107" s="24" t="s">
        <v>392</v>
      </c>
      <c r="BM107" s="24" t="s">
        <v>2181</v>
      </c>
    </row>
    <row r="108" s="1" customFormat="1" ht="16.5" customHeight="1">
      <c r="B108" s="46"/>
      <c r="C108" s="257" t="s">
        <v>219</v>
      </c>
      <c r="D108" s="257" t="s">
        <v>165</v>
      </c>
      <c r="E108" s="258" t="s">
        <v>2182</v>
      </c>
      <c r="F108" s="259" t="s">
        <v>2183</v>
      </c>
      <c r="G108" s="260" t="s">
        <v>516</v>
      </c>
      <c r="H108" s="261">
        <v>8</v>
      </c>
      <c r="I108" s="262"/>
      <c r="J108" s="263">
        <f>ROUND(I108*H108,2)</f>
        <v>0</v>
      </c>
      <c r="K108" s="259" t="s">
        <v>21</v>
      </c>
      <c r="L108" s="264"/>
      <c r="M108" s="265" t="s">
        <v>21</v>
      </c>
      <c r="N108" s="266" t="s">
        <v>43</v>
      </c>
      <c r="O108" s="47"/>
      <c r="P108" s="230">
        <f>O108*H108</f>
        <v>0</v>
      </c>
      <c r="Q108" s="230">
        <v>0</v>
      </c>
      <c r="R108" s="230">
        <f>Q108*H108</f>
        <v>0</v>
      </c>
      <c r="S108" s="230">
        <v>0</v>
      </c>
      <c r="T108" s="231">
        <f>S108*H108</f>
        <v>0</v>
      </c>
      <c r="AR108" s="24" t="s">
        <v>2155</v>
      </c>
      <c r="AT108" s="24" t="s">
        <v>165</v>
      </c>
      <c r="AU108" s="24" t="s">
        <v>82</v>
      </c>
      <c r="AY108" s="24" t="s">
        <v>150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24" t="s">
        <v>80</v>
      </c>
      <c r="BK108" s="232">
        <f>ROUND(I108*H108,2)</f>
        <v>0</v>
      </c>
      <c r="BL108" s="24" t="s">
        <v>392</v>
      </c>
      <c r="BM108" s="24" t="s">
        <v>2184</v>
      </c>
    </row>
    <row r="109" s="1" customFormat="1" ht="16.5" customHeight="1">
      <c r="B109" s="46"/>
      <c r="C109" s="221" t="s">
        <v>225</v>
      </c>
      <c r="D109" s="221" t="s">
        <v>153</v>
      </c>
      <c r="E109" s="222" t="s">
        <v>2185</v>
      </c>
      <c r="F109" s="223" t="s">
        <v>2186</v>
      </c>
      <c r="G109" s="224" t="s">
        <v>516</v>
      </c>
      <c r="H109" s="225">
        <v>5</v>
      </c>
      <c r="I109" s="226"/>
      <c r="J109" s="227">
        <f>ROUND(I109*H109,2)</f>
        <v>0</v>
      </c>
      <c r="K109" s="223" t="s">
        <v>21</v>
      </c>
      <c r="L109" s="72"/>
      <c r="M109" s="228" t="s">
        <v>21</v>
      </c>
      <c r="N109" s="229" t="s">
        <v>43</v>
      </c>
      <c r="O109" s="47"/>
      <c r="P109" s="230">
        <f>O109*H109</f>
        <v>0</v>
      </c>
      <c r="Q109" s="230">
        <v>0</v>
      </c>
      <c r="R109" s="230">
        <f>Q109*H109</f>
        <v>0</v>
      </c>
      <c r="S109" s="230">
        <v>0</v>
      </c>
      <c r="T109" s="231">
        <f>S109*H109</f>
        <v>0</v>
      </c>
      <c r="AR109" s="24" t="s">
        <v>392</v>
      </c>
      <c r="AT109" s="24" t="s">
        <v>153</v>
      </c>
      <c r="AU109" s="24" t="s">
        <v>82</v>
      </c>
      <c r="AY109" s="24" t="s">
        <v>150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24" t="s">
        <v>80</v>
      </c>
      <c r="BK109" s="232">
        <f>ROUND(I109*H109,2)</f>
        <v>0</v>
      </c>
      <c r="BL109" s="24" t="s">
        <v>392</v>
      </c>
      <c r="BM109" s="24" t="s">
        <v>2187</v>
      </c>
    </row>
    <row r="110" s="1" customFormat="1" ht="16.5" customHeight="1">
      <c r="B110" s="46"/>
      <c r="C110" s="257" t="s">
        <v>231</v>
      </c>
      <c r="D110" s="257" t="s">
        <v>165</v>
      </c>
      <c r="E110" s="258" t="s">
        <v>2188</v>
      </c>
      <c r="F110" s="259" t="s">
        <v>2189</v>
      </c>
      <c r="G110" s="260" t="s">
        <v>516</v>
      </c>
      <c r="H110" s="261">
        <v>5</v>
      </c>
      <c r="I110" s="262"/>
      <c r="J110" s="263">
        <f>ROUND(I110*H110,2)</f>
        <v>0</v>
      </c>
      <c r="K110" s="259" t="s">
        <v>21</v>
      </c>
      <c r="L110" s="264"/>
      <c r="M110" s="265" t="s">
        <v>21</v>
      </c>
      <c r="N110" s="266" t="s">
        <v>43</v>
      </c>
      <c r="O110" s="47"/>
      <c r="P110" s="230">
        <f>O110*H110</f>
        <v>0</v>
      </c>
      <c r="Q110" s="230">
        <v>0</v>
      </c>
      <c r="R110" s="230">
        <f>Q110*H110</f>
        <v>0</v>
      </c>
      <c r="S110" s="230">
        <v>0</v>
      </c>
      <c r="T110" s="231">
        <f>S110*H110</f>
        <v>0</v>
      </c>
      <c r="AR110" s="24" t="s">
        <v>2155</v>
      </c>
      <c r="AT110" s="24" t="s">
        <v>165</v>
      </c>
      <c r="AU110" s="24" t="s">
        <v>82</v>
      </c>
      <c r="AY110" s="24" t="s">
        <v>150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24" t="s">
        <v>80</v>
      </c>
      <c r="BK110" s="232">
        <f>ROUND(I110*H110,2)</f>
        <v>0</v>
      </c>
      <c r="BL110" s="24" t="s">
        <v>392</v>
      </c>
      <c r="BM110" s="24" t="s">
        <v>2190</v>
      </c>
    </row>
    <row r="111" s="1" customFormat="1" ht="16.5" customHeight="1">
      <c r="B111" s="46"/>
      <c r="C111" s="221" t="s">
        <v>238</v>
      </c>
      <c r="D111" s="221" t="s">
        <v>153</v>
      </c>
      <c r="E111" s="222" t="s">
        <v>2191</v>
      </c>
      <c r="F111" s="223" t="s">
        <v>2192</v>
      </c>
      <c r="G111" s="224" t="s">
        <v>516</v>
      </c>
      <c r="H111" s="225">
        <v>3</v>
      </c>
      <c r="I111" s="226"/>
      <c r="J111" s="227">
        <f>ROUND(I111*H111,2)</f>
        <v>0</v>
      </c>
      <c r="K111" s="223" t="s">
        <v>21</v>
      </c>
      <c r="L111" s="72"/>
      <c r="M111" s="228" t="s">
        <v>21</v>
      </c>
      <c r="N111" s="229" t="s">
        <v>43</v>
      </c>
      <c r="O111" s="47"/>
      <c r="P111" s="230">
        <f>O111*H111</f>
        <v>0</v>
      </c>
      <c r="Q111" s="230">
        <v>0</v>
      </c>
      <c r="R111" s="230">
        <f>Q111*H111</f>
        <v>0</v>
      </c>
      <c r="S111" s="230">
        <v>0</v>
      </c>
      <c r="T111" s="231">
        <f>S111*H111</f>
        <v>0</v>
      </c>
      <c r="AR111" s="24" t="s">
        <v>392</v>
      </c>
      <c r="AT111" s="24" t="s">
        <v>153</v>
      </c>
      <c r="AU111" s="24" t="s">
        <v>82</v>
      </c>
      <c r="AY111" s="24" t="s">
        <v>150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24" t="s">
        <v>80</v>
      </c>
      <c r="BK111" s="232">
        <f>ROUND(I111*H111,2)</f>
        <v>0</v>
      </c>
      <c r="BL111" s="24" t="s">
        <v>392</v>
      </c>
      <c r="BM111" s="24" t="s">
        <v>2193</v>
      </c>
    </row>
    <row r="112" s="1" customFormat="1" ht="16.5" customHeight="1">
      <c r="B112" s="46"/>
      <c r="C112" s="257" t="s">
        <v>244</v>
      </c>
      <c r="D112" s="257" t="s">
        <v>165</v>
      </c>
      <c r="E112" s="258" t="s">
        <v>2194</v>
      </c>
      <c r="F112" s="259" t="s">
        <v>2195</v>
      </c>
      <c r="G112" s="260" t="s">
        <v>516</v>
      </c>
      <c r="H112" s="261">
        <v>3</v>
      </c>
      <c r="I112" s="262"/>
      <c r="J112" s="263">
        <f>ROUND(I112*H112,2)</f>
        <v>0</v>
      </c>
      <c r="K112" s="259" t="s">
        <v>21</v>
      </c>
      <c r="L112" s="264"/>
      <c r="M112" s="265" t="s">
        <v>21</v>
      </c>
      <c r="N112" s="266" t="s">
        <v>43</v>
      </c>
      <c r="O112" s="47"/>
      <c r="P112" s="230">
        <f>O112*H112</f>
        <v>0</v>
      </c>
      <c r="Q112" s="230">
        <v>0</v>
      </c>
      <c r="R112" s="230">
        <f>Q112*H112</f>
        <v>0</v>
      </c>
      <c r="S112" s="230">
        <v>0</v>
      </c>
      <c r="T112" s="231">
        <f>S112*H112</f>
        <v>0</v>
      </c>
      <c r="AR112" s="24" t="s">
        <v>2155</v>
      </c>
      <c r="AT112" s="24" t="s">
        <v>165</v>
      </c>
      <c r="AU112" s="24" t="s">
        <v>82</v>
      </c>
      <c r="AY112" s="24" t="s">
        <v>150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24" t="s">
        <v>80</v>
      </c>
      <c r="BK112" s="232">
        <f>ROUND(I112*H112,2)</f>
        <v>0</v>
      </c>
      <c r="BL112" s="24" t="s">
        <v>392</v>
      </c>
      <c r="BM112" s="24" t="s">
        <v>2196</v>
      </c>
    </row>
    <row r="113" s="10" customFormat="1" ht="29.88" customHeight="1">
      <c r="B113" s="205"/>
      <c r="C113" s="206"/>
      <c r="D113" s="207" t="s">
        <v>71</v>
      </c>
      <c r="E113" s="219" t="s">
        <v>2197</v>
      </c>
      <c r="F113" s="219" t="s">
        <v>2198</v>
      </c>
      <c r="G113" s="206"/>
      <c r="H113" s="206"/>
      <c r="I113" s="209"/>
      <c r="J113" s="220">
        <f>BK113</f>
        <v>0</v>
      </c>
      <c r="K113" s="206"/>
      <c r="L113" s="211"/>
      <c r="M113" s="212"/>
      <c r="N113" s="213"/>
      <c r="O113" s="213"/>
      <c r="P113" s="214">
        <f>SUM(P114:P115)</f>
        <v>0</v>
      </c>
      <c r="Q113" s="213"/>
      <c r="R113" s="214">
        <f>SUM(R114:R115)</f>
        <v>0</v>
      </c>
      <c r="S113" s="213"/>
      <c r="T113" s="215">
        <f>SUM(T114:T115)</f>
        <v>0</v>
      </c>
      <c r="AR113" s="216" t="s">
        <v>151</v>
      </c>
      <c r="AT113" s="217" t="s">
        <v>71</v>
      </c>
      <c r="AU113" s="217" t="s">
        <v>80</v>
      </c>
      <c r="AY113" s="216" t="s">
        <v>150</v>
      </c>
      <c r="BK113" s="218">
        <f>SUM(BK114:BK115)</f>
        <v>0</v>
      </c>
    </row>
    <row r="114" s="1" customFormat="1" ht="16.5" customHeight="1">
      <c r="B114" s="46"/>
      <c r="C114" s="221" t="s">
        <v>10</v>
      </c>
      <c r="D114" s="221" t="s">
        <v>153</v>
      </c>
      <c r="E114" s="222" t="s">
        <v>2199</v>
      </c>
      <c r="F114" s="223" t="s">
        <v>2200</v>
      </c>
      <c r="G114" s="224" t="s">
        <v>516</v>
      </c>
      <c r="H114" s="225">
        <v>3</v>
      </c>
      <c r="I114" s="226"/>
      <c r="J114" s="227">
        <f>ROUND(I114*H114,2)</f>
        <v>0</v>
      </c>
      <c r="K114" s="223" t="s">
        <v>21</v>
      </c>
      <c r="L114" s="72"/>
      <c r="M114" s="228" t="s">
        <v>21</v>
      </c>
      <c r="N114" s="229" t="s">
        <v>43</v>
      </c>
      <c r="O114" s="47"/>
      <c r="P114" s="230">
        <f>O114*H114</f>
        <v>0</v>
      </c>
      <c r="Q114" s="230">
        <v>0</v>
      </c>
      <c r="R114" s="230">
        <f>Q114*H114</f>
        <v>0</v>
      </c>
      <c r="S114" s="230">
        <v>0</v>
      </c>
      <c r="T114" s="231">
        <f>S114*H114</f>
        <v>0</v>
      </c>
      <c r="AR114" s="24" t="s">
        <v>392</v>
      </c>
      <c r="AT114" s="24" t="s">
        <v>153</v>
      </c>
      <c r="AU114" s="24" t="s">
        <v>82</v>
      </c>
      <c r="AY114" s="24" t="s">
        <v>150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24" t="s">
        <v>80</v>
      </c>
      <c r="BK114" s="232">
        <f>ROUND(I114*H114,2)</f>
        <v>0</v>
      </c>
      <c r="BL114" s="24" t="s">
        <v>392</v>
      </c>
      <c r="BM114" s="24" t="s">
        <v>2201</v>
      </c>
    </row>
    <row r="115" s="1" customFormat="1" ht="16.5" customHeight="1">
      <c r="B115" s="46"/>
      <c r="C115" s="257" t="s">
        <v>257</v>
      </c>
      <c r="D115" s="257" t="s">
        <v>165</v>
      </c>
      <c r="E115" s="258" t="s">
        <v>2202</v>
      </c>
      <c r="F115" s="259" t="s">
        <v>2203</v>
      </c>
      <c r="G115" s="260" t="s">
        <v>516</v>
      </c>
      <c r="H115" s="261">
        <v>3</v>
      </c>
      <c r="I115" s="262"/>
      <c r="J115" s="263">
        <f>ROUND(I115*H115,2)</f>
        <v>0</v>
      </c>
      <c r="K115" s="259" t="s">
        <v>21</v>
      </c>
      <c r="L115" s="264"/>
      <c r="M115" s="265" t="s">
        <v>21</v>
      </c>
      <c r="N115" s="266" t="s">
        <v>43</v>
      </c>
      <c r="O115" s="47"/>
      <c r="P115" s="230">
        <f>O115*H115</f>
        <v>0</v>
      </c>
      <c r="Q115" s="230">
        <v>0</v>
      </c>
      <c r="R115" s="230">
        <f>Q115*H115</f>
        <v>0</v>
      </c>
      <c r="S115" s="230">
        <v>0</v>
      </c>
      <c r="T115" s="231">
        <f>S115*H115</f>
        <v>0</v>
      </c>
      <c r="AR115" s="24" t="s">
        <v>2155</v>
      </c>
      <c r="AT115" s="24" t="s">
        <v>165</v>
      </c>
      <c r="AU115" s="24" t="s">
        <v>82</v>
      </c>
      <c r="AY115" s="24" t="s">
        <v>150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24" t="s">
        <v>80</v>
      </c>
      <c r="BK115" s="232">
        <f>ROUND(I115*H115,2)</f>
        <v>0</v>
      </c>
      <c r="BL115" s="24" t="s">
        <v>392</v>
      </c>
      <c r="BM115" s="24" t="s">
        <v>2204</v>
      </c>
    </row>
    <row r="116" s="10" customFormat="1" ht="29.88" customHeight="1">
      <c r="B116" s="205"/>
      <c r="C116" s="206"/>
      <c r="D116" s="207" t="s">
        <v>71</v>
      </c>
      <c r="E116" s="219" t="s">
        <v>2205</v>
      </c>
      <c r="F116" s="219" t="s">
        <v>2206</v>
      </c>
      <c r="G116" s="206"/>
      <c r="H116" s="206"/>
      <c r="I116" s="209"/>
      <c r="J116" s="220">
        <f>BK116</f>
        <v>0</v>
      </c>
      <c r="K116" s="206"/>
      <c r="L116" s="211"/>
      <c r="M116" s="212"/>
      <c r="N116" s="213"/>
      <c r="O116" s="213"/>
      <c r="P116" s="214">
        <f>SUM(P117:P142)</f>
        <v>0</v>
      </c>
      <c r="Q116" s="213"/>
      <c r="R116" s="214">
        <f>SUM(R117:R142)</f>
        <v>0</v>
      </c>
      <c r="S116" s="213"/>
      <c r="T116" s="215">
        <f>SUM(T117:T142)</f>
        <v>0</v>
      </c>
      <c r="AR116" s="216" t="s">
        <v>151</v>
      </c>
      <c r="AT116" s="217" t="s">
        <v>71</v>
      </c>
      <c r="AU116" s="217" t="s">
        <v>80</v>
      </c>
      <c r="AY116" s="216" t="s">
        <v>150</v>
      </c>
      <c r="BK116" s="218">
        <f>SUM(BK117:BK142)</f>
        <v>0</v>
      </c>
    </row>
    <row r="117" s="1" customFormat="1" ht="16.5" customHeight="1">
      <c r="B117" s="46"/>
      <c r="C117" s="221" t="s">
        <v>263</v>
      </c>
      <c r="D117" s="221" t="s">
        <v>153</v>
      </c>
      <c r="E117" s="222" t="s">
        <v>2207</v>
      </c>
      <c r="F117" s="223" t="s">
        <v>2208</v>
      </c>
      <c r="G117" s="224" t="s">
        <v>516</v>
      </c>
      <c r="H117" s="225">
        <v>72</v>
      </c>
      <c r="I117" s="226"/>
      <c r="J117" s="227">
        <f>ROUND(I117*H117,2)</f>
        <v>0</v>
      </c>
      <c r="K117" s="223" t="s">
        <v>21</v>
      </c>
      <c r="L117" s="72"/>
      <c r="M117" s="228" t="s">
        <v>21</v>
      </c>
      <c r="N117" s="229" t="s">
        <v>43</v>
      </c>
      <c r="O117" s="47"/>
      <c r="P117" s="230">
        <f>O117*H117</f>
        <v>0</v>
      </c>
      <c r="Q117" s="230">
        <v>0</v>
      </c>
      <c r="R117" s="230">
        <f>Q117*H117</f>
        <v>0</v>
      </c>
      <c r="S117" s="230">
        <v>0</v>
      </c>
      <c r="T117" s="231">
        <f>S117*H117</f>
        <v>0</v>
      </c>
      <c r="AR117" s="24" t="s">
        <v>392</v>
      </c>
      <c r="AT117" s="24" t="s">
        <v>153</v>
      </c>
      <c r="AU117" s="24" t="s">
        <v>82</v>
      </c>
      <c r="AY117" s="24" t="s">
        <v>150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24" t="s">
        <v>80</v>
      </c>
      <c r="BK117" s="232">
        <f>ROUND(I117*H117,2)</f>
        <v>0</v>
      </c>
      <c r="BL117" s="24" t="s">
        <v>392</v>
      </c>
      <c r="BM117" s="24" t="s">
        <v>2209</v>
      </c>
    </row>
    <row r="118" s="1" customFormat="1" ht="16.5" customHeight="1">
      <c r="B118" s="46"/>
      <c r="C118" s="257" t="s">
        <v>268</v>
      </c>
      <c r="D118" s="257" t="s">
        <v>165</v>
      </c>
      <c r="E118" s="258" t="s">
        <v>2210</v>
      </c>
      <c r="F118" s="259" t="s">
        <v>2211</v>
      </c>
      <c r="G118" s="260" t="s">
        <v>516</v>
      </c>
      <c r="H118" s="261">
        <v>72</v>
      </c>
      <c r="I118" s="262"/>
      <c r="J118" s="263">
        <f>ROUND(I118*H118,2)</f>
        <v>0</v>
      </c>
      <c r="K118" s="259" t="s">
        <v>21</v>
      </c>
      <c r="L118" s="264"/>
      <c r="M118" s="265" t="s">
        <v>21</v>
      </c>
      <c r="N118" s="266" t="s">
        <v>43</v>
      </c>
      <c r="O118" s="47"/>
      <c r="P118" s="230">
        <f>O118*H118</f>
        <v>0</v>
      </c>
      <c r="Q118" s="230">
        <v>0</v>
      </c>
      <c r="R118" s="230">
        <f>Q118*H118</f>
        <v>0</v>
      </c>
      <c r="S118" s="230">
        <v>0</v>
      </c>
      <c r="T118" s="231">
        <f>S118*H118</f>
        <v>0</v>
      </c>
      <c r="AR118" s="24" t="s">
        <v>2155</v>
      </c>
      <c r="AT118" s="24" t="s">
        <v>165</v>
      </c>
      <c r="AU118" s="24" t="s">
        <v>82</v>
      </c>
      <c r="AY118" s="24" t="s">
        <v>150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24" t="s">
        <v>80</v>
      </c>
      <c r="BK118" s="232">
        <f>ROUND(I118*H118,2)</f>
        <v>0</v>
      </c>
      <c r="BL118" s="24" t="s">
        <v>392</v>
      </c>
      <c r="BM118" s="24" t="s">
        <v>2212</v>
      </c>
    </row>
    <row r="119" s="1" customFormat="1" ht="16.5" customHeight="1">
      <c r="B119" s="46"/>
      <c r="C119" s="221" t="s">
        <v>277</v>
      </c>
      <c r="D119" s="221" t="s">
        <v>153</v>
      </c>
      <c r="E119" s="222" t="s">
        <v>2213</v>
      </c>
      <c r="F119" s="223" t="s">
        <v>2214</v>
      </c>
      <c r="G119" s="224" t="s">
        <v>516</v>
      </c>
      <c r="H119" s="225">
        <v>1</v>
      </c>
      <c r="I119" s="226"/>
      <c r="J119" s="227">
        <f>ROUND(I119*H119,2)</f>
        <v>0</v>
      </c>
      <c r="K119" s="223" t="s">
        <v>21</v>
      </c>
      <c r="L119" s="72"/>
      <c r="M119" s="228" t="s">
        <v>21</v>
      </c>
      <c r="N119" s="229" t="s">
        <v>43</v>
      </c>
      <c r="O119" s="47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AR119" s="24" t="s">
        <v>392</v>
      </c>
      <c r="AT119" s="24" t="s">
        <v>153</v>
      </c>
      <c r="AU119" s="24" t="s">
        <v>82</v>
      </c>
      <c r="AY119" s="24" t="s">
        <v>150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24" t="s">
        <v>80</v>
      </c>
      <c r="BK119" s="232">
        <f>ROUND(I119*H119,2)</f>
        <v>0</v>
      </c>
      <c r="BL119" s="24" t="s">
        <v>392</v>
      </c>
      <c r="BM119" s="24" t="s">
        <v>2215</v>
      </c>
    </row>
    <row r="120" s="1" customFormat="1" ht="16.5" customHeight="1">
      <c r="B120" s="46"/>
      <c r="C120" s="257" t="s">
        <v>296</v>
      </c>
      <c r="D120" s="257" t="s">
        <v>165</v>
      </c>
      <c r="E120" s="258" t="s">
        <v>2216</v>
      </c>
      <c r="F120" s="259" t="s">
        <v>2217</v>
      </c>
      <c r="G120" s="260" t="s">
        <v>516</v>
      </c>
      <c r="H120" s="261">
        <v>1</v>
      </c>
      <c r="I120" s="262"/>
      <c r="J120" s="263">
        <f>ROUND(I120*H120,2)</f>
        <v>0</v>
      </c>
      <c r="K120" s="259" t="s">
        <v>21</v>
      </c>
      <c r="L120" s="264"/>
      <c r="M120" s="265" t="s">
        <v>21</v>
      </c>
      <c r="N120" s="266" t="s">
        <v>43</v>
      </c>
      <c r="O120" s="47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AR120" s="24" t="s">
        <v>2155</v>
      </c>
      <c r="AT120" s="24" t="s">
        <v>165</v>
      </c>
      <c r="AU120" s="24" t="s">
        <v>82</v>
      </c>
      <c r="AY120" s="24" t="s">
        <v>150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24" t="s">
        <v>80</v>
      </c>
      <c r="BK120" s="232">
        <f>ROUND(I120*H120,2)</f>
        <v>0</v>
      </c>
      <c r="BL120" s="24" t="s">
        <v>392</v>
      </c>
      <c r="BM120" s="24" t="s">
        <v>2218</v>
      </c>
    </row>
    <row r="121" s="1" customFormat="1" ht="16.5" customHeight="1">
      <c r="B121" s="46"/>
      <c r="C121" s="221" t="s">
        <v>9</v>
      </c>
      <c r="D121" s="221" t="s">
        <v>153</v>
      </c>
      <c r="E121" s="222" t="s">
        <v>2219</v>
      </c>
      <c r="F121" s="223" t="s">
        <v>2220</v>
      </c>
      <c r="G121" s="224" t="s">
        <v>516</v>
      </c>
      <c r="H121" s="225">
        <v>60</v>
      </c>
      <c r="I121" s="226"/>
      <c r="J121" s="227">
        <f>ROUND(I121*H121,2)</f>
        <v>0</v>
      </c>
      <c r="K121" s="223" t="s">
        <v>21</v>
      </c>
      <c r="L121" s="72"/>
      <c r="M121" s="228" t="s">
        <v>21</v>
      </c>
      <c r="N121" s="229" t="s">
        <v>43</v>
      </c>
      <c r="O121" s="47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AR121" s="24" t="s">
        <v>392</v>
      </c>
      <c r="AT121" s="24" t="s">
        <v>153</v>
      </c>
      <c r="AU121" s="24" t="s">
        <v>82</v>
      </c>
      <c r="AY121" s="24" t="s">
        <v>150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24" t="s">
        <v>80</v>
      </c>
      <c r="BK121" s="232">
        <f>ROUND(I121*H121,2)</f>
        <v>0</v>
      </c>
      <c r="BL121" s="24" t="s">
        <v>392</v>
      </c>
      <c r="BM121" s="24" t="s">
        <v>2221</v>
      </c>
    </row>
    <row r="122" s="1" customFormat="1" ht="16.5" customHeight="1">
      <c r="B122" s="46"/>
      <c r="C122" s="257" t="s">
        <v>325</v>
      </c>
      <c r="D122" s="257" t="s">
        <v>165</v>
      </c>
      <c r="E122" s="258" t="s">
        <v>2222</v>
      </c>
      <c r="F122" s="259" t="s">
        <v>2223</v>
      </c>
      <c r="G122" s="260" t="s">
        <v>516</v>
      </c>
      <c r="H122" s="261">
        <v>60</v>
      </c>
      <c r="I122" s="262"/>
      <c r="J122" s="263">
        <f>ROUND(I122*H122,2)</f>
        <v>0</v>
      </c>
      <c r="K122" s="259" t="s">
        <v>21</v>
      </c>
      <c r="L122" s="264"/>
      <c r="M122" s="265" t="s">
        <v>21</v>
      </c>
      <c r="N122" s="266" t="s">
        <v>43</v>
      </c>
      <c r="O122" s="47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AR122" s="24" t="s">
        <v>2155</v>
      </c>
      <c r="AT122" s="24" t="s">
        <v>165</v>
      </c>
      <c r="AU122" s="24" t="s">
        <v>82</v>
      </c>
      <c r="AY122" s="24" t="s">
        <v>150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24" t="s">
        <v>80</v>
      </c>
      <c r="BK122" s="232">
        <f>ROUND(I122*H122,2)</f>
        <v>0</v>
      </c>
      <c r="BL122" s="24" t="s">
        <v>392</v>
      </c>
      <c r="BM122" s="24" t="s">
        <v>2224</v>
      </c>
    </row>
    <row r="123" s="1" customFormat="1" ht="16.5" customHeight="1">
      <c r="B123" s="46"/>
      <c r="C123" s="221" t="s">
        <v>331</v>
      </c>
      <c r="D123" s="221" t="s">
        <v>153</v>
      </c>
      <c r="E123" s="222" t="s">
        <v>2225</v>
      </c>
      <c r="F123" s="223" t="s">
        <v>2226</v>
      </c>
      <c r="G123" s="224" t="s">
        <v>516</v>
      </c>
      <c r="H123" s="225">
        <v>12</v>
      </c>
      <c r="I123" s="226"/>
      <c r="J123" s="227">
        <f>ROUND(I123*H123,2)</f>
        <v>0</v>
      </c>
      <c r="K123" s="223" t="s">
        <v>21</v>
      </c>
      <c r="L123" s="72"/>
      <c r="M123" s="228" t="s">
        <v>21</v>
      </c>
      <c r="N123" s="229" t="s">
        <v>43</v>
      </c>
      <c r="O123" s="47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AR123" s="24" t="s">
        <v>392</v>
      </c>
      <c r="AT123" s="24" t="s">
        <v>153</v>
      </c>
      <c r="AU123" s="24" t="s">
        <v>82</v>
      </c>
      <c r="AY123" s="24" t="s">
        <v>150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24" t="s">
        <v>80</v>
      </c>
      <c r="BK123" s="232">
        <f>ROUND(I123*H123,2)</f>
        <v>0</v>
      </c>
      <c r="BL123" s="24" t="s">
        <v>392</v>
      </c>
      <c r="BM123" s="24" t="s">
        <v>2227</v>
      </c>
    </row>
    <row r="124" s="1" customFormat="1" ht="16.5" customHeight="1">
      <c r="B124" s="46"/>
      <c r="C124" s="257" t="s">
        <v>338</v>
      </c>
      <c r="D124" s="257" t="s">
        <v>165</v>
      </c>
      <c r="E124" s="258" t="s">
        <v>2228</v>
      </c>
      <c r="F124" s="259" t="s">
        <v>2229</v>
      </c>
      <c r="G124" s="260" t="s">
        <v>516</v>
      </c>
      <c r="H124" s="261">
        <v>12</v>
      </c>
      <c r="I124" s="262"/>
      <c r="J124" s="263">
        <f>ROUND(I124*H124,2)</f>
        <v>0</v>
      </c>
      <c r="K124" s="259" t="s">
        <v>21</v>
      </c>
      <c r="L124" s="264"/>
      <c r="M124" s="265" t="s">
        <v>21</v>
      </c>
      <c r="N124" s="266" t="s">
        <v>43</v>
      </c>
      <c r="O124" s="47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AR124" s="24" t="s">
        <v>2155</v>
      </c>
      <c r="AT124" s="24" t="s">
        <v>165</v>
      </c>
      <c r="AU124" s="24" t="s">
        <v>82</v>
      </c>
      <c r="AY124" s="24" t="s">
        <v>150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24" t="s">
        <v>80</v>
      </c>
      <c r="BK124" s="232">
        <f>ROUND(I124*H124,2)</f>
        <v>0</v>
      </c>
      <c r="BL124" s="24" t="s">
        <v>392</v>
      </c>
      <c r="BM124" s="24" t="s">
        <v>2230</v>
      </c>
    </row>
    <row r="125" s="1" customFormat="1" ht="16.5" customHeight="1">
      <c r="B125" s="46"/>
      <c r="C125" s="221" t="s">
        <v>346</v>
      </c>
      <c r="D125" s="221" t="s">
        <v>153</v>
      </c>
      <c r="E125" s="222" t="s">
        <v>2231</v>
      </c>
      <c r="F125" s="223" t="s">
        <v>2232</v>
      </c>
      <c r="G125" s="224" t="s">
        <v>516</v>
      </c>
      <c r="H125" s="225">
        <v>1</v>
      </c>
      <c r="I125" s="226"/>
      <c r="J125" s="227">
        <f>ROUND(I125*H125,2)</f>
        <v>0</v>
      </c>
      <c r="K125" s="223" t="s">
        <v>21</v>
      </c>
      <c r="L125" s="72"/>
      <c r="M125" s="228" t="s">
        <v>21</v>
      </c>
      <c r="N125" s="229" t="s">
        <v>43</v>
      </c>
      <c r="O125" s="47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AR125" s="24" t="s">
        <v>392</v>
      </c>
      <c r="AT125" s="24" t="s">
        <v>153</v>
      </c>
      <c r="AU125" s="24" t="s">
        <v>82</v>
      </c>
      <c r="AY125" s="24" t="s">
        <v>150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24" t="s">
        <v>80</v>
      </c>
      <c r="BK125" s="232">
        <f>ROUND(I125*H125,2)</f>
        <v>0</v>
      </c>
      <c r="BL125" s="24" t="s">
        <v>392</v>
      </c>
      <c r="BM125" s="24" t="s">
        <v>2233</v>
      </c>
    </row>
    <row r="126" s="1" customFormat="1" ht="16.5" customHeight="1">
      <c r="B126" s="46"/>
      <c r="C126" s="257" t="s">
        <v>352</v>
      </c>
      <c r="D126" s="257" t="s">
        <v>165</v>
      </c>
      <c r="E126" s="258" t="s">
        <v>2234</v>
      </c>
      <c r="F126" s="259" t="s">
        <v>2235</v>
      </c>
      <c r="G126" s="260" t="s">
        <v>516</v>
      </c>
      <c r="H126" s="261">
        <v>1</v>
      </c>
      <c r="I126" s="262"/>
      <c r="J126" s="263">
        <f>ROUND(I126*H126,2)</f>
        <v>0</v>
      </c>
      <c r="K126" s="259" t="s">
        <v>21</v>
      </c>
      <c r="L126" s="264"/>
      <c r="M126" s="265" t="s">
        <v>21</v>
      </c>
      <c r="N126" s="266" t="s">
        <v>43</v>
      </c>
      <c r="O126" s="47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AR126" s="24" t="s">
        <v>2155</v>
      </c>
      <c r="AT126" s="24" t="s">
        <v>165</v>
      </c>
      <c r="AU126" s="24" t="s">
        <v>82</v>
      </c>
      <c r="AY126" s="24" t="s">
        <v>150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24" t="s">
        <v>80</v>
      </c>
      <c r="BK126" s="232">
        <f>ROUND(I126*H126,2)</f>
        <v>0</v>
      </c>
      <c r="BL126" s="24" t="s">
        <v>392</v>
      </c>
      <c r="BM126" s="24" t="s">
        <v>2236</v>
      </c>
    </row>
    <row r="127" s="1" customFormat="1" ht="16.5" customHeight="1">
      <c r="B127" s="46"/>
      <c r="C127" s="221" t="s">
        <v>361</v>
      </c>
      <c r="D127" s="221" t="s">
        <v>153</v>
      </c>
      <c r="E127" s="222" t="s">
        <v>2237</v>
      </c>
      <c r="F127" s="223" t="s">
        <v>2238</v>
      </c>
      <c r="G127" s="224" t="s">
        <v>516</v>
      </c>
      <c r="H127" s="225">
        <v>1</v>
      </c>
      <c r="I127" s="226"/>
      <c r="J127" s="227">
        <f>ROUND(I127*H127,2)</f>
        <v>0</v>
      </c>
      <c r="K127" s="223" t="s">
        <v>21</v>
      </c>
      <c r="L127" s="72"/>
      <c r="M127" s="228" t="s">
        <v>21</v>
      </c>
      <c r="N127" s="229" t="s">
        <v>43</v>
      </c>
      <c r="O127" s="47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AR127" s="24" t="s">
        <v>392</v>
      </c>
      <c r="AT127" s="24" t="s">
        <v>153</v>
      </c>
      <c r="AU127" s="24" t="s">
        <v>82</v>
      </c>
      <c r="AY127" s="24" t="s">
        <v>150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24" t="s">
        <v>80</v>
      </c>
      <c r="BK127" s="232">
        <f>ROUND(I127*H127,2)</f>
        <v>0</v>
      </c>
      <c r="BL127" s="24" t="s">
        <v>392</v>
      </c>
      <c r="BM127" s="24" t="s">
        <v>2239</v>
      </c>
    </row>
    <row r="128" s="1" customFormat="1" ht="16.5" customHeight="1">
      <c r="B128" s="46"/>
      <c r="C128" s="257" t="s">
        <v>366</v>
      </c>
      <c r="D128" s="257" t="s">
        <v>165</v>
      </c>
      <c r="E128" s="258" t="s">
        <v>2240</v>
      </c>
      <c r="F128" s="259" t="s">
        <v>2241</v>
      </c>
      <c r="G128" s="260" t="s">
        <v>516</v>
      </c>
      <c r="H128" s="261">
        <v>1</v>
      </c>
      <c r="I128" s="262"/>
      <c r="J128" s="263">
        <f>ROUND(I128*H128,2)</f>
        <v>0</v>
      </c>
      <c r="K128" s="259" t="s">
        <v>21</v>
      </c>
      <c r="L128" s="264"/>
      <c r="M128" s="265" t="s">
        <v>21</v>
      </c>
      <c r="N128" s="266" t="s">
        <v>43</v>
      </c>
      <c r="O128" s="47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AR128" s="24" t="s">
        <v>2155</v>
      </c>
      <c r="AT128" s="24" t="s">
        <v>165</v>
      </c>
      <c r="AU128" s="24" t="s">
        <v>82</v>
      </c>
      <c r="AY128" s="24" t="s">
        <v>150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24" t="s">
        <v>80</v>
      </c>
      <c r="BK128" s="232">
        <f>ROUND(I128*H128,2)</f>
        <v>0</v>
      </c>
      <c r="BL128" s="24" t="s">
        <v>392</v>
      </c>
      <c r="BM128" s="24" t="s">
        <v>2242</v>
      </c>
    </row>
    <row r="129" s="1" customFormat="1" ht="16.5" customHeight="1">
      <c r="B129" s="46"/>
      <c r="C129" s="221" t="s">
        <v>373</v>
      </c>
      <c r="D129" s="221" t="s">
        <v>153</v>
      </c>
      <c r="E129" s="222" t="s">
        <v>2243</v>
      </c>
      <c r="F129" s="223" t="s">
        <v>2244</v>
      </c>
      <c r="G129" s="224" t="s">
        <v>516</v>
      </c>
      <c r="H129" s="225">
        <v>5</v>
      </c>
      <c r="I129" s="226"/>
      <c r="J129" s="227">
        <f>ROUND(I129*H129,2)</f>
        <v>0</v>
      </c>
      <c r="K129" s="223" t="s">
        <v>21</v>
      </c>
      <c r="L129" s="72"/>
      <c r="M129" s="228" t="s">
        <v>21</v>
      </c>
      <c r="N129" s="229" t="s">
        <v>43</v>
      </c>
      <c r="O129" s="47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AR129" s="24" t="s">
        <v>392</v>
      </c>
      <c r="AT129" s="24" t="s">
        <v>153</v>
      </c>
      <c r="AU129" s="24" t="s">
        <v>82</v>
      </c>
      <c r="AY129" s="24" t="s">
        <v>150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24" t="s">
        <v>80</v>
      </c>
      <c r="BK129" s="232">
        <f>ROUND(I129*H129,2)</f>
        <v>0</v>
      </c>
      <c r="BL129" s="24" t="s">
        <v>392</v>
      </c>
      <c r="BM129" s="24" t="s">
        <v>2245</v>
      </c>
    </row>
    <row r="130" s="1" customFormat="1" ht="16.5" customHeight="1">
      <c r="B130" s="46"/>
      <c r="C130" s="257" t="s">
        <v>378</v>
      </c>
      <c r="D130" s="257" t="s">
        <v>165</v>
      </c>
      <c r="E130" s="258" t="s">
        <v>2246</v>
      </c>
      <c r="F130" s="259" t="s">
        <v>2247</v>
      </c>
      <c r="G130" s="260" t="s">
        <v>516</v>
      </c>
      <c r="H130" s="261">
        <v>5</v>
      </c>
      <c r="I130" s="262"/>
      <c r="J130" s="263">
        <f>ROUND(I130*H130,2)</f>
        <v>0</v>
      </c>
      <c r="K130" s="259" t="s">
        <v>21</v>
      </c>
      <c r="L130" s="264"/>
      <c r="M130" s="265" t="s">
        <v>21</v>
      </c>
      <c r="N130" s="266" t="s">
        <v>43</v>
      </c>
      <c r="O130" s="47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AR130" s="24" t="s">
        <v>2155</v>
      </c>
      <c r="AT130" s="24" t="s">
        <v>165</v>
      </c>
      <c r="AU130" s="24" t="s">
        <v>82</v>
      </c>
      <c r="AY130" s="24" t="s">
        <v>150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24" t="s">
        <v>80</v>
      </c>
      <c r="BK130" s="232">
        <f>ROUND(I130*H130,2)</f>
        <v>0</v>
      </c>
      <c r="BL130" s="24" t="s">
        <v>392</v>
      </c>
      <c r="BM130" s="24" t="s">
        <v>2248</v>
      </c>
    </row>
    <row r="131" s="1" customFormat="1" ht="16.5" customHeight="1">
      <c r="B131" s="46"/>
      <c r="C131" s="221" t="s">
        <v>387</v>
      </c>
      <c r="D131" s="221" t="s">
        <v>153</v>
      </c>
      <c r="E131" s="222" t="s">
        <v>2249</v>
      </c>
      <c r="F131" s="223" t="s">
        <v>2250</v>
      </c>
      <c r="G131" s="224" t="s">
        <v>516</v>
      </c>
      <c r="H131" s="225">
        <v>4</v>
      </c>
      <c r="I131" s="226"/>
      <c r="J131" s="227">
        <f>ROUND(I131*H131,2)</f>
        <v>0</v>
      </c>
      <c r="K131" s="223" t="s">
        <v>21</v>
      </c>
      <c r="L131" s="72"/>
      <c r="M131" s="228" t="s">
        <v>21</v>
      </c>
      <c r="N131" s="229" t="s">
        <v>43</v>
      </c>
      <c r="O131" s="47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AR131" s="24" t="s">
        <v>392</v>
      </c>
      <c r="AT131" s="24" t="s">
        <v>153</v>
      </c>
      <c r="AU131" s="24" t="s">
        <v>82</v>
      </c>
      <c r="AY131" s="24" t="s">
        <v>150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24" t="s">
        <v>80</v>
      </c>
      <c r="BK131" s="232">
        <f>ROUND(I131*H131,2)</f>
        <v>0</v>
      </c>
      <c r="BL131" s="24" t="s">
        <v>392</v>
      </c>
      <c r="BM131" s="24" t="s">
        <v>2251</v>
      </c>
    </row>
    <row r="132" s="1" customFormat="1" ht="16.5" customHeight="1">
      <c r="B132" s="46"/>
      <c r="C132" s="257" t="s">
        <v>394</v>
      </c>
      <c r="D132" s="257" t="s">
        <v>165</v>
      </c>
      <c r="E132" s="258" t="s">
        <v>2252</v>
      </c>
      <c r="F132" s="259" t="s">
        <v>2253</v>
      </c>
      <c r="G132" s="260" t="s">
        <v>516</v>
      </c>
      <c r="H132" s="261">
        <v>4</v>
      </c>
      <c r="I132" s="262"/>
      <c r="J132" s="263">
        <f>ROUND(I132*H132,2)</f>
        <v>0</v>
      </c>
      <c r="K132" s="259" t="s">
        <v>21</v>
      </c>
      <c r="L132" s="264"/>
      <c r="M132" s="265" t="s">
        <v>21</v>
      </c>
      <c r="N132" s="266" t="s">
        <v>43</v>
      </c>
      <c r="O132" s="47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AR132" s="24" t="s">
        <v>2155</v>
      </c>
      <c r="AT132" s="24" t="s">
        <v>165</v>
      </c>
      <c r="AU132" s="24" t="s">
        <v>82</v>
      </c>
      <c r="AY132" s="24" t="s">
        <v>150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24" t="s">
        <v>80</v>
      </c>
      <c r="BK132" s="232">
        <f>ROUND(I132*H132,2)</f>
        <v>0</v>
      </c>
      <c r="BL132" s="24" t="s">
        <v>392</v>
      </c>
      <c r="BM132" s="24" t="s">
        <v>2254</v>
      </c>
    </row>
    <row r="133" s="1" customFormat="1" ht="16.5" customHeight="1">
      <c r="B133" s="46"/>
      <c r="C133" s="221" t="s">
        <v>400</v>
      </c>
      <c r="D133" s="221" t="s">
        <v>153</v>
      </c>
      <c r="E133" s="222" t="s">
        <v>2255</v>
      </c>
      <c r="F133" s="223" t="s">
        <v>2256</v>
      </c>
      <c r="G133" s="224" t="s">
        <v>516</v>
      </c>
      <c r="H133" s="225">
        <v>4</v>
      </c>
      <c r="I133" s="226"/>
      <c r="J133" s="227">
        <f>ROUND(I133*H133,2)</f>
        <v>0</v>
      </c>
      <c r="K133" s="223" t="s">
        <v>21</v>
      </c>
      <c r="L133" s="72"/>
      <c r="M133" s="228" t="s">
        <v>21</v>
      </c>
      <c r="N133" s="229" t="s">
        <v>43</v>
      </c>
      <c r="O133" s="47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AR133" s="24" t="s">
        <v>392</v>
      </c>
      <c r="AT133" s="24" t="s">
        <v>153</v>
      </c>
      <c r="AU133" s="24" t="s">
        <v>82</v>
      </c>
      <c r="AY133" s="24" t="s">
        <v>150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24" t="s">
        <v>80</v>
      </c>
      <c r="BK133" s="232">
        <f>ROUND(I133*H133,2)</f>
        <v>0</v>
      </c>
      <c r="BL133" s="24" t="s">
        <v>392</v>
      </c>
      <c r="BM133" s="24" t="s">
        <v>2257</v>
      </c>
    </row>
    <row r="134" s="1" customFormat="1" ht="16.5" customHeight="1">
      <c r="B134" s="46"/>
      <c r="C134" s="257" t="s">
        <v>404</v>
      </c>
      <c r="D134" s="257" t="s">
        <v>165</v>
      </c>
      <c r="E134" s="258" t="s">
        <v>2258</v>
      </c>
      <c r="F134" s="259" t="s">
        <v>2259</v>
      </c>
      <c r="G134" s="260" t="s">
        <v>516</v>
      </c>
      <c r="H134" s="261">
        <v>4</v>
      </c>
      <c r="I134" s="262"/>
      <c r="J134" s="263">
        <f>ROUND(I134*H134,2)</f>
        <v>0</v>
      </c>
      <c r="K134" s="259" t="s">
        <v>21</v>
      </c>
      <c r="L134" s="264"/>
      <c r="M134" s="265" t="s">
        <v>21</v>
      </c>
      <c r="N134" s="266" t="s">
        <v>43</v>
      </c>
      <c r="O134" s="47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AR134" s="24" t="s">
        <v>2155</v>
      </c>
      <c r="AT134" s="24" t="s">
        <v>165</v>
      </c>
      <c r="AU134" s="24" t="s">
        <v>82</v>
      </c>
      <c r="AY134" s="24" t="s">
        <v>150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24" t="s">
        <v>80</v>
      </c>
      <c r="BK134" s="232">
        <f>ROUND(I134*H134,2)</f>
        <v>0</v>
      </c>
      <c r="BL134" s="24" t="s">
        <v>392</v>
      </c>
      <c r="BM134" s="24" t="s">
        <v>2260</v>
      </c>
    </row>
    <row r="135" s="1" customFormat="1" ht="25.5" customHeight="1">
      <c r="B135" s="46"/>
      <c r="C135" s="221" t="s">
        <v>408</v>
      </c>
      <c r="D135" s="221" t="s">
        <v>153</v>
      </c>
      <c r="E135" s="222" t="s">
        <v>2261</v>
      </c>
      <c r="F135" s="223" t="s">
        <v>2262</v>
      </c>
      <c r="G135" s="224" t="s">
        <v>516</v>
      </c>
      <c r="H135" s="225">
        <v>2</v>
      </c>
      <c r="I135" s="226"/>
      <c r="J135" s="227">
        <f>ROUND(I135*H135,2)</f>
        <v>0</v>
      </c>
      <c r="K135" s="223" t="s">
        <v>21</v>
      </c>
      <c r="L135" s="72"/>
      <c r="M135" s="228" t="s">
        <v>21</v>
      </c>
      <c r="N135" s="229" t="s">
        <v>43</v>
      </c>
      <c r="O135" s="47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AR135" s="24" t="s">
        <v>392</v>
      </c>
      <c r="AT135" s="24" t="s">
        <v>153</v>
      </c>
      <c r="AU135" s="24" t="s">
        <v>82</v>
      </c>
      <c r="AY135" s="24" t="s">
        <v>150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24" t="s">
        <v>80</v>
      </c>
      <c r="BK135" s="232">
        <f>ROUND(I135*H135,2)</f>
        <v>0</v>
      </c>
      <c r="BL135" s="24" t="s">
        <v>392</v>
      </c>
      <c r="BM135" s="24" t="s">
        <v>2263</v>
      </c>
    </row>
    <row r="136" s="1" customFormat="1" ht="25.5" customHeight="1">
      <c r="B136" s="46"/>
      <c r="C136" s="257" t="s">
        <v>413</v>
      </c>
      <c r="D136" s="257" t="s">
        <v>165</v>
      </c>
      <c r="E136" s="258" t="s">
        <v>2264</v>
      </c>
      <c r="F136" s="259" t="s">
        <v>2265</v>
      </c>
      <c r="G136" s="260" t="s">
        <v>516</v>
      </c>
      <c r="H136" s="261">
        <v>2</v>
      </c>
      <c r="I136" s="262"/>
      <c r="J136" s="263">
        <f>ROUND(I136*H136,2)</f>
        <v>0</v>
      </c>
      <c r="K136" s="259" t="s">
        <v>21</v>
      </c>
      <c r="L136" s="264"/>
      <c r="M136" s="265" t="s">
        <v>21</v>
      </c>
      <c r="N136" s="266" t="s">
        <v>43</v>
      </c>
      <c r="O136" s="47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AR136" s="24" t="s">
        <v>2155</v>
      </c>
      <c r="AT136" s="24" t="s">
        <v>165</v>
      </c>
      <c r="AU136" s="24" t="s">
        <v>82</v>
      </c>
      <c r="AY136" s="24" t="s">
        <v>150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24" t="s">
        <v>80</v>
      </c>
      <c r="BK136" s="232">
        <f>ROUND(I136*H136,2)</f>
        <v>0</v>
      </c>
      <c r="BL136" s="24" t="s">
        <v>392</v>
      </c>
      <c r="BM136" s="24" t="s">
        <v>2266</v>
      </c>
    </row>
    <row r="137" s="1" customFormat="1" ht="16.5" customHeight="1">
      <c r="B137" s="46"/>
      <c r="C137" s="221" t="s">
        <v>418</v>
      </c>
      <c r="D137" s="221" t="s">
        <v>153</v>
      </c>
      <c r="E137" s="222" t="s">
        <v>2267</v>
      </c>
      <c r="F137" s="223" t="s">
        <v>2268</v>
      </c>
      <c r="G137" s="224" t="s">
        <v>516</v>
      </c>
      <c r="H137" s="225">
        <v>2</v>
      </c>
      <c r="I137" s="226"/>
      <c r="J137" s="227">
        <f>ROUND(I137*H137,2)</f>
        <v>0</v>
      </c>
      <c r="K137" s="223" t="s">
        <v>21</v>
      </c>
      <c r="L137" s="72"/>
      <c r="M137" s="228" t="s">
        <v>21</v>
      </c>
      <c r="N137" s="229" t="s">
        <v>43</v>
      </c>
      <c r="O137" s="47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AR137" s="24" t="s">
        <v>392</v>
      </c>
      <c r="AT137" s="24" t="s">
        <v>153</v>
      </c>
      <c r="AU137" s="24" t="s">
        <v>82</v>
      </c>
      <c r="AY137" s="24" t="s">
        <v>150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24" t="s">
        <v>80</v>
      </c>
      <c r="BK137" s="232">
        <f>ROUND(I137*H137,2)</f>
        <v>0</v>
      </c>
      <c r="BL137" s="24" t="s">
        <v>392</v>
      </c>
      <c r="BM137" s="24" t="s">
        <v>2269</v>
      </c>
    </row>
    <row r="138" s="1" customFormat="1" ht="16.5" customHeight="1">
      <c r="B138" s="46"/>
      <c r="C138" s="257" t="s">
        <v>429</v>
      </c>
      <c r="D138" s="257" t="s">
        <v>165</v>
      </c>
      <c r="E138" s="258" t="s">
        <v>2270</v>
      </c>
      <c r="F138" s="259" t="s">
        <v>2271</v>
      </c>
      <c r="G138" s="260" t="s">
        <v>516</v>
      </c>
      <c r="H138" s="261">
        <v>2</v>
      </c>
      <c r="I138" s="262"/>
      <c r="J138" s="263">
        <f>ROUND(I138*H138,2)</f>
        <v>0</v>
      </c>
      <c r="K138" s="259" t="s">
        <v>21</v>
      </c>
      <c r="L138" s="264"/>
      <c r="M138" s="265" t="s">
        <v>21</v>
      </c>
      <c r="N138" s="266" t="s">
        <v>43</v>
      </c>
      <c r="O138" s="47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AR138" s="24" t="s">
        <v>2155</v>
      </c>
      <c r="AT138" s="24" t="s">
        <v>165</v>
      </c>
      <c r="AU138" s="24" t="s">
        <v>82</v>
      </c>
      <c r="AY138" s="24" t="s">
        <v>150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24" t="s">
        <v>80</v>
      </c>
      <c r="BK138" s="232">
        <f>ROUND(I138*H138,2)</f>
        <v>0</v>
      </c>
      <c r="BL138" s="24" t="s">
        <v>392</v>
      </c>
      <c r="BM138" s="24" t="s">
        <v>2272</v>
      </c>
    </row>
    <row r="139" s="1" customFormat="1" ht="16.5" customHeight="1">
      <c r="B139" s="46"/>
      <c r="C139" s="221" t="s">
        <v>435</v>
      </c>
      <c r="D139" s="221" t="s">
        <v>153</v>
      </c>
      <c r="E139" s="222" t="s">
        <v>2273</v>
      </c>
      <c r="F139" s="223" t="s">
        <v>2274</v>
      </c>
      <c r="G139" s="224" t="s">
        <v>241</v>
      </c>
      <c r="H139" s="225">
        <v>200</v>
      </c>
      <c r="I139" s="226"/>
      <c r="J139" s="227">
        <f>ROUND(I139*H139,2)</f>
        <v>0</v>
      </c>
      <c r="K139" s="223" t="s">
        <v>21</v>
      </c>
      <c r="L139" s="72"/>
      <c r="M139" s="228" t="s">
        <v>21</v>
      </c>
      <c r="N139" s="229" t="s">
        <v>43</v>
      </c>
      <c r="O139" s="47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AR139" s="24" t="s">
        <v>392</v>
      </c>
      <c r="AT139" s="24" t="s">
        <v>153</v>
      </c>
      <c r="AU139" s="24" t="s">
        <v>82</v>
      </c>
      <c r="AY139" s="24" t="s">
        <v>150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24" t="s">
        <v>80</v>
      </c>
      <c r="BK139" s="232">
        <f>ROUND(I139*H139,2)</f>
        <v>0</v>
      </c>
      <c r="BL139" s="24" t="s">
        <v>392</v>
      </c>
      <c r="BM139" s="24" t="s">
        <v>2275</v>
      </c>
    </row>
    <row r="140" s="1" customFormat="1" ht="16.5" customHeight="1">
      <c r="B140" s="46"/>
      <c r="C140" s="257" t="s">
        <v>441</v>
      </c>
      <c r="D140" s="257" t="s">
        <v>165</v>
      </c>
      <c r="E140" s="258" t="s">
        <v>2276</v>
      </c>
      <c r="F140" s="259" t="s">
        <v>2277</v>
      </c>
      <c r="G140" s="260" t="s">
        <v>241</v>
      </c>
      <c r="H140" s="261">
        <v>200</v>
      </c>
      <c r="I140" s="262"/>
      <c r="J140" s="263">
        <f>ROUND(I140*H140,2)</f>
        <v>0</v>
      </c>
      <c r="K140" s="259" t="s">
        <v>21</v>
      </c>
      <c r="L140" s="264"/>
      <c r="M140" s="265" t="s">
        <v>21</v>
      </c>
      <c r="N140" s="266" t="s">
        <v>43</v>
      </c>
      <c r="O140" s="47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AR140" s="24" t="s">
        <v>2155</v>
      </c>
      <c r="AT140" s="24" t="s">
        <v>165</v>
      </c>
      <c r="AU140" s="24" t="s">
        <v>82</v>
      </c>
      <c r="AY140" s="24" t="s">
        <v>150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24" t="s">
        <v>80</v>
      </c>
      <c r="BK140" s="232">
        <f>ROUND(I140*H140,2)</f>
        <v>0</v>
      </c>
      <c r="BL140" s="24" t="s">
        <v>392</v>
      </c>
      <c r="BM140" s="24" t="s">
        <v>2278</v>
      </c>
    </row>
    <row r="141" s="1" customFormat="1" ht="16.5" customHeight="1">
      <c r="B141" s="46"/>
      <c r="C141" s="221" t="s">
        <v>447</v>
      </c>
      <c r="D141" s="221" t="s">
        <v>153</v>
      </c>
      <c r="E141" s="222" t="s">
        <v>2279</v>
      </c>
      <c r="F141" s="223" t="s">
        <v>2280</v>
      </c>
      <c r="G141" s="224" t="s">
        <v>516</v>
      </c>
      <c r="H141" s="225">
        <v>2</v>
      </c>
      <c r="I141" s="226"/>
      <c r="J141" s="227">
        <f>ROUND(I141*H141,2)</f>
        <v>0</v>
      </c>
      <c r="K141" s="223" t="s">
        <v>21</v>
      </c>
      <c r="L141" s="72"/>
      <c r="M141" s="228" t="s">
        <v>21</v>
      </c>
      <c r="N141" s="229" t="s">
        <v>43</v>
      </c>
      <c r="O141" s="47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AR141" s="24" t="s">
        <v>392</v>
      </c>
      <c r="AT141" s="24" t="s">
        <v>153</v>
      </c>
      <c r="AU141" s="24" t="s">
        <v>82</v>
      </c>
      <c r="AY141" s="24" t="s">
        <v>150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24" t="s">
        <v>80</v>
      </c>
      <c r="BK141" s="232">
        <f>ROUND(I141*H141,2)</f>
        <v>0</v>
      </c>
      <c r="BL141" s="24" t="s">
        <v>392</v>
      </c>
      <c r="BM141" s="24" t="s">
        <v>2281</v>
      </c>
    </row>
    <row r="142" s="1" customFormat="1" ht="16.5" customHeight="1">
      <c r="B142" s="46"/>
      <c r="C142" s="257" t="s">
        <v>454</v>
      </c>
      <c r="D142" s="257" t="s">
        <v>165</v>
      </c>
      <c r="E142" s="258" t="s">
        <v>2282</v>
      </c>
      <c r="F142" s="259" t="s">
        <v>2283</v>
      </c>
      <c r="G142" s="260" t="s">
        <v>516</v>
      </c>
      <c r="H142" s="261">
        <v>2</v>
      </c>
      <c r="I142" s="262"/>
      <c r="J142" s="263">
        <f>ROUND(I142*H142,2)</f>
        <v>0</v>
      </c>
      <c r="K142" s="259" t="s">
        <v>21</v>
      </c>
      <c r="L142" s="264"/>
      <c r="M142" s="265" t="s">
        <v>21</v>
      </c>
      <c r="N142" s="266" t="s">
        <v>43</v>
      </c>
      <c r="O142" s="47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AR142" s="24" t="s">
        <v>2155</v>
      </c>
      <c r="AT142" s="24" t="s">
        <v>165</v>
      </c>
      <c r="AU142" s="24" t="s">
        <v>82</v>
      </c>
      <c r="AY142" s="24" t="s">
        <v>150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24" t="s">
        <v>80</v>
      </c>
      <c r="BK142" s="232">
        <f>ROUND(I142*H142,2)</f>
        <v>0</v>
      </c>
      <c r="BL142" s="24" t="s">
        <v>392</v>
      </c>
      <c r="BM142" s="24" t="s">
        <v>2284</v>
      </c>
    </row>
    <row r="143" s="10" customFormat="1" ht="29.88" customHeight="1">
      <c r="B143" s="205"/>
      <c r="C143" s="206"/>
      <c r="D143" s="207" t="s">
        <v>71</v>
      </c>
      <c r="E143" s="219" t="s">
        <v>2285</v>
      </c>
      <c r="F143" s="219" t="s">
        <v>2286</v>
      </c>
      <c r="G143" s="206"/>
      <c r="H143" s="206"/>
      <c r="I143" s="209"/>
      <c r="J143" s="220">
        <f>BK143</f>
        <v>0</v>
      </c>
      <c r="K143" s="206"/>
      <c r="L143" s="211"/>
      <c r="M143" s="212"/>
      <c r="N143" s="213"/>
      <c r="O143" s="213"/>
      <c r="P143" s="214">
        <f>SUM(P144:P180)</f>
        <v>0</v>
      </c>
      <c r="Q143" s="213"/>
      <c r="R143" s="214">
        <f>SUM(R144:R180)</f>
        <v>0</v>
      </c>
      <c r="S143" s="213"/>
      <c r="T143" s="215">
        <f>SUM(T144:T180)</f>
        <v>0</v>
      </c>
      <c r="AR143" s="216" t="s">
        <v>151</v>
      </c>
      <c r="AT143" s="217" t="s">
        <v>71</v>
      </c>
      <c r="AU143" s="217" t="s">
        <v>80</v>
      </c>
      <c r="AY143" s="216" t="s">
        <v>150</v>
      </c>
      <c r="BK143" s="218">
        <f>SUM(BK144:BK180)</f>
        <v>0</v>
      </c>
    </row>
    <row r="144" s="1" customFormat="1" ht="16.5" customHeight="1">
      <c r="B144" s="46"/>
      <c r="C144" s="221" t="s">
        <v>462</v>
      </c>
      <c r="D144" s="221" t="s">
        <v>153</v>
      </c>
      <c r="E144" s="222" t="s">
        <v>2287</v>
      </c>
      <c r="F144" s="223" t="s">
        <v>2288</v>
      </c>
      <c r="G144" s="224" t="s">
        <v>516</v>
      </c>
      <c r="H144" s="225">
        <v>28</v>
      </c>
      <c r="I144" s="226"/>
      <c r="J144" s="227">
        <f>ROUND(I144*H144,2)</f>
        <v>0</v>
      </c>
      <c r="K144" s="223" t="s">
        <v>21</v>
      </c>
      <c r="L144" s="72"/>
      <c r="M144" s="228" t="s">
        <v>21</v>
      </c>
      <c r="N144" s="229" t="s">
        <v>43</v>
      </c>
      <c r="O144" s="47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AR144" s="24" t="s">
        <v>392</v>
      </c>
      <c r="AT144" s="24" t="s">
        <v>153</v>
      </c>
      <c r="AU144" s="24" t="s">
        <v>82</v>
      </c>
      <c r="AY144" s="24" t="s">
        <v>150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24" t="s">
        <v>80</v>
      </c>
      <c r="BK144" s="232">
        <f>ROUND(I144*H144,2)</f>
        <v>0</v>
      </c>
      <c r="BL144" s="24" t="s">
        <v>392</v>
      </c>
      <c r="BM144" s="24" t="s">
        <v>2289</v>
      </c>
    </row>
    <row r="145" s="1" customFormat="1" ht="16.5" customHeight="1">
      <c r="B145" s="46"/>
      <c r="C145" s="257" t="s">
        <v>469</v>
      </c>
      <c r="D145" s="257" t="s">
        <v>165</v>
      </c>
      <c r="E145" s="258" t="s">
        <v>2290</v>
      </c>
      <c r="F145" s="259" t="s">
        <v>2291</v>
      </c>
      <c r="G145" s="260" t="s">
        <v>516</v>
      </c>
      <c r="H145" s="261">
        <v>28</v>
      </c>
      <c r="I145" s="262"/>
      <c r="J145" s="263">
        <f>ROUND(I145*H145,2)</f>
        <v>0</v>
      </c>
      <c r="K145" s="259" t="s">
        <v>21</v>
      </c>
      <c r="L145" s="264"/>
      <c r="M145" s="265" t="s">
        <v>21</v>
      </c>
      <c r="N145" s="266" t="s">
        <v>43</v>
      </c>
      <c r="O145" s="47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AR145" s="24" t="s">
        <v>2155</v>
      </c>
      <c r="AT145" s="24" t="s">
        <v>165</v>
      </c>
      <c r="AU145" s="24" t="s">
        <v>82</v>
      </c>
      <c r="AY145" s="24" t="s">
        <v>150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24" t="s">
        <v>80</v>
      </c>
      <c r="BK145" s="232">
        <f>ROUND(I145*H145,2)</f>
        <v>0</v>
      </c>
      <c r="BL145" s="24" t="s">
        <v>392</v>
      </c>
      <c r="BM145" s="24" t="s">
        <v>2292</v>
      </c>
    </row>
    <row r="146" s="1" customFormat="1" ht="16.5" customHeight="1">
      <c r="B146" s="46"/>
      <c r="C146" s="221" t="s">
        <v>474</v>
      </c>
      <c r="D146" s="221" t="s">
        <v>153</v>
      </c>
      <c r="E146" s="222" t="s">
        <v>2293</v>
      </c>
      <c r="F146" s="223" t="s">
        <v>2294</v>
      </c>
      <c r="G146" s="224" t="s">
        <v>516</v>
      </c>
      <c r="H146" s="225">
        <v>3</v>
      </c>
      <c r="I146" s="226"/>
      <c r="J146" s="227">
        <f>ROUND(I146*H146,2)</f>
        <v>0</v>
      </c>
      <c r="K146" s="223" t="s">
        <v>21</v>
      </c>
      <c r="L146" s="72"/>
      <c r="M146" s="228" t="s">
        <v>21</v>
      </c>
      <c r="N146" s="229" t="s">
        <v>43</v>
      </c>
      <c r="O146" s="47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AR146" s="24" t="s">
        <v>392</v>
      </c>
      <c r="AT146" s="24" t="s">
        <v>153</v>
      </c>
      <c r="AU146" s="24" t="s">
        <v>82</v>
      </c>
      <c r="AY146" s="24" t="s">
        <v>150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24" t="s">
        <v>80</v>
      </c>
      <c r="BK146" s="232">
        <f>ROUND(I146*H146,2)</f>
        <v>0</v>
      </c>
      <c r="BL146" s="24" t="s">
        <v>392</v>
      </c>
      <c r="BM146" s="24" t="s">
        <v>2295</v>
      </c>
    </row>
    <row r="147" s="1" customFormat="1" ht="16.5" customHeight="1">
      <c r="B147" s="46"/>
      <c r="C147" s="257" t="s">
        <v>481</v>
      </c>
      <c r="D147" s="257" t="s">
        <v>165</v>
      </c>
      <c r="E147" s="258" t="s">
        <v>2296</v>
      </c>
      <c r="F147" s="259" t="s">
        <v>2297</v>
      </c>
      <c r="G147" s="260" t="s">
        <v>516</v>
      </c>
      <c r="H147" s="261">
        <v>3</v>
      </c>
      <c r="I147" s="262"/>
      <c r="J147" s="263">
        <f>ROUND(I147*H147,2)</f>
        <v>0</v>
      </c>
      <c r="K147" s="259" t="s">
        <v>21</v>
      </c>
      <c r="L147" s="264"/>
      <c r="M147" s="265" t="s">
        <v>21</v>
      </c>
      <c r="N147" s="266" t="s">
        <v>43</v>
      </c>
      <c r="O147" s="47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AR147" s="24" t="s">
        <v>2155</v>
      </c>
      <c r="AT147" s="24" t="s">
        <v>165</v>
      </c>
      <c r="AU147" s="24" t="s">
        <v>82</v>
      </c>
      <c r="AY147" s="24" t="s">
        <v>150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24" t="s">
        <v>80</v>
      </c>
      <c r="BK147" s="232">
        <f>ROUND(I147*H147,2)</f>
        <v>0</v>
      </c>
      <c r="BL147" s="24" t="s">
        <v>392</v>
      </c>
      <c r="BM147" s="24" t="s">
        <v>2298</v>
      </c>
    </row>
    <row r="148" s="1" customFormat="1" ht="16.5" customHeight="1">
      <c r="B148" s="46"/>
      <c r="C148" s="221" t="s">
        <v>487</v>
      </c>
      <c r="D148" s="221" t="s">
        <v>153</v>
      </c>
      <c r="E148" s="222" t="s">
        <v>2299</v>
      </c>
      <c r="F148" s="223" t="s">
        <v>2300</v>
      </c>
      <c r="G148" s="224" t="s">
        <v>516</v>
      </c>
      <c r="H148" s="225">
        <v>3</v>
      </c>
      <c r="I148" s="226"/>
      <c r="J148" s="227">
        <f>ROUND(I148*H148,2)</f>
        <v>0</v>
      </c>
      <c r="K148" s="223" t="s">
        <v>21</v>
      </c>
      <c r="L148" s="72"/>
      <c r="M148" s="228" t="s">
        <v>21</v>
      </c>
      <c r="N148" s="229" t="s">
        <v>43</v>
      </c>
      <c r="O148" s="47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AR148" s="24" t="s">
        <v>392</v>
      </c>
      <c r="AT148" s="24" t="s">
        <v>153</v>
      </c>
      <c r="AU148" s="24" t="s">
        <v>82</v>
      </c>
      <c r="AY148" s="24" t="s">
        <v>150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24" t="s">
        <v>80</v>
      </c>
      <c r="BK148" s="232">
        <f>ROUND(I148*H148,2)</f>
        <v>0</v>
      </c>
      <c r="BL148" s="24" t="s">
        <v>392</v>
      </c>
      <c r="BM148" s="24" t="s">
        <v>2301</v>
      </c>
    </row>
    <row r="149" s="1" customFormat="1" ht="16.5" customHeight="1">
      <c r="B149" s="46"/>
      <c r="C149" s="257" t="s">
        <v>493</v>
      </c>
      <c r="D149" s="257" t="s">
        <v>165</v>
      </c>
      <c r="E149" s="258" t="s">
        <v>2302</v>
      </c>
      <c r="F149" s="259" t="s">
        <v>2303</v>
      </c>
      <c r="G149" s="260" t="s">
        <v>516</v>
      </c>
      <c r="H149" s="261">
        <v>3</v>
      </c>
      <c r="I149" s="262"/>
      <c r="J149" s="263">
        <f>ROUND(I149*H149,2)</f>
        <v>0</v>
      </c>
      <c r="K149" s="259" t="s">
        <v>21</v>
      </c>
      <c r="L149" s="264"/>
      <c r="M149" s="265" t="s">
        <v>21</v>
      </c>
      <c r="N149" s="266" t="s">
        <v>43</v>
      </c>
      <c r="O149" s="47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AR149" s="24" t="s">
        <v>2155</v>
      </c>
      <c r="AT149" s="24" t="s">
        <v>165</v>
      </c>
      <c r="AU149" s="24" t="s">
        <v>82</v>
      </c>
      <c r="AY149" s="24" t="s">
        <v>150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24" t="s">
        <v>80</v>
      </c>
      <c r="BK149" s="232">
        <f>ROUND(I149*H149,2)</f>
        <v>0</v>
      </c>
      <c r="BL149" s="24" t="s">
        <v>392</v>
      </c>
      <c r="BM149" s="24" t="s">
        <v>2304</v>
      </c>
    </row>
    <row r="150" s="1" customFormat="1" ht="16.5" customHeight="1">
      <c r="B150" s="46"/>
      <c r="C150" s="221" t="s">
        <v>503</v>
      </c>
      <c r="D150" s="221" t="s">
        <v>153</v>
      </c>
      <c r="E150" s="222" t="s">
        <v>2305</v>
      </c>
      <c r="F150" s="223" t="s">
        <v>2306</v>
      </c>
      <c r="G150" s="224" t="s">
        <v>516</v>
      </c>
      <c r="H150" s="225">
        <v>56</v>
      </c>
      <c r="I150" s="226"/>
      <c r="J150" s="227">
        <f>ROUND(I150*H150,2)</f>
        <v>0</v>
      </c>
      <c r="K150" s="223" t="s">
        <v>21</v>
      </c>
      <c r="L150" s="72"/>
      <c r="M150" s="228" t="s">
        <v>21</v>
      </c>
      <c r="N150" s="229" t="s">
        <v>43</v>
      </c>
      <c r="O150" s="47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AR150" s="24" t="s">
        <v>392</v>
      </c>
      <c r="AT150" s="24" t="s">
        <v>153</v>
      </c>
      <c r="AU150" s="24" t="s">
        <v>82</v>
      </c>
      <c r="AY150" s="24" t="s">
        <v>150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24" t="s">
        <v>80</v>
      </c>
      <c r="BK150" s="232">
        <f>ROUND(I150*H150,2)</f>
        <v>0</v>
      </c>
      <c r="BL150" s="24" t="s">
        <v>392</v>
      </c>
      <c r="BM150" s="24" t="s">
        <v>2307</v>
      </c>
    </row>
    <row r="151" s="1" customFormat="1" ht="16.5" customHeight="1">
      <c r="B151" s="46"/>
      <c r="C151" s="257" t="s">
        <v>508</v>
      </c>
      <c r="D151" s="257" t="s">
        <v>165</v>
      </c>
      <c r="E151" s="258" t="s">
        <v>2308</v>
      </c>
      <c r="F151" s="259" t="s">
        <v>2309</v>
      </c>
      <c r="G151" s="260" t="s">
        <v>516</v>
      </c>
      <c r="H151" s="261">
        <v>56</v>
      </c>
      <c r="I151" s="262"/>
      <c r="J151" s="263">
        <f>ROUND(I151*H151,2)</f>
        <v>0</v>
      </c>
      <c r="K151" s="259" t="s">
        <v>21</v>
      </c>
      <c r="L151" s="264"/>
      <c r="M151" s="265" t="s">
        <v>21</v>
      </c>
      <c r="N151" s="266" t="s">
        <v>43</v>
      </c>
      <c r="O151" s="47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AR151" s="24" t="s">
        <v>2155</v>
      </c>
      <c r="AT151" s="24" t="s">
        <v>165</v>
      </c>
      <c r="AU151" s="24" t="s">
        <v>82</v>
      </c>
      <c r="AY151" s="24" t="s">
        <v>150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24" t="s">
        <v>80</v>
      </c>
      <c r="BK151" s="232">
        <f>ROUND(I151*H151,2)</f>
        <v>0</v>
      </c>
      <c r="BL151" s="24" t="s">
        <v>392</v>
      </c>
      <c r="BM151" s="24" t="s">
        <v>2310</v>
      </c>
    </row>
    <row r="152" s="1" customFormat="1" ht="25.5" customHeight="1">
      <c r="B152" s="46"/>
      <c r="C152" s="221" t="s">
        <v>513</v>
      </c>
      <c r="D152" s="221" t="s">
        <v>153</v>
      </c>
      <c r="E152" s="222" t="s">
        <v>2311</v>
      </c>
      <c r="F152" s="223" t="s">
        <v>2312</v>
      </c>
      <c r="G152" s="224" t="s">
        <v>516</v>
      </c>
      <c r="H152" s="225">
        <v>1</v>
      </c>
      <c r="I152" s="226"/>
      <c r="J152" s="227">
        <f>ROUND(I152*H152,2)</f>
        <v>0</v>
      </c>
      <c r="K152" s="223" t="s">
        <v>21</v>
      </c>
      <c r="L152" s="72"/>
      <c r="M152" s="228" t="s">
        <v>21</v>
      </c>
      <c r="N152" s="229" t="s">
        <v>43</v>
      </c>
      <c r="O152" s="47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AR152" s="24" t="s">
        <v>392</v>
      </c>
      <c r="AT152" s="24" t="s">
        <v>153</v>
      </c>
      <c r="AU152" s="24" t="s">
        <v>82</v>
      </c>
      <c r="AY152" s="24" t="s">
        <v>150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24" t="s">
        <v>80</v>
      </c>
      <c r="BK152" s="232">
        <f>ROUND(I152*H152,2)</f>
        <v>0</v>
      </c>
      <c r="BL152" s="24" t="s">
        <v>392</v>
      </c>
      <c r="BM152" s="24" t="s">
        <v>2313</v>
      </c>
    </row>
    <row r="153" s="1" customFormat="1" ht="25.5" customHeight="1">
      <c r="B153" s="46"/>
      <c r="C153" s="257" t="s">
        <v>519</v>
      </c>
      <c r="D153" s="257" t="s">
        <v>165</v>
      </c>
      <c r="E153" s="258" t="s">
        <v>2314</v>
      </c>
      <c r="F153" s="259" t="s">
        <v>2315</v>
      </c>
      <c r="G153" s="260" t="s">
        <v>516</v>
      </c>
      <c r="H153" s="261">
        <v>1</v>
      </c>
      <c r="I153" s="262"/>
      <c r="J153" s="263">
        <f>ROUND(I153*H153,2)</f>
        <v>0</v>
      </c>
      <c r="K153" s="259" t="s">
        <v>21</v>
      </c>
      <c r="L153" s="264"/>
      <c r="M153" s="265" t="s">
        <v>21</v>
      </c>
      <c r="N153" s="266" t="s">
        <v>43</v>
      </c>
      <c r="O153" s="47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AR153" s="24" t="s">
        <v>2155</v>
      </c>
      <c r="AT153" s="24" t="s">
        <v>165</v>
      </c>
      <c r="AU153" s="24" t="s">
        <v>82</v>
      </c>
      <c r="AY153" s="24" t="s">
        <v>150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24" t="s">
        <v>80</v>
      </c>
      <c r="BK153" s="232">
        <f>ROUND(I153*H153,2)</f>
        <v>0</v>
      </c>
      <c r="BL153" s="24" t="s">
        <v>392</v>
      </c>
      <c r="BM153" s="24" t="s">
        <v>2316</v>
      </c>
    </row>
    <row r="154" s="1" customFormat="1" ht="25.5" customHeight="1">
      <c r="B154" s="46"/>
      <c r="C154" s="221" t="s">
        <v>525</v>
      </c>
      <c r="D154" s="221" t="s">
        <v>153</v>
      </c>
      <c r="E154" s="222" t="s">
        <v>2317</v>
      </c>
      <c r="F154" s="223" t="s">
        <v>2318</v>
      </c>
      <c r="G154" s="224" t="s">
        <v>516</v>
      </c>
      <c r="H154" s="225">
        <v>1</v>
      </c>
      <c r="I154" s="226"/>
      <c r="J154" s="227">
        <f>ROUND(I154*H154,2)</f>
        <v>0</v>
      </c>
      <c r="K154" s="223" t="s">
        <v>21</v>
      </c>
      <c r="L154" s="72"/>
      <c r="M154" s="228" t="s">
        <v>21</v>
      </c>
      <c r="N154" s="229" t="s">
        <v>43</v>
      </c>
      <c r="O154" s="47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AR154" s="24" t="s">
        <v>392</v>
      </c>
      <c r="AT154" s="24" t="s">
        <v>153</v>
      </c>
      <c r="AU154" s="24" t="s">
        <v>82</v>
      </c>
      <c r="AY154" s="24" t="s">
        <v>150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24" t="s">
        <v>80</v>
      </c>
      <c r="BK154" s="232">
        <f>ROUND(I154*H154,2)</f>
        <v>0</v>
      </c>
      <c r="BL154" s="24" t="s">
        <v>392</v>
      </c>
      <c r="BM154" s="24" t="s">
        <v>2319</v>
      </c>
    </row>
    <row r="155" s="1" customFormat="1" ht="25.5" customHeight="1">
      <c r="B155" s="46"/>
      <c r="C155" s="257" t="s">
        <v>536</v>
      </c>
      <c r="D155" s="257" t="s">
        <v>165</v>
      </c>
      <c r="E155" s="258" t="s">
        <v>2320</v>
      </c>
      <c r="F155" s="259" t="s">
        <v>2321</v>
      </c>
      <c r="G155" s="260" t="s">
        <v>516</v>
      </c>
      <c r="H155" s="261">
        <v>1</v>
      </c>
      <c r="I155" s="262"/>
      <c r="J155" s="263">
        <f>ROUND(I155*H155,2)</f>
        <v>0</v>
      </c>
      <c r="K155" s="259" t="s">
        <v>21</v>
      </c>
      <c r="L155" s="264"/>
      <c r="M155" s="265" t="s">
        <v>21</v>
      </c>
      <c r="N155" s="266" t="s">
        <v>43</v>
      </c>
      <c r="O155" s="47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AR155" s="24" t="s">
        <v>2155</v>
      </c>
      <c r="AT155" s="24" t="s">
        <v>165</v>
      </c>
      <c r="AU155" s="24" t="s">
        <v>82</v>
      </c>
      <c r="AY155" s="24" t="s">
        <v>150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24" t="s">
        <v>80</v>
      </c>
      <c r="BK155" s="232">
        <f>ROUND(I155*H155,2)</f>
        <v>0</v>
      </c>
      <c r="BL155" s="24" t="s">
        <v>392</v>
      </c>
      <c r="BM155" s="24" t="s">
        <v>2322</v>
      </c>
    </row>
    <row r="156" s="11" customFormat="1">
      <c r="B156" s="236"/>
      <c r="C156" s="237"/>
      <c r="D156" s="233" t="s">
        <v>162</v>
      </c>
      <c r="E156" s="238" t="s">
        <v>21</v>
      </c>
      <c r="F156" s="239" t="s">
        <v>2323</v>
      </c>
      <c r="G156" s="237"/>
      <c r="H156" s="238" t="s">
        <v>21</v>
      </c>
      <c r="I156" s="240"/>
      <c r="J156" s="237"/>
      <c r="K156" s="237"/>
      <c r="L156" s="241"/>
      <c r="M156" s="242"/>
      <c r="N156" s="243"/>
      <c r="O156" s="243"/>
      <c r="P156" s="243"/>
      <c r="Q156" s="243"/>
      <c r="R156" s="243"/>
      <c r="S156" s="243"/>
      <c r="T156" s="244"/>
      <c r="AT156" s="245" t="s">
        <v>162</v>
      </c>
      <c r="AU156" s="245" t="s">
        <v>82</v>
      </c>
      <c r="AV156" s="11" t="s">
        <v>80</v>
      </c>
      <c r="AW156" s="11" t="s">
        <v>35</v>
      </c>
      <c r="AX156" s="11" t="s">
        <v>72</v>
      </c>
      <c r="AY156" s="245" t="s">
        <v>150</v>
      </c>
    </row>
    <row r="157" s="11" customFormat="1">
      <c r="B157" s="236"/>
      <c r="C157" s="237"/>
      <c r="D157" s="233" t="s">
        <v>162</v>
      </c>
      <c r="E157" s="238" t="s">
        <v>21</v>
      </c>
      <c r="F157" s="239" t="s">
        <v>2324</v>
      </c>
      <c r="G157" s="237"/>
      <c r="H157" s="238" t="s">
        <v>21</v>
      </c>
      <c r="I157" s="240"/>
      <c r="J157" s="237"/>
      <c r="K157" s="237"/>
      <c r="L157" s="241"/>
      <c r="M157" s="242"/>
      <c r="N157" s="243"/>
      <c r="O157" s="243"/>
      <c r="P157" s="243"/>
      <c r="Q157" s="243"/>
      <c r="R157" s="243"/>
      <c r="S157" s="243"/>
      <c r="T157" s="244"/>
      <c r="AT157" s="245" t="s">
        <v>162</v>
      </c>
      <c r="AU157" s="245" t="s">
        <v>82</v>
      </c>
      <c r="AV157" s="11" t="s">
        <v>80</v>
      </c>
      <c r="AW157" s="11" t="s">
        <v>35</v>
      </c>
      <c r="AX157" s="11" t="s">
        <v>72</v>
      </c>
      <c r="AY157" s="245" t="s">
        <v>150</v>
      </c>
    </row>
    <row r="158" s="11" customFormat="1">
      <c r="B158" s="236"/>
      <c r="C158" s="237"/>
      <c r="D158" s="233" t="s">
        <v>162</v>
      </c>
      <c r="E158" s="238" t="s">
        <v>21</v>
      </c>
      <c r="F158" s="239" t="s">
        <v>2325</v>
      </c>
      <c r="G158" s="237"/>
      <c r="H158" s="238" t="s">
        <v>21</v>
      </c>
      <c r="I158" s="240"/>
      <c r="J158" s="237"/>
      <c r="K158" s="237"/>
      <c r="L158" s="241"/>
      <c r="M158" s="242"/>
      <c r="N158" s="243"/>
      <c r="O158" s="243"/>
      <c r="P158" s="243"/>
      <c r="Q158" s="243"/>
      <c r="R158" s="243"/>
      <c r="S158" s="243"/>
      <c r="T158" s="244"/>
      <c r="AT158" s="245" t="s">
        <v>162</v>
      </c>
      <c r="AU158" s="245" t="s">
        <v>82</v>
      </c>
      <c r="AV158" s="11" t="s">
        <v>80</v>
      </c>
      <c r="AW158" s="11" t="s">
        <v>35</v>
      </c>
      <c r="AX158" s="11" t="s">
        <v>72</v>
      </c>
      <c r="AY158" s="245" t="s">
        <v>150</v>
      </c>
    </row>
    <row r="159" s="11" customFormat="1">
      <c r="B159" s="236"/>
      <c r="C159" s="237"/>
      <c r="D159" s="233" t="s">
        <v>162</v>
      </c>
      <c r="E159" s="238" t="s">
        <v>21</v>
      </c>
      <c r="F159" s="239" t="s">
        <v>2326</v>
      </c>
      <c r="G159" s="237"/>
      <c r="H159" s="238" t="s">
        <v>21</v>
      </c>
      <c r="I159" s="240"/>
      <c r="J159" s="237"/>
      <c r="K159" s="237"/>
      <c r="L159" s="241"/>
      <c r="M159" s="242"/>
      <c r="N159" s="243"/>
      <c r="O159" s="243"/>
      <c r="P159" s="243"/>
      <c r="Q159" s="243"/>
      <c r="R159" s="243"/>
      <c r="S159" s="243"/>
      <c r="T159" s="244"/>
      <c r="AT159" s="245" t="s">
        <v>162</v>
      </c>
      <c r="AU159" s="245" t="s">
        <v>82</v>
      </c>
      <c r="AV159" s="11" t="s">
        <v>80</v>
      </c>
      <c r="AW159" s="11" t="s">
        <v>35</v>
      </c>
      <c r="AX159" s="11" t="s">
        <v>72</v>
      </c>
      <c r="AY159" s="245" t="s">
        <v>150</v>
      </c>
    </row>
    <row r="160" s="11" customFormat="1">
      <c r="B160" s="236"/>
      <c r="C160" s="237"/>
      <c r="D160" s="233" t="s">
        <v>162</v>
      </c>
      <c r="E160" s="238" t="s">
        <v>21</v>
      </c>
      <c r="F160" s="239" t="s">
        <v>2327</v>
      </c>
      <c r="G160" s="237"/>
      <c r="H160" s="238" t="s">
        <v>21</v>
      </c>
      <c r="I160" s="240"/>
      <c r="J160" s="237"/>
      <c r="K160" s="237"/>
      <c r="L160" s="241"/>
      <c r="M160" s="242"/>
      <c r="N160" s="243"/>
      <c r="O160" s="243"/>
      <c r="P160" s="243"/>
      <c r="Q160" s="243"/>
      <c r="R160" s="243"/>
      <c r="S160" s="243"/>
      <c r="T160" s="244"/>
      <c r="AT160" s="245" t="s">
        <v>162</v>
      </c>
      <c r="AU160" s="245" t="s">
        <v>82</v>
      </c>
      <c r="AV160" s="11" t="s">
        <v>80</v>
      </c>
      <c r="AW160" s="11" t="s">
        <v>35</v>
      </c>
      <c r="AX160" s="11" t="s">
        <v>72</v>
      </c>
      <c r="AY160" s="245" t="s">
        <v>150</v>
      </c>
    </row>
    <row r="161" s="11" customFormat="1">
      <c r="B161" s="236"/>
      <c r="C161" s="237"/>
      <c r="D161" s="233" t="s">
        <v>162</v>
      </c>
      <c r="E161" s="238" t="s">
        <v>21</v>
      </c>
      <c r="F161" s="239" t="s">
        <v>2328</v>
      </c>
      <c r="G161" s="237"/>
      <c r="H161" s="238" t="s">
        <v>21</v>
      </c>
      <c r="I161" s="240"/>
      <c r="J161" s="237"/>
      <c r="K161" s="237"/>
      <c r="L161" s="241"/>
      <c r="M161" s="242"/>
      <c r="N161" s="243"/>
      <c r="O161" s="243"/>
      <c r="P161" s="243"/>
      <c r="Q161" s="243"/>
      <c r="R161" s="243"/>
      <c r="S161" s="243"/>
      <c r="T161" s="244"/>
      <c r="AT161" s="245" t="s">
        <v>162</v>
      </c>
      <c r="AU161" s="245" t="s">
        <v>82</v>
      </c>
      <c r="AV161" s="11" t="s">
        <v>80</v>
      </c>
      <c r="AW161" s="11" t="s">
        <v>35</v>
      </c>
      <c r="AX161" s="11" t="s">
        <v>72</v>
      </c>
      <c r="AY161" s="245" t="s">
        <v>150</v>
      </c>
    </row>
    <row r="162" s="11" customFormat="1">
      <c r="B162" s="236"/>
      <c r="C162" s="237"/>
      <c r="D162" s="233" t="s">
        <v>162</v>
      </c>
      <c r="E162" s="238" t="s">
        <v>21</v>
      </c>
      <c r="F162" s="239" t="s">
        <v>2329</v>
      </c>
      <c r="G162" s="237"/>
      <c r="H162" s="238" t="s">
        <v>21</v>
      </c>
      <c r="I162" s="240"/>
      <c r="J162" s="237"/>
      <c r="K162" s="237"/>
      <c r="L162" s="241"/>
      <c r="M162" s="242"/>
      <c r="N162" s="243"/>
      <c r="O162" s="243"/>
      <c r="P162" s="243"/>
      <c r="Q162" s="243"/>
      <c r="R162" s="243"/>
      <c r="S162" s="243"/>
      <c r="T162" s="244"/>
      <c r="AT162" s="245" t="s">
        <v>162</v>
      </c>
      <c r="AU162" s="245" t="s">
        <v>82</v>
      </c>
      <c r="AV162" s="11" t="s">
        <v>80</v>
      </c>
      <c r="AW162" s="11" t="s">
        <v>35</v>
      </c>
      <c r="AX162" s="11" t="s">
        <v>72</v>
      </c>
      <c r="AY162" s="245" t="s">
        <v>150</v>
      </c>
    </row>
    <row r="163" s="11" customFormat="1">
      <c r="B163" s="236"/>
      <c r="C163" s="237"/>
      <c r="D163" s="233" t="s">
        <v>162</v>
      </c>
      <c r="E163" s="238" t="s">
        <v>21</v>
      </c>
      <c r="F163" s="239" t="s">
        <v>2330</v>
      </c>
      <c r="G163" s="237"/>
      <c r="H163" s="238" t="s">
        <v>21</v>
      </c>
      <c r="I163" s="240"/>
      <c r="J163" s="237"/>
      <c r="K163" s="237"/>
      <c r="L163" s="241"/>
      <c r="M163" s="242"/>
      <c r="N163" s="243"/>
      <c r="O163" s="243"/>
      <c r="P163" s="243"/>
      <c r="Q163" s="243"/>
      <c r="R163" s="243"/>
      <c r="S163" s="243"/>
      <c r="T163" s="244"/>
      <c r="AT163" s="245" t="s">
        <v>162</v>
      </c>
      <c r="AU163" s="245" t="s">
        <v>82</v>
      </c>
      <c r="AV163" s="11" t="s">
        <v>80</v>
      </c>
      <c r="AW163" s="11" t="s">
        <v>35</v>
      </c>
      <c r="AX163" s="11" t="s">
        <v>72</v>
      </c>
      <c r="AY163" s="245" t="s">
        <v>150</v>
      </c>
    </row>
    <row r="164" s="11" customFormat="1">
      <c r="B164" s="236"/>
      <c r="C164" s="237"/>
      <c r="D164" s="233" t="s">
        <v>162</v>
      </c>
      <c r="E164" s="238" t="s">
        <v>21</v>
      </c>
      <c r="F164" s="239" t="s">
        <v>2331</v>
      </c>
      <c r="G164" s="237"/>
      <c r="H164" s="238" t="s">
        <v>21</v>
      </c>
      <c r="I164" s="240"/>
      <c r="J164" s="237"/>
      <c r="K164" s="237"/>
      <c r="L164" s="241"/>
      <c r="M164" s="242"/>
      <c r="N164" s="243"/>
      <c r="O164" s="243"/>
      <c r="P164" s="243"/>
      <c r="Q164" s="243"/>
      <c r="R164" s="243"/>
      <c r="S164" s="243"/>
      <c r="T164" s="244"/>
      <c r="AT164" s="245" t="s">
        <v>162</v>
      </c>
      <c r="AU164" s="245" t="s">
        <v>82</v>
      </c>
      <c r="AV164" s="11" t="s">
        <v>80</v>
      </c>
      <c r="AW164" s="11" t="s">
        <v>35</v>
      </c>
      <c r="AX164" s="11" t="s">
        <v>72</v>
      </c>
      <c r="AY164" s="245" t="s">
        <v>150</v>
      </c>
    </row>
    <row r="165" s="11" customFormat="1">
      <c r="B165" s="236"/>
      <c r="C165" s="237"/>
      <c r="D165" s="233" t="s">
        <v>162</v>
      </c>
      <c r="E165" s="238" t="s">
        <v>21</v>
      </c>
      <c r="F165" s="239" t="s">
        <v>2332</v>
      </c>
      <c r="G165" s="237"/>
      <c r="H165" s="238" t="s">
        <v>21</v>
      </c>
      <c r="I165" s="240"/>
      <c r="J165" s="237"/>
      <c r="K165" s="237"/>
      <c r="L165" s="241"/>
      <c r="M165" s="242"/>
      <c r="N165" s="243"/>
      <c r="O165" s="243"/>
      <c r="P165" s="243"/>
      <c r="Q165" s="243"/>
      <c r="R165" s="243"/>
      <c r="S165" s="243"/>
      <c r="T165" s="244"/>
      <c r="AT165" s="245" t="s">
        <v>162</v>
      </c>
      <c r="AU165" s="245" t="s">
        <v>82</v>
      </c>
      <c r="AV165" s="11" t="s">
        <v>80</v>
      </c>
      <c r="AW165" s="11" t="s">
        <v>35</v>
      </c>
      <c r="AX165" s="11" t="s">
        <v>72</v>
      </c>
      <c r="AY165" s="245" t="s">
        <v>150</v>
      </c>
    </row>
    <row r="166" s="12" customFormat="1">
      <c r="B166" s="246"/>
      <c r="C166" s="247"/>
      <c r="D166" s="233" t="s">
        <v>162</v>
      </c>
      <c r="E166" s="248" t="s">
        <v>21</v>
      </c>
      <c r="F166" s="249" t="s">
        <v>80</v>
      </c>
      <c r="G166" s="247"/>
      <c r="H166" s="250">
        <v>1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AT166" s="256" t="s">
        <v>162</v>
      </c>
      <c r="AU166" s="256" t="s">
        <v>82</v>
      </c>
      <c r="AV166" s="12" t="s">
        <v>82</v>
      </c>
      <c r="AW166" s="12" t="s">
        <v>35</v>
      </c>
      <c r="AX166" s="12" t="s">
        <v>80</v>
      </c>
      <c r="AY166" s="256" t="s">
        <v>150</v>
      </c>
    </row>
    <row r="167" s="1" customFormat="1" ht="16.5" customHeight="1">
      <c r="B167" s="46"/>
      <c r="C167" s="221" t="s">
        <v>542</v>
      </c>
      <c r="D167" s="221" t="s">
        <v>153</v>
      </c>
      <c r="E167" s="222" t="s">
        <v>2333</v>
      </c>
      <c r="F167" s="223" t="s">
        <v>2334</v>
      </c>
      <c r="G167" s="224" t="s">
        <v>516</v>
      </c>
      <c r="H167" s="225">
        <v>1</v>
      </c>
      <c r="I167" s="226"/>
      <c r="J167" s="227">
        <f>ROUND(I167*H167,2)</f>
        <v>0</v>
      </c>
      <c r="K167" s="223" t="s">
        <v>21</v>
      </c>
      <c r="L167" s="72"/>
      <c r="M167" s="228" t="s">
        <v>21</v>
      </c>
      <c r="N167" s="229" t="s">
        <v>43</v>
      </c>
      <c r="O167" s="47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AR167" s="24" t="s">
        <v>392</v>
      </c>
      <c r="AT167" s="24" t="s">
        <v>153</v>
      </c>
      <c r="AU167" s="24" t="s">
        <v>82</v>
      </c>
      <c r="AY167" s="24" t="s">
        <v>150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24" t="s">
        <v>80</v>
      </c>
      <c r="BK167" s="232">
        <f>ROUND(I167*H167,2)</f>
        <v>0</v>
      </c>
      <c r="BL167" s="24" t="s">
        <v>392</v>
      </c>
      <c r="BM167" s="24" t="s">
        <v>2335</v>
      </c>
    </row>
    <row r="168" s="1" customFormat="1" ht="16.5" customHeight="1">
      <c r="B168" s="46"/>
      <c r="C168" s="257" t="s">
        <v>550</v>
      </c>
      <c r="D168" s="257" t="s">
        <v>165</v>
      </c>
      <c r="E168" s="258" t="s">
        <v>2336</v>
      </c>
      <c r="F168" s="259" t="s">
        <v>2337</v>
      </c>
      <c r="G168" s="260" t="s">
        <v>516</v>
      </c>
      <c r="H168" s="261">
        <v>1</v>
      </c>
      <c r="I168" s="262"/>
      <c r="J168" s="263">
        <f>ROUND(I168*H168,2)</f>
        <v>0</v>
      </c>
      <c r="K168" s="259" t="s">
        <v>21</v>
      </c>
      <c r="L168" s="264"/>
      <c r="M168" s="265" t="s">
        <v>21</v>
      </c>
      <c r="N168" s="266" t="s">
        <v>43</v>
      </c>
      <c r="O168" s="47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AR168" s="24" t="s">
        <v>2155</v>
      </c>
      <c r="AT168" s="24" t="s">
        <v>165</v>
      </c>
      <c r="AU168" s="24" t="s">
        <v>82</v>
      </c>
      <c r="AY168" s="24" t="s">
        <v>150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24" t="s">
        <v>80</v>
      </c>
      <c r="BK168" s="232">
        <f>ROUND(I168*H168,2)</f>
        <v>0</v>
      </c>
      <c r="BL168" s="24" t="s">
        <v>392</v>
      </c>
      <c r="BM168" s="24" t="s">
        <v>2338</v>
      </c>
    </row>
    <row r="169" s="1" customFormat="1" ht="16.5" customHeight="1">
      <c r="B169" s="46"/>
      <c r="C169" s="221" t="s">
        <v>562</v>
      </c>
      <c r="D169" s="221" t="s">
        <v>153</v>
      </c>
      <c r="E169" s="222" t="s">
        <v>2339</v>
      </c>
      <c r="F169" s="223" t="s">
        <v>2340</v>
      </c>
      <c r="G169" s="224" t="s">
        <v>516</v>
      </c>
      <c r="H169" s="225">
        <v>1</v>
      </c>
      <c r="I169" s="226"/>
      <c r="J169" s="227">
        <f>ROUND(I169*H169,2)</f>
        <v>0</v>
      </c>
      <c r="K169" s="223" t="s">
        <v>21</v>
      </c>
      <c r="L169" s="72"/>
      <c r="M169" s="228" t="s">
        <v>21</v>
      </c>
      <c r="N169" s="229" t="s">
        <v>43</v>
      </c>
      <c r="O169" s="47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AR169" s="24" t="s">
        <v>392</v>
      </c>
      <c r="AT169" s="24" t="s">
        <v>153</v>
      </c>
      <c r="AU169" s="24" t="s">
        <v>82</v>
      </c>
      <c r="AY169" s="24" t="s">
        <v>150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24" t="s">
        <v>80</v>
      </c>
      <c r="BK169" s="232">
        <f>ROUND(I169*H169,2)</f>
        <v>0</v>
      </c>
      <c r="BL169" s="24" t="s">
        <v>392</v>
      </c>
      <c r="BM169" s="24" t="s">
        <v>2341</v>
      </c>
    </row>
    <row r="170" s="1" customFormat="1" ht="16.5" customHeight="1">
      <c r="B170" s="46"/>
      <c r="C170" s="257" t="s">
        <v>568</v>
      </c>
      <c r="D170" s="257" t="s">
        <v>165</v>
      </c>
      <c r="E170" s="258" t="s">
        <v>2342</v>
      </c>
      <c r="F170" s="259" t="s">
        <v>2343</v>
      </c>
      <c r="G170" s="260" t="s">
        <v>516</v>
      </c>
      <c r="H170" s="261">
        <v>1</v>
      </c>
      <c r="I170" s="262"/>
      <c r="J170" s="263">
        <f>ROUND(I170*H170,2)</f>
        <v>0</v>
      </c>
      <c r="K170" s="259" t="s">
        <v>21</v>
      </c>
      <c r="L170" s="264"/>
      <c r="M170" s="265" t="s">
        <v>21</v>
      </c>
      <c r="N170" s="266" t="s">
        <v>43</v>
      </c>
      <c r="O170" s="47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AR170" s="24" t="s">
        <v>2155</v>
      </c>
      <c r="AT170" s="24" t="s">
        <v>165</v>
      </c>
      <c r="AU170" s="24" t="s">
        <v>82</v>
      </c>
      <c r="AY170" s="24" t="s">
        <v>150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24" t="s">
        <v>80</v>
      </c>
      <c r="BK170" s="232">
        <f>ROUND(I170*H170,2)</f>
        <v>0</v>
      </c>
      <c r="BL170" s="24" t="s">
        <v>392</v>
      </c>
      <c r="BM170" s="24" t="s">
        <v>2344</v>
      </c>
    </row>
    <row r="171" s="1" customFormat="1" ht="16.5" customHeight="1">
      <c r="B171" s="46"/>
      <c r="C171" s="221" t="s">
        <v>574</v>
      </c>
      <c r="D171" s="221" t="s">
        <v>153</v>
      </c>
      <c r="E171" s="222" t="s">
        <v>2345</v>
      </c>
      <c r="F171" s="223" t="s">
        <v>2346</v>
      </c>
      <c r="G171" s="224" t="s">
        <v>516</v>
      </c>
      <c r="H171" s="225">
        <v>1</v>
      </c>
      <c r="I171" s="226"/>
      <c r="J171" s="227">
        <f>ROUND(I171*H171,2)</f>
        <v>0</v>
      </c>
      <c r="K171" s="223" t="s">
        <v>21</v>
      </c>
      <c r="L171" s="72"/>
      <c r="M171" s="228" t="s">
        <v>21</v>
      </c>
      <c r="N171" s="229" t="s">
        <v>43</v>
      </c>
      <c r="O171" s="47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AR171" s="24" t="s">
        <v>392</v>
      </c>
      <c r="AT171" s="24" t="s">
        <v>153</v>
      </c>
      <c r="AU171" s="24" t="s">
        <v>82</v>
      </c>
      <c r="AY171" s="24" t="s">
        <v>150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24" t="s">
        <v>80</v>
      </c>
      <c r="BK171" s="232">
        <f>ROUND(I171*H171,2)</f>
        <v>0</v>
      </c>
      <c r="BL171" s="24" t="s">
        <v>392</v>
      </c>
      <c r="BM171" s="24" t="s">
        <v>2347</v>
      </c>
    </row>
    <row r="172" s="1" customFormat="1" ht="16.5" customHeight="1">
      <c r="B172" s="46"/>
      <c r="C172" s="257" t="s">
        <v>583</v>
      </c>
      <c r="D172" s="257" t="s">
        <v>165</v>
      </c>
      <c r="E172" s="258" t="s">
        <v>2348</v>
      </c>
      <c r="F172" s="259" t="s">
        <v>2349</v>
      </c>
      <c r="G172" s="260" t="s">
        <v>516</v>
      </c>
      <c r="H172" s="261">
        <v>1</v>
      </c>
      <c r="I172" s="262"/>
      <c r="J172" s="263">
        <f>ROUND(I172*H172,2)</f>
        <v>0</v>
      </c>
      <c r="K172" s="259" t="s">
        <v>21</v>
      </c>
      <c r="L172" s="264"/>
      <c r="M172" s="265" t="s">
        <v>21</v>
      </c>
      <c r="N172" s="266" t="s">
        <v>43</v>
      </c>
      <c r="O172" s="47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AR172" s="24" t="s">
        <v>2155</v>
      </c>
      <c r="AT172" s="24" t="s">
        <v>165</v>
      </c>
      <c r="AU172" s="24" t="s">
        <v>82</v>
      </c>
      <c r="AY172" s="24" t="s">
        <v>150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24" t="s">
        <v>80</v>
      </c>
      <c r="BK172" s="232">
        <f>ROUND(I172*H172,2)</f>
        <v>0</v>
      </c>
      <c r="BL172" s="24" t="s">
        <v>392</v>
      </c>
      <c r="BM172" s="24" t="s">
        <v>2350</v>
      </c>
    </row>
    <row r="173" s="1" customFormat="1" ht="16.5" customHeight="1">
      <c r="B173" s="46"/>
      <c r="C173" s="221" t="s">
        <v>255</v>
      </c>
      <c r="D173" s="221" t="s">
        <v>153</v>
      </c>
      <c r="E173" s="222" t="s">
        <v>2351</v>
      </c>
      <c r="F173" s="223" t="s">
        <v>2352</v>
      </c>
      <c r="G173" s="224" t="s">
        <v>516</v>
      </c>
      <c r="H173" s="225">
        <v>2</v>
      </c>
      <c r="I173" s="226"/>
      <c r="J173" s="227">
        <f>ROUND(I173*H173,2)</f>
        <v>0</v>
      </c>
      <c r="K173" s="223" t="s">
        <v>21</v>
      </c>
      <c r="L173" s="72"/>
      <c r="M173" s="228" t="s">
        <v>21</v>
      </c>
      <c r="N173" s="229" t="s">
        <v>43</v>
      </c>
      <c r="O173" s="47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AR173" s="24" t="s">
        <v>392</v>
      </c>
      <c r="AT173" s="24" t="s">
        <v>153</v>
      </c>
      <c r="AU173" s="24" t="s">
        <v>82</v>
      </c>
      <c r="AY173" s="24" t="s">
        <v>150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24" t="s">
        <v>80</v>
      </c>
      <c r="BK173" s="232">
        <f>ROUND(I173*H173,2)</f>
        <v>0</v>
      </c>
      <c r="BL173" s="24" t="s">
        <v>392</v>
      </c>
      <c r="BM173" s="24" t="s">
        <v>2353</v>
      </c>
    </row>
    <row r="174" s="1" customFormat="1" ht="16.5" customHeight="1">
      <c r="B174" s="46"/>
      <c r="C174" s="257" t="s">
        <v>594</v>
      </c>
      <c r="D174" s="257" t="s">
        <v>165</v>
      </c>
      <c r="E174" s="258" t="s">
        <v>2354</v>
      </c>
      <c r="F174" s="259" t="s">
        <v>2355</v>
      </c>
      <c r="G174" s="260" t="s">
        <v>516</v>
      </c>
      <c r="H174" s="261">
        <v>2</v>
      </c>
      <c r="I174" s="262"/>
      <c r="J174" s="263">
        <f>ROUND(I174*H174,2)</f>
        <v>0</v>
      </c>
      <c r="K174" s="259" t="s">
        <v>21</v>
      </c>
      <c r="L174" s="264"/>
      <c r="M174" s="265" t="s">
        <v>21</v>
      </c>
      <c r="N174" s="266" t="s">
        <v>43</v>
      </c>
      <c r="O174" s="47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AR174" s="24" t="s">
        <v>2155</v>
      </c>
      <c r="AT174" s="24" t="s">
        <v>165</v>
      </c>
      <c r="AU174" s="24" t="s">
        <v>82</v>
      </c>
      <c r="AY174" s="24" t="s">
        <v>150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24" t="s">
        <v>80</v>
      </c>
      <c r="BK174" s="232">
        <f>ROUND(I174*H174,2)</f>
        <v>0</v>
      </c>
      <c r="BL174" s="24" t="s">
        <v>392</v>
      </c>
      <c r="BM174" s="24" t="s">
        <v>2356</v>
      </c>
    </row>
    <row r="175" s="1" customFormat="1" ht="16.5" customHeight="1">
      <c r="B175" s="46"/>
      <c r="C175" s="221" t="s">
        <v>344</v>
      </c>
      <c r="D175" s="221" t="s">
        <v>153</v>
      </c>
      <c r="E175" s="222" t="s">
        <v>2357</v>
      </c>
      <c r="F175" s="223" t="s">
        <v>2358</v>
      </c>
      <c r="G175" s="224" t="s">
        <v>516</v>
      </c>
      <c r="H175" s="225">
        <v>1</v>
      </c>
      <c r="I175" s="226"/>
      <c r="J175" s="227">
        <f>ROUND(I175*H175,2)</f>
        <v>0</v>
      </c>
      <c r="K175" s="223" t="s">
        <v>21</v>
      </c>
      <c r="L175" s="72"/>
      <c r="M175" s="228" t="s">
        <v>21</v>
      </c>
      <c r="N175" s="229" t="s">
        <v>43</v>
      </c>
      <c r="O175" s="47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AR175" s="24" t="s">
        <v>392</v>
      </c>
      <c r="AT175" s="24" t="s">
        <v>153</v>
      </c>
      <c r="AU175" s="24" t="s">
        <v>82</v>
      </c>
      <c r="AY175" s="24" t="s">
        <v>150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24" t="s">
        <v>80</v>
      </c>
      <c r="BK175" s="232">
        <f>ROUND(I175*H175,2)</f>
        <v>0</v>
      </c>
      <c r="BL175" s="24" t="s">
        <v>392</v>
      </c>
      <c r="BM175" s="24" t="s">
        <v>2359</v>
      </c>
    </row>
    <row r="176" s="1" customFormat="1" ht="16.5" customHeight="1">
      <c r="B176" s="46"/>
      <c r="C176" s="257" t="s">
        <v>392</v>
      </c>
      <c r="D176" s="257" t="s">
        <v>165</v>
      </c>
      <c r="E176" s="258" t="s">
        <v>2360</v>
      </c>
      <c r="F176" s="259" t="s">
        <v>2361</v>
      </c>
      <c r="G176" s="260" t="s">
        <v>516</v>
      </c>
      <c r="H176" s="261">
        <v>1</v>
      </c>
      <c r="I176" s="262"/>
      <c r="J176" s="263">
        <f>ROUND(I176*H176,2)</f>
        <v>0</v>
      </c>
      <c r="K176" s="259" t="s">
        <v>21</v>
      </c>
      <c r="L176" s="264"/>
      <c r="M176" s="265" t="s">
        <v>21</v>
      </c>
      <c r="N176" s="266" t="s">
        <v>43</v>
      </c>
      <c r="O176" s="47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AR176" s="24" t="s">
        <v>2155</v>
      </c>
      <c r="AT176" s="24" t="s">
        <v>165</v>
      </c>
      <c r="AU176" s="24" t="s">
        <v>82</v>
      </c>
      <c r="AY176" s="24" t="s">
        <v>150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24" t="s">
        <v>80</v>
      </c>
      <c r="BK176" s="232">
        <f>ROUND(I176*H176,2)</f>
        <v>0</v>
      </c>
      <c r="BL176" s="24" t="s">
        <v>392</v>
      </c>
      <c r="BM176" s="24" t="s">
        <v>2362</v>
      </c>
    </row>
    <row r="177" s="1" customFormat="1" ht="16.5" customHeight="1">
      <c r="B177" s="46"/>
      <c r="C177" s="221" t="s">
        <v>610</v>
      </c>
      <c r="D177" s="221" t="s">
        <v>153</v>
      </c>
      <c r="E177" s="222" t="s">
        <v>2363</v>
      </c>
      <c r="F177" s="223" t="s">
        <v>2364</v>
      </c>
      <c r="G177" s="224" t="s">
        <v>516</v>
      </c>
      <c r="H177" s="225">
        <v>2</v>
      </c>
      <c r="I177" s="226"/>
      <c r="J177" s="227">
        <f>ROUND(I177*H177,2)</f>
        <v>0</v>
      </c>
      <c r="K177" s="223" t="s">
        <v>21</v>
      </c>
      <c r="L177" s="72"/>
      <c r="M177" s="228" t="s">
        <v>21</v>
      </c>
      <c r="N177" s="229" t="s">
        <v>43</v>
      </c>
      <c r="O177" s="47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AR177" s="24" t="s">
        <v>392</v>
      </c>
      <c r="AT177" s="24" t="s">
        <v>153</v>
      </c>
      <c r="AU177" s="24" t="s">
        <v>82</v>
      </c>
      <c r="AY177" s="24" t="s">
        <v>150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24" t="s">
        <v>80</v>
      </c>
      <c r="BK177" s="232">
        <f>ROUND(I177*H177,2)</f>
        <v>0</v>
      </c>
      <c r="BL177" s="24" t="s">
        <v>392</v>
      </c>
      <c r="BM177" s="24" t="s">
        <v>2365</v>
      </c>
    </row>
    <row r="178" s="1" customFormat="1" ht="16.5" customHeight="1">
      <c r="B178" s="46"/>
      <c r="C178" s="257" t="s">
        <v>617</v>
      </c>
      <c r="D178" s="257" t="s">
        <v>165</v>
      </c>
      <c r="E178" s="258" t="s">
        <v>2366</v>
      </c>
      <c r="F178" s="259" t="s">
        <v>2367</v>
      </c>
      <c r="G178" s="260" t="s">
        <v>516</v>
      </c>
      <c r="H178" s="261">
        <v>2</v>
      </c>
      <c r="I178" s="262"/>
      <c r="J178" s="263">
        <f>ROUND(I178*H178,2)</f>
        <v>0</v>
      </c>
      <c r="K178" s="259" t="s">
        <v>21</v>
      </c>
      <c r="L178" s="264"/>
      <c r="M178" s="265" t="s">
        <v>21</v>
      </c>
      <c r="N178" s="266" t="s">
        <v>43</v>
      </c>
      <c r="O178" s="47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AR178" s="24" t="s">
        <v>2155</v>
      </c>
      <c r="AT178" s="24" t="s">
        <v>165</v>
      </c>
      <c r="AU178" s="24" t="s">
        <v>82</v>
      </c>
      <c r="AY178" s="24" t="s">
        <v>150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24" t="s">
        <v>80</v>
      </c>
      <c r="BK178" s="232">
        <f>ROUND(I178*H178,2)</f>
        <v>0</v>
      </c>
      <c r="BL178" s="24" t="s">
        <v>392</v>
      </c>
      <c r="BM178" s="24" t="s">
        <v>2368</v>
      </c>
    </row>
    <row r="179" s="1" customFormat="1" ht="16.5" customHeight="1">
      <c r="B179" s="46"/>
      <c r="C179" s="221" t="s">
        <v>623</v>
      </c>
      <c r="D179" s="221" t="s">
        <v>153</v>
      </c>
      <c r="E179" s="222" t="s">
        <v>2369</v>
      </c>
      <c r="F179" s="223" t="s">
        <v>2370</v>
      </c>
      <c r="G179" s="224" t="s">
        <v>516</v>
      </c>
      <c r="H179" s="225">
        <v>56</v>
      </c>
      <c r="I179" s="226"/>
      <c r="J179" s="227">
        <f>ROUND(I179*H179,2)</f>
        <v>0</v>
      </c>
      <c r="K179" s="223" t="s">
        <v>21</v>
      </c>
      <c r="L179" s="72"/>
      <c r="M179" s="228" t="s">
        <v>21</v>
      </c>
      <c r="N179" s="229" t="s">
        <v>43</v>
      </c>
      <c r="O179" s="47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AR179" s="24" t="s">
        <v>392</v>
      </c>
      <c r="AT179" s="24" t="s">
        <v>153</v>
      </c>
      <c r="AU179" s="24" t="s">
        <v>82</v>
      </c>
      <c r="AY179" s="24" t="s">
        <v>150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24" t="s">
        <v>80</v>
      </c>
      <c r="BK179" s="232">
        <f>ROUND(I179*H179,2)</f>
        <v>0</v>
      </c>
      <c r="BL179" s="24" t="s">
        <v>392</v>
      </c>
      <c r="BM179" s="24" t="s">
        <v>2371</v>
      </c>
    </row>
    <row r="180" s="1" customFormat="1" ht="16.5" customHeight="1">
      <c r="B180" s="46"/>
      <c r="C180" s="257" t="s">
        <v>629</v>
      </c>
      <c r="D180" s="257" t="s">
        <v>165</v>
      </c>
      <c r="E180" s="258" t="s">
        <v>2372</v>
      </c>
      <c r="F180" s="259" t="s">
        <v>2373</v>
      </c>
      <c r="G180" s="260" t="s">
        <v>516</v>
      </c>
      <c r="H180" s="261">
        <v>56</v>
      </c>
      <c r="I180" s="262"/>
      <c r="J180" s="263">
        <f>ROUND(I180*H180,2)</f>
        <v>0</v>
      </c>
      <c r="K180" s="259" t="s">
        <v>21</v>
      </c>
      <c r="L180" s="264"/>
      <c r="M180" s="265" t="s">
        <v>21</v>
      </c>
      <c r="N180" s="266" t="s">
        <v>43</v>
      </c>
      <c r="O180" s="47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AR180" s="24" t="s">
        <v>2155</v>
      </c>
      <c r="AT180" s="24" t="s">
        <v>165</v>
      </c>
      <c r="AU180" s="24" t="s">
        <v>82</v>
      </c>
      <c r="AY180" s="24" t="s">
        <v>150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24" t="s">
        <v>80</v>
      </c>
      <c r="BK180" s="232">
        <f>ROUND(I180*H180,2)</f>
        <v>0</v>
      </c>
      <c r="BL180" s="24" t="s">
        <v>392</v>
      </c>
      <c r="BM180" s="24" t="s">
        <v>2374</v>
      </c>
    </row>
    <row r="181" s="10" customFormat="1" ht="29.88" customHeight="1">
      <c r="B181" s="205"/>
      <c r="C181" s="206"/>
      <c r="D181" s="207" t="s">
        <v>71</v>
      </c>
      <c r="E181" s="219" t="s">
        <v>2375</v>
      </c>
      <c r="F181" s="219" t="s">
        <v>2376</v>
      </c>
      <c r="G181" s="206"/>
      <c r="H181" s="206"/>
      <c r="I181" s="209"/>
      <c r="J181" s="220">
        <f>BK181</f>
        <v>0</v>
      </c>
      <c r="K181" s="206"/>
      <c r="L181" s="211"/>
      <c r="M181" s="212"/>
      <c r="N181" s="213"/>
      <c r="O181" s="213"/>
      <c r="P181" s="214">
        <f>SUM(P182:P191)</f>
        <v>0</v>
      </c>
      <c r="Q181" s="213"/>
      <c r="R181" s="214">
        <f>SUM(R182:R191)</f>
        <v>0</v>
      </c>
      <c r="S181" s="213"/>
      <c r="T181" s="215">
        <f>SUM(T182:T191)</f>
        <v>0</v>
      </c>
      <c r="AR181" s="216" t="s">
        <v>151</v>
      </c>
      <c r="AT181" s="217" t="s">
        <v>71</v>
      </c>
      <c r="AU181" s="217" t="s">
        <v>80</v>
      </c>
      <c r="AY181" s="216" t="s">
        <v>150</v>
      </c>
      <c r="BK181" s="218">
        <f>SUM(BK182:BK191)</f>
        <v>0</v>
      </c>
    </row>
    <row r="182" s="1" customFormat="1" ht="16.5" customHeight="1">
      <c r="B182" s="46"/>
      <c r="C182" s="221" t="s">
        <v>635</v>
      </c>
      <c r="D182" s="221" t="s">
        <v>153</v>
      </c>
      <c r="E182" s="222" t="s">
        <v>2377</v>
      </c>
      <c r="F182" s="223" t="s">
        <v>2378</v>
      </c>
      <c r="G182" s="224" t="s">
        <v>241</v>
      </c>
      <c r="H182" s="225">
        <v>500</v>
      </c>
      <c r="I182" s="226"/>
      <c r="J182" s="227">
        <f>ROUND(I182*H182,2)</f>
        <v>0</v>
      </c>
      <c r="K182" s="223" t="s">
        <v>21</v>
      </c>
      <c r="L182" s="72"/>
      <c r="M182" s="228" t="s">
        <v>21</v>
      </c>
      <c r="N182" s="229" t="s">
        <v>43</v>
      </c>
      <c r="O182" s="47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AR182" s="24" t="s">
        <v>392</v>
      </c>
      <c r="AT182" s="24" t="s">
        <v>153</v>
      </c>
      <c r="AU182" s="24" t="s">
        <v>82</v>
      </c>
      <c r="AY182" s="24" t="s">
        <v>150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24" t="s">
        <v>80</v>
      </c>
      <c r="BK182" s="232">
        <f>ROUND(I182*H182,2)</f>
        <v>0</v>
      </c>
      <c r="BL182" s="24" t="s">
        <v>392</v>
      </c>
      <c r="BM182" s="24" t="s">
        <v>2379</v>
      </c>
    </row>
    <row r="183" s="1" customFormat="1" ht="16.5" customHeight="1">
      <c r="B183" s="46"/>
      <c r="C183" s="257" t="s">
        <v>641</v>
      </c>
      <c r="D183" s="257" t="s">
        <v>165</v>
      </c>
      <c r="E183" s="258" t="s">
        <v>2380</v>
      </c>
      <c r="F183" s="259" t="s">
        <v>2381</v>
      </c>
      <c r="G183" s="260" t="s">
        <v>241</v>
      </c>
      <c r="H183" s="261">
        <v>500</v>
      </c>
      <c r="I183" s="262"/>
      <c r="J183" s="263">
        <f>ROUND(I183*H183,2)</f>
        <v>0</v>
      </c>
      <c r="K183" s="259" t="s">
        <v>21</v>
      </c>
      <c r="L183" s="264"/>
      <c r="M183" s="265" t="s">
        <v>21</v>
      </c>
      <c r="N183" s="266" t="s">
        <v>43</v>
      </c>
      <c r="O183" s="47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AR183" s="24" t="s">
        <v>2155</v>
      </c>
      <c r="AT183" s="24" t="s">
        <v>165</v>
      </c>
      <c r="AU183" s="24" t="s">
        <v>82</v>
      </c>
      <c r="AY183" s="24" t="s">
        <v>150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24" t="s">
        <v>80</v>
      </c>
      <c r="BK183" s="232">
        <f>ROUND(I183*H183,2)</f>
        <v>0</v>
      </c>
      <c r="BL183" s="24" t="s">
        <v>392</v>
      </c>
      <c r="BM183" s="24" t="s">
        <v>2382</v>
      </c>
    </row>
    <row r="184" s="1" customFormat="1" ht="16.5" customHeight="1">
      <c r="B184" s="46"/>
      <c r="C184" s="221" t="s">
        <v>648</v>
      </c>
      <c r="D184" s="221" t="s">
        <v>153</v>
      </c>
      <c r="E184" s="222" t="s">
        <v>2383</v>
      </c>
      <c r="F184" s="223" t="s">
        <v>2384</v>
      </c>
      <c r="G184" s="224" t="s">
        <v>241</v>
      </c>
      <c r="H184" s="225">
        <v>200</v>
      </c>
      <c r="I184" s="226"/>
      <c r="J184" s="227">
        <f>ROUND(I184*H184,2)</f>
        <v>0</v>
      </c>
      <c r="K184" s="223" t="s">
        <v>21</v>
      </c>
      <c r="L184" s="72"/>
      <c r="M184" s="228" t="s">
        <v>21</v>
      </c>
      <c r="N184" s="229" t="s">
        <v>43</v>
      </c>
      <c r="O184" s="47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AR184" s="24" t="s">
        <v>392</v>
      </c>
      <c r="AT184" s="24" t="s">
        <v>153</v>
      </c>
      <c r="AU184" s="24" t="s">
        <v>82</v>
      </c>
      <c r="AY184" s="24" t="s">
        <v>150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24" t="s">
        <v>80</v>
      </c>
      <c r="BK184" s="232">
        <f>ROUND(I184*H184,2)</f>
        <v>0</v>
      </c>
      <c r="BL184" s="24" t="s">
        <v>392</v>
      </c>
      <c r="BM184" s="24" t="s">
        <v>2385</v>
      </c>
    </row>
    <row r="185" s="1" customFormat="1" ht="16.5" customHeight="1">
      <c r="B185" s="46"/>
      <c r="C185" s="257" t="s">
        <v>655</v>
      </c>
      <c r="D185" s="257" t="s">
        <v>165</v>
      </c>
      <c r="E185" s="258" t="s">
        <v>2386</v>
      </c>
      <c r="F185" s="259" t="s">
        <v>2387</v>
      </c>
      <c r="G185" s="260" t="s">
        <v>241</v>
      </c>
      <c r="H185" s="261">
        <v>200</v>
      </c>
      <c r="I185" s="262"/>
      <c r="J185" s="263">
        <f>ROUND(I185*H185,2)</f>
        <v>0</v>
      </c>
      <c r="K185" s="259" t="s">
        <v>21</v>
      </c>
      <c r="L185" s="264"/>
      <c r="M185" s="265" t="s">
        <v>21</v>
      </c>
      <c r="N185" s="266" t="s">
        <v>43</v>
      </c>
      <c r="O185" s="47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AR185" s="24" t="s">
        <v>2155</v>
      </c>
      <c r="AT185" s="24" t="s">
        <v>165</v>
      </c>
      <c r="AU185" s="24" t="s">
        <v>82</v>
      </c>
      <c r="AY185" s="24" t="s">
        <v>150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24" t="s">
        <v>80</v>
      </c>
      <c r="BK185" s="232">
        <f>ROUND(I185*H185,2)</f>
        <v>0</v>
      </c>
      <c r="BL185" s="24" t="s">
        <v>392</v>
      </c>
      <c r="BM185" s="24" t="s">
        <v>2388</v>
      </c>
    </row>
    <row r="186" s="1" customFormat="1" ht="16.5" customHeight="1">
      <c r="B186" s="46"/>
      <c r="C186" s="221" t="s">
        <v>662</v>
      </c>
      <c r="D186" s="221" t="s">
        <v>153</v>
      </c>
      <c r="E186" s="222" t="s">
        <v>2389</v>
      </c>
      <c r="F186" s="223" t="s">
        <v>2390</v>
      </c>
      <c r="G186" s="224" t="s">
        <v>241</v>
      </c>
      <c r="H186" s="225">
        <v>100</v>
      </c>
      <c r="I186" s="226"/>
      <c r="J186" s="227">
        <f>ROUND(I186*H186,2)</f>
        <v>0</v>
      </c>
      <c r="K186" s="223" t="s">
        <v>21</v>
      </c>
      <c r="L186" s="72"/>
      <c r="M186" s="228" t="s">
        <v>21</v>
      </c>
      <c r="N186" s="229" t="s">
        <v>43</v>
      </c>
      <c r="O186" s="47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AR186" s="24" t="s">
        <v>392</v>
      </c>
      <c r="AT186" s="24" t="s">
        <v>153</v>
      </c>
      <c r="AU186" s="24" t="s">
        <v>82</v>
      </c>
      <c r="AY186" s="24" t="s">
        <v>150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24" t="s">
        <v>80</v>
      </c>
      <c r="BK186" s="232">
        <f>ROUND(I186*H186,2)</f>
        <v>0</v>
      </c>
      <c r="BL186" s="24" t="s">
        <v>392</v>
      </c>
      <c r="BM186" s="24" t="s">
        <v>2391</v>
      </c>
    </row>
    <row r="187" s="1" customFormat="1" ht="16.5" customHeight="1">
      <c r="B187" s="46"/>
      <c r="C187" s="257" t="s">
        <v>668</v>
      </c>
      <c r="D187" s="257" t="s">
        <v>165</v>
      </c>
      <c r="E187" s="258" t="s">
        <v>2392</v>
      </c>
      <c r="F187" s="259" t="s">
        <v>2393</v>
      </c>
      <c r="G187" s="260" t="s">
        <v>241</v>
      </c>
      <c r="H187" s="261">
        <v>100</v>
      </c>
      <c r="I187" s="262"/>
      <c r="J187" s="263">
        <f>ROUND(I187*H187,2)</f>
        <v>0</v>
      </c>
      <c r="K187" s="259" t="s">
        <v>21</v>
      </c>
      <c r="L187" s="264"/>
      <c r="M187" s="265" t="s">
        <v>21</v>
      </c>
      <c r="N187" s="266" t="s">
        <v>43</v>
      </c>
      <c r="O187" s="47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AR187" s="24" t="s">
        <v>2155</v>
      </c>
      <c r="AT187" s="24" t="s">
        <v>165</v>
      </c>
      <c r="AU187" s="24" t="s">
        <v>82</v>
      </c>
      <c r="AY187" s="24" t="s">
        <v>150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24" t="s">
        <v>80</v>
      </c>
      <c r="BK187" s="232">
        <f>ROUND(I187*H187,2)</f>
        <v>0</v>
      </c>
      <c r="BL187" s="24" t="s">
        <v>392</v>
      </c>
      <c r="BM187" s="24" t="s">
        <v>2394</v>
      </c>
    </row>
    <row r="188" s="1" customFormat="1" ht="16.5" customHeight="1">
      <c r="B188" s="46"/>
      <c r="C188" s="221" t="s">
        <v>674</v>
      </c>
      <c r="D188" s="221" t="s">
        <v>153</v>
      </c>
      <c r="E188" s="222" t="s">
        <v>2395</v>
      </c>
      <c r="F188" s="223" t="s">
        <v>2396</v>
      </c>
      <c r="G188" s="224" t="s">
        <v>241</v>
      </c>
      <c r="H188" s="225">
        <v>1000</v>
      </c>
      <c r="I188" s="226"/>
      <c r="J188" s="227">
        <f>ROUND(I188*H188,2)</f>
        <v>0</v>
      </c>
      <c r="K188" s="223" t="s">
        <v>21</v>
      </c>
      <c r="L188" s="72"/>
      <c r="M188" s="228" t="s">
        <v>21</v>
      </c>
      <c r="N188" s="229" t="s">
        <v>43</v>
      </c>
      <c r="O188" s="47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AR188" s="24" t="s">
        <v>392</v>
      </c>
      <c r="AT188" s="24" t="s">
        <v>153</v>
      </c>
      <c r="AU188" s="24" t="s">
        <v>82</v>
      </c>
      <c r="AY188" s="24" t="s">
        <v>150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24" t="s">
        <v>80</v>
      </c>
      <c r="BK188" s="232">
        <f>ROUND(I188*H188,2)</f>
        <v>0</v>
      </c>
      <c r="BL188" s="24" t="s">
        <v>392</v>
      </c>
      <c r="BM188" s="24" t="s">
        <v>2397</v>
      </c>
    </row>
    <row r="189" s="1" customFormat="1" ht="16.5" customHeight="1">
      <c r="B189" s="46"/>
      <c r="C189" s="257" t="s">
        <v>679</v>
      </c>
      <c r="D189" s="257" t="s">
        <v>165</v>
      </c>
      <c r="E189" s="258" t="s">
        <v>2398</v>
      </c>
      <c r="F189" s="259" t="s">
        <v>2399</v>
      </c>
      <c r="G189" s="260" t="s">
        <v>241</v>
      </c>
      <c r="H189" s="261">
        <v>1000</v>
      </c>
      <c r="I189" s="262"/>
      <c r="J189" s="263">
        <f>ROUND(I189*H189,2)</f>
        <v>0</v>
      </c>
      <c r="K189" s="259" t="s">
        <v>21</v>
      </c>
      <c r="L189" s="264"/>
      <c r="M189" s="265" t="s">
        <v>21</v>
      </c>
      <c r="N189" s="266" t="s">
        <v>43</v>
      </c>
      <c r="O189" s="47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AR189" s="24" t="s">
        <v>2155</v>
      </c>
      <c r="AT189" s="24" t="s">
        <v>165</v>
      </c>
      <c r="AU189" s="24" t="s">
        <v>82</v>
      </c>
      <c r="AY189" s="24" t="s">
        <v>150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24" t="s">
        <v>80</v>
      </c>
      <c r="BK189" s="232">
        <f>ROUND(I189*H189,2)</f>
        <v>0</v>
      </c>
      <c r="BL189" s="24" t="s">
        <v>392</v>
      </c>
      <c r="BM189" s="24" t="s">
        <v>2400</v>
      </c>
    </row>
    <row r="190" s="1" customFormat="1" ht="16.5" customHeight="1">
      <c r="B190" s="46"/>
      <c r="C190" s="221" t="s">
        <v>686</v>
      </c>
      <c r="D190" s="221" t="s">
        <v>153</v>
      </c>
      <c r="E190" s="222" t="s">
        <v>2401</v>
      </c>
      <c r="F190" s="223" t="s">
        <v>2402</v>
      </c>
      <c r="G190" s="224" t="s">
        <v>516</v>
      </c>
      <c r="H190" s="225">
        <v>1</v>
      </c>
      <c r="I190" s="226"/>
      <c r="J190" s="227">
        <f>ROUND(I190*H190,2)</f>
        <v>0</v>
      </c>
      <c r="K190" s="223" t="s">
        <v>21</v>
      </c>
      <c r="L190" s="72"/>
      <c r="M190" s="228" t="s">
        <v>21</v>
      </c>
      <c r="N190" s="229" t="s">
        <v>43</v>
      </c>
      <c r="O190" s="47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AR190" s="24" t="s">
        <v>392</v>
      </c>
      <c r="AT190" s="24" t="s">
        <v>153</v>
      </c>
      <c r="AU190" s="24" t="s">
        <v>82</v>
      </c>
      <c r="AY190" s="24" t="s">
        <v>150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24" t="s">
        <v>80</v>
      </c>
      <c r="BK190" s="232">
        <f>ROUND(I190*H190,2)</f>
        <v>0</v>
      </c>
      <c r="BL190" s="24" t="s">
        <v>392</v>
      </c>
      <c r="BM190" s="24" t="s">
        <v>2403</v>
      </c>
    </row>
    <row r="191" s="1" customFormat="1" ht="16.5" customHeight="1">
      <c r="B191" s="46"/>
      <c r="C191" s="257" t="s">
        <v>692</v>
      </c>
      <c r="D191" s="257" t="s">
        <v>165</v>
      </c>
      <c r="E191" s="258" t="s">
        <v>2404</v>
      </c>
      <c r="F191" s="259" t="s">
        <v>2405</v>
      </c>
      <c r="G191" s="260" t="s">
        <v>516</v>
      </c>
      <c r="H191" s="261">
        <v>1</v>
      </c>
      <c r="I191" s="262"/>
      <c r="J191" s="263">
        <f>ROUND(I191*H191,2)</f>
        <v>0</v>
      </c>
      <c r="K191" s="259" t="s">
        <v>21</v>
      </c>
      <c r="L191" s="264"/>
      <c r="M191" s="265" t="s">
        <v>21</v>
      </c>
      <c r="N191" s="266" t="s">
        <v>43</v>
      </c>
      <c r="O191" s="47"/>
      <c r="P191" s="230">
        <f>O191*H191</f>
        <v>0</v>
      </c>
      <c r="Q191" s="230">
        <v>0</v>
      </c>
      <c r="R191" s="230">
        <f>Q191*H191</f>
        <v>0</v>
      </c>
      <c r="S191" s="230">
        <v>0</v>
      </c>
      <c r="T191" s="231">
        <f>S191*H191</f>
        <v>0</v>
      </c>
      <c r="AR191" s="24" t="s">
        <v>2155</v>
      </c>
      <c r="AT191" s="24" t="s">
        <v>165</v>
      </c>
      <c r="AU191" s="24" t="s">
        <v>82</v>
      </c>
      <c r="AY191" s="24" t="s">
        <v>150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24" t="s">
        <v>80</v>
      </c>
      <c r="BK191" s="232">
        <f>ROUND(I191*H191,2)</f>
        <v>0</v>
      </c>
      <c r="BL191" s="24" t="s">
        <v>392</v>
      </c>
      <c r="BM191" s="24" t="s">
        <v>2406</v>
      </c>
    </row>
    <row r="192" s="10" customFormat="1" ht="29.88" customHeight="1">
      <c r="B192" s="205"/>
      <c r="C192" s="206"/>
      <c r="D192" s="207" t="s">
        <v>71</v>
      </c>
      <c r="E192" s="219" t="s">
        <v>2407</v>
      </c>
      <c r="F192" s="219" t="s">
        <v>2408</v>
      </c>
      <c r="G192" s="206"/>
      <c r="H192" s="206"/>
      <c r="I192" s="209"/>
      <c r="J192" s="220">
        <f>BK192</f>
        <v>0</v>
      </c>
      <c r="K192" s="206"/>
      <c r="L192" s="211"/>
      <c r="M192" s="212"/>
      <c r="N192" s="213"/>
      <c r="O192" s="213"/>
      <c r="P192" s="214">
        <f>P193+P236+P245+P248</f>
        <v>0</v>
      </c>
      <c r="Q192" s="213"/>
      <c r="R192" s="214">
        <f>R193+R236+R245+R248</f>
        <v>0</v>
      </c>
      <c r="S192" s="213"/>
      <c r="T192" s="215">
        <f>T193+T236+T245+T248</f>
        <v>0</v>
      </c>
      <c r="AR192" s="216" t="s">
        <v>151</v>
      </c>
      <c r="AT192" s="217" t="s">
        <v>71</v>
      </c>
      <c r="AU192" s="217" t="s">
        <v>80</v>
      </c>
      <c r="AY192" s="216" t="s">
        <v>150</v>
      </c>
      <c r="BK192" s="218">
        <f>BK193+BK236+BK245+BK248</f>
        <v>0</v>
      </c>
    </row>
    <row r="193" s="10" customFormat="1" ht="14.88" customHeight="1">
      <c r="B193" s="205"/>
      <c r="C193" s="206"/>
      <c r="D193" s="207" t="s">
        <v>71</v>
      </c>
      <c r="E193" s="219" t="s">
        <v>2409</v>
      </c>
      <c r="F193" s="219" t="s">
        <v>2410</v>
      </c>
      <c r="G193" s="206"/>
      <c r="H193" s="206"/>
      <c r="I193" s="209"/>
      <c r="J193" s="220">
        <f>BK193</f>
        <v>0</v>
      </c>
      <c r="K193" s="206"/>
      <c r="L193" s="211"/>
      <c r="M193" s="212"/>
      <c r="N193" s="213"/>
      <c r="O193" s="213"/>
      <c r="P193" s="214">
        <f>SUM(P194:P235)</f>
        <v>0</v>
      </c>
      <c r="Q193" s="213"/>
      <c r="R193" s="214">
        <f>SUM(R194:R235)</f>
        <v>0</v>
      </c>
      <c r="S193" s="213"/>
      <c r="T193" s="215">
        <f>SUM(T194:T235)</f>
        <v>0</v>
      </c>
      <c r="AR193" s="216" t="s">
        <v>151</v>
      </c>
      <c r="AT193" s="217" t="s">
        <v>71</v>
      </c>
      <c r="AU193" s="217" t="s">
        <v>82</v>
      </c>
      <c r="AY193" s="216" t="s">
        <v>150</v>
      </c>
      <c r="BK193" s="218">
        <f>SUM(BK194:BK235)</f>
        <v>0</v>
      </c>
    </row>
    <row r="194" s="1" customFormat="1" ht="16.5" customHeight="1">
      <c r="B194" s="46"/>
      <c r="C194" s="221" t="s">
        <v>697</v>
      </c>
      <c r="D194" s="221" t="s">
        <v>153</v>
      </c>
      <c r="E194" s="222" t="s">
        <v>2411</v>
      </c>
      <c r="F194" s="223" t="s">
        <v>2412</v>
      </c>
      <c r="G194" s="224" t="s">
        <v>516</v>
      </c>
      <c r="H194" s="225">
        <v>2</v>
      </c>
      <c r="I194" s="226"/>
      <c r="J194" s="227">
        <f>ROUND(I194*H194,2)</f>
        <v>0</v>
      </c>
      <c r="K194" s="223" t="s">
        <v>21</v>
      </c>
      <c r="L194" s="72"/>
      <c r="M194" s="228" t="s">
        <v>21</v>
      </c>
      <c r="N194" s="229" t="s">
        <v>43</v>
      </c>
      <c r="O194" s="47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AR194" s="24" t="s">
        <v>392</v>
      </c>
      <c r="AT194" s="24" t="s">
        <v>153</v>
      </c>
      <c r="AU194" s="24" t="s">
        <v>151</v>
      </c>
      <c r="AY194" s="24" t="s">
        <v>150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24" t="s">
        <v>80</v>
      </c>
      <c r="BK194" s="232">
        <f>ROUND(I194*H194,2)</f>
        <v>0</v>
      </c>
      <c r="BL194" s="24" t="s">
        <v>392</v>
      </c>
      <c r="BM194" s="24" t="s">
        <v>2413</v>
      </c>
    </row>
    <row r="195" s="1" customFormat="1" ht="16.5" customHeight="1">
      <c r="B195" s="46"/>
      <c r="C195" s="257" t="s">
        <v>709</v>
      </c>
      <c r="D195" s="257" t="s">
        <v>165</v>
      </c>
      <c r="E195" s="258" t="s">
        <v>2414</v>
      </c>
      <c r="F195" s="259" t="s">
        <v>2415</v>
      </c>
      <c r="G195" s="260" t="s">
        <v>516</v>
      </c>
      <c r="H195" s="261">
        <v>2</v>
      </c>
      <c r="I195" s="262"/>
      <c r="J195" s="263">
        <f>ROUND(I195*H195,2)</f>
        <v>0</v>
      </c>
      <c r="K195" s="259" t="s">
        <v>21</v>
      </c>
      <c r="L195" s="264"/>
      <c r="M195" s="265" t="s">
        <v>21</v>
      </c>
      <c r="N195" s="266" t="s">
        <v>43</v>
      </c>
      <c r="O195" s="47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AR195" s="24" t="s">
        <v>2155</v>
      </c>
      <c r="AT195" s="24" t="s">
        <v>165</v>
      </c>
      <c r="AU195" s="24" t="s">
        <v>151</v>
      </c>
      <c r="AY195" s="24" t="s">
        <v>150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24" t="s">
        <v>80</v>
      </c>
      <c r="BK195" s="232">
        <f>ROUND(I195*H195,2)</f>
        <v>0</v>
      </c>
      <c r="BL195" s="24" t="s">
        <v>392</v>
      </c>
      <c r="BM195" s="24" t="s">
        <v>2416</v>
      </c>
    </row>
    <row r="196" s="1" customFormat="1" ht="16.5" customHeight="1">
      <c r="B196" s="46"/>
      <c r="C196" s="221" t="s">
        <v>715</v>
      </c>
      <c r="D196" s="221" t="s">
        <v>153</v>
      </c>
      <c r="E196" s="222" t="s">
        <v>2417</v>
      </c>
      <c r="F196" s="223" t="s">
        <v>2418</v>
      </c>
      <c r="G196" s="224" t="s">
        <v>516</v>
      </c>
      <c r="H196" s="225">
        <v>1</v>
      </c>
      <c r="I196" s="226"/>
      <c r="J196" s="227">
        <f>ROUND(I196*H196,2)</f>
        <v>0</v>
      </c>
      <c r="K196" s="223" t="s">
        <v>21</v>
      </c>
      <c r="L196" s="72"/>
      <c r="M196" s="228" t="s">
        <v>21</v>
      </c>
      <c r="N196" s="229" t="s">
        <v>43</v>
      </c>
      <c r="O196" s="47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AR196" s="24" t="s">
        <v>392</v>
      </c>
      <c r="AT196" s="24" t="s">
        <v>153</v>
      </c>
      <c r="AU196" s="24" t="s">
        <v>151</v>
      </c>
      <c r="AY196" s="24" t="s">
        <v>150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24" t="s">
        <v>80</v>
      </c>
      <c r="BK196" s="232">
        <f>ROUND(I196*H196,2)</f>
        <v>0</v>
      </c>
      <c r="BL196" s="24" t="s">
        <v>392</v>
      </c>
      <c r="BM196" s="24" t="s">
        <v>2419</v>
      </c>
    </row>
    <row r="197" s="1" customFormat="1" ht="16.5" customHeight="1">
      <c r="B197" s="46"/>
      <c r="C197" s="257" t="s">
        <v>720</v>
      </c>
      <c r="D197" s="257" t="s">
        <v>165</v>
      </c>
      <c r="E197" s="258" t="s">
        <v>2420</v>
      </c>
      <c r="F197" s="259" t="s">
        <v>2421</v>
      </c>
      <c r="G197" s="260" t="s">
        <v>516</v>
      </c>
      <c r="H197" s="261">
        <v>1</v>
      </c>
      <c r="I197" s="262"/>
      <c r="J197" s="263">
        <f>ROUND(I197*H197,2)</f>
        <v>0</v>
      </c>
      <c r="K197" s="259" t="s">
        <v>21</v>
      </c>
      <c r="L197" s="264"/>
      <c r="M197" s="265" t="s">
        <v>21</v>
      </c>
      <c r="N197" s="266" t="s">
        <v>43</v>
      </c>
      <c r="O197" s="47"/>
      <c r="P197" s="230">
        <f>O197*H197</f>
        <v>0</v>
      </c>
      <c r="Q197" s="230">
        <v>0</v>
      </c>
      <c r="R197" s="230">
        <f>Q197*H197</f>
        <v>0</v>
      </c>
      <c r="S197" s="230">
        <v>0</v>
      </c>
      <c r="T197" s="231">
        <f>S197*H197</f>
        <v>0</v>
      </c>
      <c r="AR197" s="24" t="s">
        <v>2155</v>
      </c>
      <c r="AT197" s="24" t="s">
        <v>165</v>
      </c>
      <c r="AU197" s="24" t="s">
        <v>151</v>
      </c>
      <c r="AY197" s="24" t="s">
        <v>150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24" t="s">
        <v>80</v>
      </c>
      <c r="BK197" s="232">
        <f>ROUND(I197*H197,2)</f>
        <v>0</v>
      </c>
      <c r="BL197" s="24" t="s">
        <v>392</v>
      </c>
      <c r="BM197" s="24" t="s">
        <v>2422</v>
      </c>
    </row>
    <row r="198" s="1" customFormat="1" ht="16.5" customHeight="1">
      <c r="B198" s="46"/>
      <c r="C198" s="221" t="s">
        <v>725</v>
      </c>
      <c r="D198" s="221" t="s">
        <v>153</v>
      </c>
      <c r="E198" s="222" t="s">
        <v>2423</v>
      </c>
      <c r="F198" s="223" t="s">
        <v>2424</v>
      </c>
      <c r="G198" s="224" t="s">
        <v>516</v>
      </c>
      <c r="H198" s="225">
        <v>1</v>
      </c>
      <c r="I198" s="226"/>
      <c r="J198" s="227">
        <f>ROUND(I198*H198,2)</f>
        <v>0</v>
      </c>
      <c r="K198" s="223" t="s">
        <v>21</v>
      </c>
      <c r="L198" s="72"/>
      <c r="M198" s="228" t="s">
        <v>21</v>
      </c>
      <c r="N198" s="229" t="s">
        <v>43</v>
      </c>
      <c r="O198" s="47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AR198" s="24" t="s">
        <v>392</v>
      </c>
      <c r="AT198" s="24" t="s">
        <v>153</v>
      </c>
      <c r="AU198" s="24" t="s">
        <v>151</v>
      </c>
      <c r="AY198" s="24" t="s">
        <v>150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24" t="s">
        <v>80</v>
      </c>
      <c r="BK198" s="232">
        <f>ROUND(I198*H198,2)</f>
        <v>0</v>
      </c>
      <c r="BL198" s="24" t="s">
        <v>392</v>
      </c>
      <c r="BM198" s="24" t="s">
        <v>2425</v>
      </c>
    </row>
    <row r="199" s="1" customFormat="1" ht="16.5" customHeight="1">
      <c r="B199" s="46"/>
      <c r="C199" s="257" t="s">
        <v>731</v>
      </c>
      <c r="D199" s="257" t="s">
        <v>165</v>
      </c>
      <c r="E199" s="258" t="s">
        <v>2426</v>
      </c>
      <c r="F199" s="259" t="s">
        <v>2427</v>
      </c>
      <c r="G199" s="260" t="s">
        <v>516</v>
      </c>
      <c r="H199" s="261">
        <v>1</v>
      </c>
      <c r="I199" s="262"/>
      <c r="J199" s="263">
        <f>ROUND(I199*H199,2)</f>
        <v>0</v>
      </c>
      <c r="K199" s="259" t="s">
        <v>21</v>
      </c>
      <c r="L199" s="264"/>
      <c r="M199" s="265" t="s">
        <v>21</v>
      </c>
      <c r="N199" s="266" t="s">
        <v>43</v>
      </c>
      <c r="O199" s="47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AR199" s="24" t="s">
        <v>2155</v>
      </c>
      <c r="AT199" s="24" t="s">
        <v>165</v>
      </c>
      <c r="AU199" s="24" t="s">
        <v>151</v>
      </c>
      <c r="AY199" s="24" t="s">
        <v>150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24" t="s">
        <v>80</v>
      </c>
      <c r="BK199" s="232">
        <f>ROUND(I199*H199,2)</f>
        <v>0</v>
      </c>
      <c r="BL199" s="24" t="s">
        <v>392</v>
      </c>
      <c r="BM199" s="24" t="s">
        <v>2428</v>
      </c>
    </row>
    <row r="200" s="1" customFormat="1" ht="16.5" customHeight="1">
      <c r="B200" s="46"/>
      <c r="C200" s="221" t="s">
        <v>737</v>
      </c>
      <c r="D200" s="221" t="s">
        <v>153</v>
      </c>
      <c r="E200" s="222" t="s">
        <v>2429</v>
      </c>
      <c r="F200" s="223" t="s">
        <v>2430</v>
      </c>
      <c r="G200" s="224" t="s">
        <v>516</v>
      </c>
      <c r="H200" s="225">
        <v>1</v>
      </c>
      <c r="I200" s="226"/>
      <c r="J200" s="227">
        <f>ROUND(I200*H200,2)</f>
        <v>0</v>
      </c>
      <c r="K200" s="223" t="s">
        <v>21</v>
      </c>
      <c r="L200" s="72"/>
      <c r="M200" s="228" t="s">
        <v>21</v>
      </c>
      <c r="N200" s="229" t="s">
        <v>43</v>
      </c>
      <c r="O200" s="47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AR200" s="24" t="s">
        <v>392</v>
      </c>
      <c r="AT200" s="24" t="s">
        <v>153</v>
      </c>
      <c r="AU200" s="24" t="s">
        <v>151</v>
      </c>
      <c r="AY200" s="24" t="s">
        <v>150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24" t="s">
        <v>80</v>
      </c>
      <c r="BK200" s="232">
        <f>ROUND(I200*H200,2)</f>
        <v>0</v>
      </c>
      <c r="BL200" s="24" t="s">
        <v>392</v>
      </c>
      <c r="BM200" s="24" t="s">
        <v>2431</v>
      </c>
    </row>
    <row r="201" s="1" customFormat="1" ht="16.5" customHeight="1">
      <c r="B201" s="46"/>
      <c r="C201" s="257" t="s">
        <v>743</v>
      </c>
      <c r="D201" s="257" t="s">
        <v>165</v>
      </c>
      <c r="E201" s="258" t="s">
        <v>2432</v>
      </c>
      <c r="F201" s="259" t="s">
        <v>2433</v>
      </c>
      <c r="G201" s="260" t="s">
        <v>516</v>
      </c>
      <c r="H201" s="261">
        <v>1</v>
      </c>
      <c r="I201" s="262"/>
      <c r="J201" s="263">
        <f>ROUND(I201*H201,2)</f>
        <v>0</v>
      </c>
      <c r="K201" s="259" t="s">
        <v>21</v>
      </c>
      <c r="L201" s="264"/>
      <c r="M201" s="265" t="s">
        <v>21</v>
      </c>
      <c r="N201" s="266" t="s">
        <v>43</v>
      </c>
      <c r="O201" s="47"/>
      <c r="P201" s="230">
        <f>O201*H201</f>
        <v>0</v>
      </c>
      <c r="Q201" s="230">
        <v>0</v>
      </c>
      <c r="R201" s="230">
        <f>Q201*H201</f>
        <v>0</v>
      </c>
      <c r="S201" s="230">
        <v>0</v>
      </c>
      <c r="T201" s="231">
        <f>S201*H201</f>
        <v>0</v>
      </c>
      <c r="AR201" s="24" t="s">
        <v>2155</v>
      </c>
      <c r="AT201" s="24" t="s">
        <v>165</v>
      </c>
      <c r="AU201" s="24" t="s">
        <v>151</v>
      </c>
      <c r="AY201" s="24" t="s">
        <v>150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24" t="s">
        <v>80</v>
      </c>
      <c r="BK201" s="232">
        <f>ROUND(I201*H201,2)</f>
        <v>0</v>
      </c>
      <c r="BL201" s="24" t="s">
        <v>392</v>
      </c>
      <c r="BM201" s="24" t="s">
        <v>2434</v>
      </c>
    </row>
    <row r="202" s="1" customFormat="1" ht="16.5" customHeight="1">
      <c r="B202" s="46"/>
      <c r="C202" s="221" t="s">
        <v>752</v>
      </c>
      <c r="D202" s="221" t="s">
        <v>153</v>
      </c>
      <c r="E202" s="222" t="s">
        <v>2435</v>
      </c>
      <c r="F202" s="223" t="s">
        <v>2436</v>
      </c>
      <c r="G202" s="224" t="s">
        <v>516</v>
      </c>
      <c r="H202" s="225">
        <v>3</v>
      </c>
      <c r="I202" s="226"/>
      <c r="J202" s="227">
        <f>ROUND(I202*H202,2)</f>
        <v>0</v>
      </c>
      <c r="K202" s="223" t="s">
        <v>21</v>
      </c>
      <c r="L202" s="72"/>
      <c r="M202" s="228" t="s">
        <v>21</v>
      </c>
      <c r="N202" s="229" t="s">
        <v>43</v>
      </c>
      <c r="O202" s="47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AR202" s="24" t="s">
        <v>392</v>
      </c>
      <c r="AT202" s="24" t="s">
        <v>153</v>
      </c>
      <c r="AU202" s="24" t="s">
        <v>151</v>
      </c>
      <c r="AY202" s="24" t="s">
        <v>150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24" t="s">
        <v>80</v>
      </c>
      <c r="BK202" s="232">
        <f>ROUND(I202*H202,2)</f>
        <v>0</v>
      </c>
      <c r="BL202" s="24" t="s">
        <v>392</v>
      </c>
      <c r="BM202" s="24" t="s">
        <v>2437</v>
      </c>
    </row>
    <row r="203" s="1" customFormat="1" ht="16.5" customHeight="1">
      <c r="B203" s="46"/>
      <c r="C203" s="257" t="s">
        <v>761</v>
      </c>
      <c r="D203" s="257" t="s">
        <v>165</v>
      </c>
      <c r="E203" s="258" t="s">
        <v>2438</v>
      </c>
      <c r="F203" s="259" t="s">
        <v>2439</v>
      </c>
      <c r="G203" s="260" t="s">
        <v>516</v>
      </c>
      <c r="H203" s="261">
        <v>3</v>
      </c>
      <c r="I203" s="262"/>
      <c r="J203" s="263">
        <f>ROUND(I203*H203,2)</f>
        <v>0</v>
      </c>
      <c r="K203" s="259" t="s">
        <v>21</v>
      </c>
      <c r="L203" s="264"/>
      <c r="M203" s="265" t="s">
        <v>21</v>
      </c>
      <c r="N203" s="266" t="s">
        <v>43</v>
      </c>
      <c r="O203" s="47"/>
      <c r="P203" s="230">
        <f>O203*H203</f>
        <v>0</v>
      </c>
      <c r="Q203" s="230">
        <v>0</v>
      </c>
      <c r="R203" s="230">
        <f>Q203*H203</f>
        <v>0</v>
      </c>
      <c r="S203" s="230">
        <v>0</v>
      </c>
      <c r="T203" s="231">
        <f>S203*H203</f>
        <v>0</v>
      </c>
      <c r="AR203" s="24" t="s">
        <v>2155</v>
      </c>
      <c r="AT203" s="24" t="s">
        <v>165</v>
      </c>
      <c r="AU203" s="24" t="s">
        <v>151</v>
      </c>
      <c r="AY203" s="24" t="s">
        <v>150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24" t="s">
        <v>80</v>
      </c>
      <c r="BK203" s="232">
        <f>ROUND(I203*H203,2)</f>
        <v>0</v>
      </c>
      <c r="BL203" s="24" t="s">
        <v>392</v>
      </c>
      <c r="BM203" s="24" t="s">
        <v>2440</v>
      </c>
    </row>
    <row r="204" s="1" customFormat="1" ht="16.5" customHeight="1">
      <c r="B204" s="46"/>
      <c r="C204" s="221" t="s">
        <v>767</v>
      </c>
      <c r="D204" s="221" t="s">
        <v>153</v>
      </c>
      <c r="E204" s="222" t="s">
        <v>2441</v>
      </c>
      <c r="F204" s="223" t="s">
        <v>2442</v>
      </c>
      <c r="G204" s="224" t="s">
        <v>516</v>
      </c>
      <c r="H204" s="225">
        <v>2</v>
      </c>
      <c r="I204" s="226"/>
      <c r="J204" s="227">
        <f>ROUND(I204*H204,2)</f>
        <v>0</v>
      </c>
      <c r="K204" s="223" t="s">
        <v>21</v>
      </c>
      <c r="L204" s="72"/>
      <c r="M204" s="228" t="s">
        <v>21</v>
      </c>
      <c r="N204" s="229" t="s">
        <v>43</v>
      </c>
      <c r="O204" s="47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AR204" s="24" t="s">
        <v>392</v>
      </c>
      <c r="AT204" s="24" t="s">
        <v>153</v>
      </c>
      <c r="AU204" s="24" t="s">
        <v>151</v>
      </c>
      <c r="AY204" s="24" t="s">
        <v>150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24" t="s">
        <v>80</v>
      </c>
      <c r="BK204" s="232">
        <f>ROUND(I204*H204,2)</f>
        <v>0</v>
      </c>
      <c r="BL204" s="24" t="s">
        <v>392</v>
      </c>
      <c r="BM204" s="24" t="s">
        <v>2443</v>
      </c>
    </row>
    <row r="205" s="1" customFormat="1" ht="16.5" customHeight="1">
      <c r="B205" s="46"/>
      <c r="C205" s="257" t="s">
        <v>773</v>
      </c>
      <c r="D205" s="257" t="s">
        <v>165</v>
      </c>
      <c r="E205" s="258" t="s">
        <v>2444</v>
      </c>
      <c r="F205" s="259" t="s">
        <v>2445</v>
      </c>
      <c r="G205" s="260" t="s">
        <v>516</v>
      </c>
      <c r="H205" s="261">
        <v>2</v>
      </c>
      <c r="I205" s="262"/>
      <c r="J205" s="263">
        <f>ROUND(I205*H205,2)</f>
        <v>0</v>
      </c>
      <c r="K205" s="259" t="s">
        <v>21</v>
      </c>
      <c r="L205" s="264"/>
      <c r="M205" s="265" t="s">
        <v>21</v>
      </c>
      <c r="N205" s="266" t="s">
        <v>43</v>
      </c>
      <c r="O205" s="47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AR205" s="24" t="s">
        <v>2155</v>
      </c>
      <c r="AT205" s="24" t="s">
        <v>165</v>
      </c>
      <c r="AU205" s="24" t="s">
        <v>151</v>
      </c>
      <c r="AY205" s="24" t="s">
        <v>150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24" t="s">
        <v>80</v>
      </c>
      <c r="BK205" s="232">
        <f>ROUND(I205*H205,2)</f>
        <v>0</v>
      </c>
      <c r="BL205" s="24" t="s">
        <v>392</v>
      </c>
      <c r="BM205" s="24" t="s">
        <v>2446</v>
      </c>
    </row>
    <row r="206" s="1" customFormat="1" ht="16.5" customHeight="1">
      <c r="B206" s="46"/>
      <c r="C206" s="221" t="s">
        <v>778</v>
      </c>
      <c r="D206" s="221" t="s">
        <v>153</v>
      </c>
      <c r="E206" s="222" t="s">
        <v>2447</v>
      </c>
      <c r="F206" s="223" t="s">
        <v>2448</v>
      </c>
      <c r="G206" s="224" t="s">
        <v>516</v>
      </c>
      <c r="H206" s="225">
        <v>2</v>
      </c>
      <c r="I206" s="226"/>
      <c r="J206" s="227">
        <f>ROUND(I206*H206,2)</f>
        <v>0</v>
      </c>
      <c r="K206" s="223" t="s">
        <v>21</v>
      </c>
      <c r="L206" s="72"/>
      <c r="M206" s="228" t="s">
        <v>21</v>
      </c>
      <c r="N206" s="229" t="s">
        <v>43</v>
      </c>
      <c r="O206" s="47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AR206" s="24" t="s">
        <v>392</v>
      </c>
      <c r="AT206" s="24" t="s">
        <v>153</v>
      </c>
      <c r="AU206" s="24" t="s">
        <v>151</v>
      </c>
      <c r="AY206" s="24" t="s">
        <v>150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24" t="s">
        <v>80</v>
      </c>
      <c r="BK206" s="232">
        <f>ROUND(I206*H206,2)</f>
        <v>0</v>
      </c>
      <c r="BL206" s="24" t="s">
        <v>392</v>
      </c>
      <c r="BM206" s="24" t="s">
        <v>2449</v>
      </c>
    </row>
    <row r="207" s="1" customFormat="1" ht="16.5" customHeight="1">
      <c r="B207" s="46"/>
      <c r="C207" s="257" t="s">
        <v>783</v>
      </c>
      <c r="D207" s="257" t="s">
        <v>165</v>
      </c>
      <c r="E207" s="258" t="s">
        <v>2450</v>
      </c>
      <c r="F207" s="259" t="s">
        <v>2451</v>
      </c>
      <c r="G207" s="260" t="s">
        <v>516</v>
      </c>
      <c r="H207" s="261">
        <v>2</v>
      </c>
      <c r="I207" s="262"/>
      <c r="J207" s="263">
        <f>ROUND(I207*H207,2)</f>
        <v>0</v>
      </c>
      <c r="K207" s="259" t="s">
        <v>21</v>
      </c>
      <c r="L207" s="264"/>
      <c r="M207" s="265" t="s">
        <v>21</v>
      </c>
      <c r="N207" s="266" t="s">
        <v>43</v>
      </c>
      <c r="O207" s="47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AR207" s="24" t="s">
        <v>2155</v>
      </c>
      <c r="AT207" s="24" t="s">
        <v>165</v>
      </c>
      <c r="AU207" s="24" t="s">
        <v>151</v>
      </c>
      <c r="AY207" s="24" t="s">
        <v>150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24" t="s">
        <v>80</v>
      </c>
      <c r="BK207" s="232">
        <f>ROUND(I207*H207,2)</f>
        <v>0</v>
      </c>
      <c r="BL207" s="24" t="s">
        <v>392</v>
      </c>
      <c r="BM207" s="24" t="s">
        <v>2452</v>
      </c>
    </row>
    <row r="208" s="1" customFormat="1" ht="16.5" customHeight="1">
      <c r="B208" s="46"/>
      <c r="C208" s="221" t="s">
        <v>787</v>
      </c>
      <c r="D208" s="221" t="s">
        <v>153</v>
      </c>
      <c r="E208" s="222" t="s">
        <v>2453</v>
      </c>
      <c r="F208" s="223" t="s">
        <v>2454</v>
      </c>
      <c r="G208" s="224" t="s">
        <v>516</v>
      </c>
      <c r="H208" s="225">
        <v>2</v>
      </c>
      <c r="I208" s="226"/>
      <c r="J208" s="227">
        <f>ROUND(I208*H208,2)</f>
        <v>0</v>
      </c>
      <c r="K208" s="223" t="s">
        <v>21</v>
      </c>
      <c r="L208" s="72"/>
      <c r="M208" s="228" t="s">
        <v>21</v>
      </c>
      <c r="N208" s="229" t="s">
        <v>43</v>
      </c>
      <c r="O208" s="47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AR208" s="24" t="s">
        <v>392</v>
      </c>
      <c r="AT208" s="24" t="s">
        <v>153</v>
      </c>
      <c r="AU208" s="24" t="s">
        <v>151</v>
      </c>
      <c r="AY208" s="24" t="s">
        <v>150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24" t="s">
        <v>80</v>
      </c>
      <c r="BK208" s="232">
        <f>ROUND(I208*H208,2)</f>
        <v>0</v>
      </c>
      <c r="BL208" s="24" t="s">
        <v>392</v>
      </c>
      <c r="BM208" s="24" t="s">
        <v>2455</v>
      </c>
    </row>
    <row r="209" s="1" customFormat="1" ht="16.5" customHeight="1">
      <c r="B209" s="46"/>
      <c r="C209" s="257" t="s">
        <v>427</v>
      </c>
      <c r="D209" s="257" t="s">
        <v>165</v>
      </c>
      <c r="E209" s="258" t="s">
        <v>2456</v>
      </c>
      <c r="F209" s="259" t="s">
        <v>2457</v>
      </c>
      <c r="G209" s="260" t="s">
        <v>516</v>
      </c>
      <c r="H209" s="261">
        <v>2</v>
      </c>
      <c r="I209" s="262"/>
      <c r="J209" s="263">
        <f>ROUND(I209*H209,2)</f>
        <v>0</v>
      </c>
      <c r="K209" s="259" t="s">
        <v>21</v>
      </c>
      <c r="L209" s="264"/>
      <c r="M209" s="265" t="s">
        <v>21</v>
      </c>
      <c r="N209" s="266" t="s">
        <v>43</v>
      </c>
      <c r="O209" s="47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AR209" s="24" t="s">
        <v>2155</v>
      </c>
      <c r="AT209" s="24" t="s">
        <v>165</v>
      </c>
      <c r="AU209" s="24" t="s">
        <v>151</v>
      </c>
      <c r="AY209" s="24" t="s">
        <v>150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24" t="s">
        <v>80</v>
      </c>
      <c r="BK209" s="232">
        <f>ROUND(I209*H209,2)</f>
        <v>0</v>
      </c>
      <c r="BL209" s="24" t="s">
        <v>392</v>
      </c>
      <c r="BM209" s="24" t="s">
        <v>2458</v>
      </c>
    </row>
    <row r="210" s="1" customFormat="1" ht="16.5" customHeight="1">
      <c r="B210" s="46"/>
      <c r="C210" s="221" t="s">
        <v>452</v>
      </c>
      <c r="D210" s="221" t="s">
        <v>153</v>
      </c>
      <c r="E210" s="222" t="s">
        <v>2459</v>
      </c>
      <c r="F210" s="223" t="s">
        <v>2460</v>
      </c>
      <c r="G210" s="224" t="s">
        <v>516</v>
      </c>
      <c r="H210" s="225">
        <v>2</v>
      </c>
      <c r="I210" s="226"/>
      <c r="J210" s="227">
        <f>ROUND(I210*H210,2)</f>
        <v>0</v>
      </c>
      <c r="K210" s="223" t="s">
        <v>21</v>
      </c>
      <c r="L210" s="72"/>
      <c r="M210" s="228" t="s">
        <v>21</v>
      </c>
      <c r="N210" s="229" t="s">
        <v>43</v>
      </c>
      <c r="O210" s="47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AR210" s="24" t="s">
        <v>392</v>
      </c>
      <c r="AT210" s="24" t="s">
        <v>153</v>
      </c>
      <c r="AU210" s="24" t="s">
        <v>151</v>
      </c>
      <c r="AY210" s="24" t="s">
        <v>150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24" t="s">
        <v>80</v>
      </c>
      <c r="BK210" s="232">
        <f>ROUND(I210*H210,2)</f>
        <v>0</v>
      </c>
      <c r="BL210" s="24" t="s">
        <v>392</v>
      </c>
      <c r="BM210" s="24" t="s">
        <v>2461</v>
      </c>
    </row>
    <row r="211" s="1" customFormat="1" ht="16.5" customHeight="1">
      <c r="B211" s="46"/>
      <c r="C211" s="257" t="s">
        <v>523</v>
      </c>
      <c r="D211" s="257" t="s">
        <v>165</v>
      </c>
      <c r="E211" s="258" t="s">
        <v>2462</v>
      </c>
      <c r="F211" s="259" t="s">
        <v>2463</v>
      </c>
      <c r="G211" s="260" t="s">
        <v>516</v>
      </c>
      <c r="H211" s="261">
        <v>2</v>
      </c>
      <c r="I211" s="262"/>
      <c r="J211" s="263">
        <f>ROUND(I211*H211,2)</f>
        <v>0</v>
      </c>
      <c r="K211" s="259" t="s">
        <v>21</v>
      </c>
      <c r="L211" s="264"/>
      <c r="M211" s="265" t="s">
        <v>21</v>
      </c>
      <c r="N211" s="266" t="s">
        <v>43</v>
      </c>
      <c r="O211" s="47"/>
      <c r="P211" s="230">
        <f>O211*H211</f>
        <v>0</v>
      </c>
      <c r="Q211" s="230">
        <v>0</v>
      </c>
      <c r="R211" s="230">
        <f>Q211*H211</f>
        <v>0</v>
      </c>
      <c r="S211" s="230">
        <v>0</v>
      </c>
      <c r="T211" s="231">
        <f>S211*H211</f>
        <v>0</v>
      </c>
      <c r="AR211" s="24" t="s">
        <v>2155</v>
      </c>
      <c r="AT211" s="24" t="s">
        <v>165</v>
      </c>
      <c r="AU211" s="24" t="s">
        <v>151</v>
      </c>
      <c r="AY211" s="24" t="s">
        <v>150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24" t="s">
        <v>80</v>
      </c>
      <c r="BK211" s="232">
        <f>ROUND(I211*H211,2)</f>
        <v>0</v>
      </c>
      <c r="BL211" s="24" t="s">
        <v>392</v>
      </c>
      <c r="BM211" s="24" t="s">
        <v>2464</v>
      </c>
    </row>
    <row r="212" s="1" customFormat="1" ht="16.5" customHeight="1">
      <c r="B212" s="46"/>
      <c r="C212" s="221" t="s">
        <v>814</v>
      </c>
      <c r="D212" s="221" t="s">
        <v>153</v>
      </c>
      <c r="E212" s="222" t="s">
        <v>2465</v>
      </c>
      <c r="F212" s="223" t="s">
        <v>2466</v>
      </c>
      <c r="G212" s="224" t="s">
        <v>516</v>
      </c>
      <c r="H212" s="225">
        <v>2</v>
      </c>
      <c r="I212" s="226"/>
      <c r="J212" s="227">
        <f>ROUND(I212*H212,2)</f>
        <v>0</v>
      </c>
      <c r="K212" s="223" t="s">
        <v>21</v>
      </c>
      <c r="L212" s="72"/>
      <c r="M212" s="228" t="s">
        <v>21</v>
      </c>
      <c r="N212" s="229" t="s">
        <v>43</v>
      </c>
      <c r="O212" s="47"/>
      <c r="P212" s="230">
        <f>O212*H212</f>
        <v>0</v>
      </c>
      <c r="Q212" s="230">
        <v>0</v>
      </c>
      <c r="R212" s="230">
        <f>Q212*H212</f>
        <v>0</v>
      </c>
      <c r="S212" s="230">
        <v>0</v>
      </c>
      <c r="T212" s="231">
        <f>S212*H212</f>
        <v>0</v>
      </c>
      <c r="AR212" s="24" t="s">
        <v>392</v>
      </c>
      <c r="AT212" s="24" t="s">
        <v>153</v>
      </c>
      <c r="AU212" s="24" t="s">
        <v>151</v>
      </c>
      <c r="AY212" s="24" t="s">
        <v>150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24" t="s">
        <v>80</v>
      </c>
      <c r="BK212" s="232">
        <f>ROUND(I212*H212,2)</f>
        <v>0</v>
      </c>
      <c r="BL212" s="24" t="s">
        <v>392</v>
      </c>
      <c r="BM212" s="24" t="s">
        <v>2467</v>
      </c>
    </row>
    <row r="213" s="1" customFormat="1" ht="16.5" customHeight="1">
      <c r="B213" s="46"/>
      <c r="C213" s="257" t="s">
        <v>819</v>
      </c>
      <c r="D213" s="257" t="s">
        <v>165</v>
      </c>
      <c r="E213" s="258" t="s">
        <v>2468</v>
      </c>
      <c r="F213" s="259" t="s">
        <v>2469</v>
      </c>
      <c r="G213" s="260" t="s">
        <v>516</v>
      </c>
      <c r="H213" s="261">
        <v>2</v>
      </c>
      <c r="I213" s="262"/>
      <c r="J213" s="263">
        <f>ROUND(I213*H213,2)</f>
        <v>0</v>
      </c>
      <c r="K213" s="259" t="s">
        <v>21</v>
      </c>
      <c r="L213" s="264"/>
      <c r="M213" s="265" t="s">
        <v>21</v>
      </c>
      <c r="N213" s="266" t="s">
        <v>43</v>
      </c>
      <c r="O213" s="47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AR213" s="24" t="s">
        <v>2155</v>
      </c>
      <c r="AT213" s="24" t="s">
        <v>165</v>
      </c>
      <c r="AU213" s="24" t="s">
        <v>151</v>
      </c>
      <c r="AY213" s="24" t="s">
        <v>150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24" t="s">
        <v>80</v>
      </c>
      <c r="BK213" s="232">
        <f>ROUND(I213*H213,2)</f>
        <v>0</v>
      </c>
      <c r="BL213" s="24" t="s">
        <v>392</v>
      </c>
      <c r="BM213" s="24" t="s">
        <v>2470</v>
      </c>
    </row>
    <row r="214" s="1" customFormat="1" ht="16.5" customHeight="1">
      <c r="B214" s="46"/>
      <c r="C214" s="221" t="s">
        <v>821</v>
      </c>
      <c r="D214" s="221" t="s">
        <v>153</v>
      </c>
      <c r="E214" s="222" t="s">
        <v>2471</v>
      </c>
      <c r="F214" s="223" t="s">
        <v>2472</v>
      </c>
      <c r="G214" s="224" t="s">
        <v>516</v>
      </c>
      <c r="H214" s="225">
        <v>1</v>
      </c>
      <c r="I214" s="226"/>
      <c r="J214" s="227">
        <f>ROUND(I214*H214,2)</f>
        <v>0</v>
      </c>
      <c r="K214" s="223" t="s">
        <v>21</v>
      </c>
      <c r="L214" s="72"/>
      <c r="M214" s="228" t="s">
        <v>21</v>
      </c>
      <c r="N214" s="229" t="s">
        <v>43</v>
      </c>
      <c r="O214" s="47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AR214" s="24" t="s">
        <v>392</v>
      </c>
      <c r="AT214" s="24" t="s">
        <v>153</v>
      </c>
      <c r="AU214" s="24" t="s">
        <v>151</v>
      </c>
      <c r="AY214" s="24" t="s">
        <v>150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24" t="s">
        <v>80</v>
      </c>
      <c r="BK214" s="232">
        <f>ROUND(I214*H214,2)</f>
        <v>0</v>
      </c>
      <c r="BL214" s="24" t="s">
        <v>392</v>
      </c>
      <c r="BM214" s="24" t="s">
        <v>2473</v>
      </c>
    </row>
    <row r="215" s="1" customFormat="1" ht="16.5" customHeight="1">
      <c r="B215" s="46"/>
      <c r="C215" s="257" t="s">
        <v>825</v>
      </c>
      <c r="D215" s="257" t="s">
        <v>165</v>
      </c>
      <c r="E215" s="258" t="s">
        <v>2474</v>
      </c>
      <c r="F215" s="259" t="s">
        <v>2475</v>
      </c>
      <c r="G215" s="260" t="s">
        <v>516</v>
      </c>
      <c r="H215" s="261">
        <v>1</v>
      </c>
      <c r="I215" s="262"/>
      <c r="J215" s="263">
        <f>ROUND(I215*H215,2)</f>
        <v>0</v>
      </c>
      <c r="K215" s="259" t="s">
        <v>21</v>
      </c>
      <c r="L215" s="264"/>
      <c r="M215" s="265" t="s">
        <v>21</v>
      </c>
      <c r="N215" s="266" t="s">
        <v>43</v>
      </c>
      <c r="O215" s="47"/>
      <c r="P215" s="230">
        <f>O215*H215</f>
        <v>0</v>
      </c>
      <c r="Q215" s="230">
        <v>0</v>
      </c>
      <c r="R215" s="230">
        <f>Q215*H215</f>
        <v>0</v>
      </c>
      <c r="S215" s="230">
        <v>0</v>
      </c>
      <c r="T215" s="231">
        <f>S215*H215</f>
        <v>0</v>
      </c>
      <c r="AR215" s="24" t="s">
        <v>2155</v>
      </c>
      <c r="AT215" s="24" t="s">
        <v>165</v>
      </c>
      <c r="AU215" s="24" t="s">
        <v>151</v>
      </c>
      <c r="AY215" s="24" t="s">
        <v>150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24" t="s">
        <v>80</v>
      </c>
      <c r="BK215" s="232">
        <f>ROUND(I215*H215,2)</f>
        <v>0</v>
      </c>
      <c r="BL215" s="24" t="s">
        <v>392</v>
      </c>
      <c r="BM215" s="24" t="s">
        <v>2476</v>
      </c>
    </row>
    <row r="216" s="1" customFormat="1" ht="16.5" customHeight="1">
      <c r="B216" s="46"/>
      <c r="C216" s="221" t="s">
        <v>831</v>
      </c>
      <c r="D216" s="221" t="s">
        <v>153</v>
      </c>
      <c r="E216" s="222" t="s">
        <v>2477</v>
      </c>
      <c r="F216" s="223" t="s">
        <v>2478</v>
      </c>
      <c r="G216" s="224" t="s">
        <v>516</v>
      </c>
      <c r="H216" s="225">
        <v>1</v>
      </c>
      <c r="I216" s="226"/>
      <c r="J216" s="227">
        <f>ROUND(I216*H216,2)</f>
        <v>0</v>
      </c>
      <c r="K216" s="223" t="s">
        <v>21</v>
      </c>
      <c r="L216" s="72"/>
      <c r="M216" s="228" t="s">
        <v>21</v>
      </c>
      <c r="N216" s="229" t="s">
        <v>43</v>
      </c>
      <c r="O216" s="47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AR216" s="24" t="s">
        <v>392</v>
      </c>
      <c r="AT216" s="24" t="s">
        <v>153</v>
      </c>
      <c r="AU216" s="24" t="s">
        <v>151</v>
      </c>
      <c r="AY216" s="24" t="s">
        <v>150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24" t="s">
        <v>80</v>
      </c>
      <c r="BK216" s="232">
        <f>ROUND(I216*H216,2)</f>
        <v>0</v>
      </c>
      <c r="BL216" s="24" t="s">
        <v>392</v>
      </c>
      <c r="BM216" s="24" t="s">
        <v>2479</v>
      </c>
    </row>
    <row r="217" s="1" customFormat="1" ht="16.5" customHeight="1">
      <c r="B217" s="46"/>
      <c r="C217" s="257" t="s">
        <v>836</v>
      </c>
      <c r="D217" s="257" t="s">
        <v>165</v>
      </c>
      <c r="E217" s="258" t="s">
        <v>2480</v>
      </c>
      <c r="F217" s="259" t="s">
        <v>2481</v>
      </c>
      <c r="G217" s="260" t="s">
        <v>516</v>
      </c>
      <c r="H217" s="261">
        <v>1</v>
      </c>
      <c r="I217" s="262"/>
      <c r="J217" s="263">
        <f>ROUND(I217*H217,2)</f>
        <v>0</v>
      </c>
      <c r="K217" s="259" t="s">
        <v>21</v>
      </c>
      <c r="L217" s="264"/>
      <c r="M217" s="265" t="s">
        <v>21</v>
      </c>
      <c r="N217" s="266" t="s">
        <v>43</v>
      </c>
      <c r="O217" s="47"/>
      <c r="P217" s="230">
        <f>O217*H217</f>
        <v>0</v>
      </c>
      <c r="Q217" s="230">
        <v>0</v>
      </c>
      <c r="R217" s="230">
        <f>Q217*H217</f>
        <v>0</v>
      </c>
      <c r="S217" s="230">
        <v>0</v>
      </c>
      <c r="T217" s="231">
        <f>S217*H217</f>
        <v>0</v>
      </c>
      <c r="AR217" s="24" t="s">
        <v>2155</v>
      </c>
      <c r="AT217" s="24" t="s">
        <v>165</v>
      </c>
      <c r="AU217" s="24" t="s">
        <v>151</v>
      </c>
      <c r="AY217" s="24" t="s">
        <v>150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24" t="s">
        <v>80</v>
      </c>
      <c r="BK217" s="232">
        <f>ROUND(I217*H217,2)</f>
        <v>0</v>
      </c>
      <c r="BL217" s="24" t="s">
        <v>392</v>
      </c>
      <c r="BM217" s="24" t="s">
        <v>2482</v>
      </c>
    </row>
    <row r="218" s="1" customFormat="1" ht="16.5" customHeight="1">
      <c r="B218" s="46"/>
      <c r="C218" s="221" t="s">
        <v>841</v>
      </c>
      <c r="D218" s="221" t="s">
        <v>153</v>
      </c>
      <c r="E218" s="222" t="s">
        <v>2483</v>
      </c>
      <c r="F218" s="223" t="s">
        <v>2484</v>
      </c>
      <c r="G218" s="224" t="s">
        <v>516</v>
      </c>
      <c r="H218" s="225">
        <v>2</v>
      </c>
      <c r="I218" s="226"/>
      <c r="J218" s="227">
        <f>ROUND(I218*H218,2)</f>
        <v>0</v>
      </c>
      <c r="K218" s="223" t="s">
        <v>21</v>
      </c>
      <c r="L218" s="72"/>
      <c r="M218" s="228" t="s">
        <v>21</v>
      </c>
      <c r="N218" s="229" t="s">
        <v>43</v>
      </c>
      <c r="O218" s="47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AR218" s="24" t="s">
        <v>392</v>
      </c>
      <c r="AT218" s="24" t="s">
        <v>153</v>
      </c>
      <c r="AU218" s="24" t="s">
        <v>151</v>
      </c>
      <c r="AY218" s="24" t="s">
        <v>150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24" t="s">
        <v>80</v>
      </c>
      <c r="BK218" s="232">
        <f>ROUND(I218*H218,2)</f>
        <v>0</v>
      </c>
      <c r="BL218" s="24" t="s">
        <v>392</v>
      </c>
      <c r="BM218" s="24" t="s">
        <v>2485</v>
      </c>
    </row>
    <row r="219" s="1" customFormat="1" ht="16.5" customHeight="1">
      <c r="B219" s="46"/>
      <c r="C219" s="257" t="s">
        <v>848</v>
      </c>
      <c r="D219" s="257" t="s">
        <v>165</v>
      </c>
      <c r="E219" s="258" t="s">
        <v>2486</v>
      </c>
      <c r="F219" s="259" t="s">
        <v>2487</v>
      </c>
      <c r="G219" s="260" t="s">
        <v>516</v>
      </c>
      <c r="H219" s="261">
        <v>2</v>
      </c>
      <c r="I219" s="262"/>
      <c r="J219" s="263">
        <f>ROUND(I219*H219,2)</f>
        <v>0</v>
      </c>
      <c r="K219" s="259" t="s">
        <v>21</v>
      </c>
      <c r="L219" s="264"/>
      <c r="M219" s="265" t="s">
        <v>21</v>
      </c>
      <c r="N219" s="266" t="s">
        <v>43</v>
      </c>
      <c r="O219" s="47"/>
      <c r="P219" s="230">
        <f>O219*H219</f>
        <v>0</v>
      </c>
      <c r="Q219" s="230">
        <v>0</v>
      </c>
      <c r="R219" s="230">
        <f>Q219*H219</f>
        <v>0</v>
      </c>
      <c r="S219" s="230">
        <v>0</v>
      </c>
      <c r="T219" s="231">
        <f>S219*H219</f>
        <v>0</v>
      </c>
      <c r="AR219" s="24" t="s">
        <v>2155</v>
      </c>
      <c r="AT219" s="24" t="s">
        <v>165</v>
      </c>
      <c r="AU219" s="24" t="s">
        <v>151</v>
      </c>
      <c r="AY219" s="24" t="s">
        <v>150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24" t="s">
        <v>80</v>
      </c>
      <c r="BK219" s="232">
        <f>ROUND(I219*H219,2)</f>
        <v>0</v>
      </c>
      <c r="BL219" s="24" t="s">
        <v>392</v>
      </c>
      <c r="BM219" s="24" t="s">
        <v>2488</v>
      </c>
    </row>
    <row r="220" s="1" customFormat="1" ht="16.5" customHeight="1">
      <c r="B220" s="46"/>
      <c r="C220" s="221" t="s">
        <v>854</v>
      </c>
      <c r="D220" s="221" t="s">
        <v>153</v>
      </c>
      <c r="E220" s="222" t="s">
        <v>2489</v>
      </c>
      <c r="F220" s="223" t="s">
        <v>2490</v>
      </c>
      <c r="G220" s="224" t="s">
        <v>516</v>
      </c>
      <c r="H220" s="225">
        <v>3</v>
      </c>
      <c r="I220" s="226"/>
      <c r="J220" s="227">
        <f>ROUND(I220*H220,2)</f>
        <v>0</v>
      </c>
      <c r="K220" s="223" t="s">
        <v>21</v>
      </c>
      <c r="L220" s="72"/>
      <c r="M220" s="228" t="s">
        <v>21</v>
      </c>
      <c r="N220" s="229" t="s">
        <v>43</v>
      </c>
      <c r="O220" s="47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AR220" s="24" t="s">
        <v>392</v>
      </c>
      <c r="AT220" s="24" t="s">
        <v>153</v>
      </c>
      <c r="AU220" s="24" t="s">
        <v>151</v>
      </c>
      <c r="AY220" s="24" t="s">
        <v>150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24" t="s">
        <v>80</v>
      </c>
      <c r="BK220" s="232">
        <f>ROUND(I220*H220,2)</f>
        <v>0</v>
      </c>
      <c r="BL220" s="24" t="s">
        <v>392</v>
      </c>
      <c r="BM220" s="24" t="s">
        <v>2491</v>
      </c>
    </row>
    <row r="221" s="1" customFormat="1" ht="16.5" customHeight="1">
      <c r="B221" s="46"/>
      <c r="C221" s="257" t="s">
        <v>859</v>
      </c>
      <c r="D221" s="257" t="s">
        <v>165</v>
      </c>
      <c r="E221" s="258" t="s">
        <v>2492</v>
      </c>
      <c r="F221" s="259" t="s">
        <v>2493</v>
      </c>
      <c r="G221" s="260" t="s">
        <v>516</v>
      </c>
      <c r="H221" s="261">
        <v>3</v>
      </c>
      <c r="I221" s="262"/>
      <c r="J221" s="263">
        <f>ROUND(I221*H221,2)</f>
        <v>0</v>
      </c>
      <c r="K221" s="259" t="s">
        <v>21</v>
      </c>
      <c r="L221" s="264"/>
      <c r="M221" s="265" t="s">
        <v>21</v>
      </c>
      <c r="N221" s="266" t="s">
        <v>43</v>
      </c>
      <c r="O221" s="47"/>
      <c r="P221" s="230">
        <f>O221*H221</f>
        <v>0</v>
      </c>
      <c r="Q221" s="230">
        <v>0</v>
      </c>
      <c r="R221" s="230">
        <f>Q221*H221</f>
        <v>0</v>
      </c>
      <c r="S221" s="230">
        <v>0</v>
      </c>
      <c r="T221" s="231">
        <f>S221*H221</f>
        <v>0</v>
      </c>
      <c r="AR221" s="24" t="s">
        <v>2155</v>
      </c>
      <c r="AT221" s="24" t="s">
        <v>165</v>
      </c>
      <c r="AU221" s="24" t="s">
        <v>151</v>
      </c>
      <c r="AY221" s="24" t="s">
        <v>150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24" t="s">
        <v>80</v>
      </c>
      <c r="BK221" s="232">
        <f>ROUND(I221*H221,2)</f>
        <v>0</v>
      </c>
      <c r="BL221" s="24" t="s">
        <v>392</v>
      </c>
      <c r="BM221" s="24" t="s">
        <v>2494</v>
      </c>
    </row>
    <row r="222" s="1" customFormat="1" ht="16.5" customHeight="1">
      <c r="B222" s="46"/>
      <c r="C222" s="221" t="s">
        <v>865</v>
      </c>
      <c r="D222" s="221" t="s">
        <v>153</v>
      </c>
      <c r="E222" s="222" t="s">
        <v>2495</v>
      </c>
      <c r="F222" s="223" t="s">
        <v>2496</v>
      </c>
      <c r="G222" s="224" t="s">
        <v>516</v>
      </c>
      <c r="H222" s="225">
        <v>4</v>
      </c>
      <c r="I222" s="226"/>
      <c r="J222" s="227">
        <f>ROUND(I222*H222,2)</f>
        <v>0</v>
      </c>
      <c r="K222" s="223" t="s">
        <v>21</v>
      </c>
      <c r="L222" s="72"/>
      <c r="M222" s="228" t="s">
        <v>21</v>
      </c>
      <c r="N222" s="229" t="s">
        <v>43</v>
      </c>
      <c r="O222" s="47"/>
      <c r="P222" s="230">
        <f>O222*H222</f>
        <v>0</v>
      </c>
      <c r="Q222" s="230">
        <v>0</v>
      </c>
      <c r="R222" s="230">
        <f>Q222*H222</f>
        <v>0</v>
      </c>
      <c r="S222" s="230">
        <v>0</v>
      </c>
      <c r="T222" s="231">
        <f>S222*H222</f>
        <v>0</v>
      </c>
      <c r="AR222" s="24" t="s">
        <v>392</v>
      </c>
      <c r="AT222" s="24" t="s">
        <v>153</v>
      </c>
      <c r="AU222" s="24" t="s">
        <v>151</v>
      </c>
      <c r="AY222" s="24" t="s">
        <v>150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24" t="s">
        <v>80</v>
      </c>
      <c r="BK222" s="232">
        <f>ROUND(I222*H222,2)</f>
        <v>0</v>
      </c>
      <c r="BL222" s="24" t="s">
        <v>392</v>
      </c>
      <c r="BM222" s="24" t="s">
        <v>2497</v>
      </c>
    </row>
    <row r="223" s="1" customFormat="1" ht="16.5" customHeight="1">
      <c r="B223" s="46"/>
      <c r="C223" s="257" t="s">
        <v>870</v>
      </c>
      <c r="D223" s="257" t="s">
        <v>165</v>
      </c>
      <c r="E223" s="258" t="s">
        <v>2498</v>
      </c>
      <c r="F223" s="259" t="s">
        <v>2499</v>
      </c>
      <c r="G223" s="260" t="s">
        <v>516</v>
      </c>
      <c r="H223" s="261">
        <v>4</v>
      </c>
      <c r="I223" s="262"/>
      <c r="J223" s="263">
        <f>ROUND(I223*H223,2)</f>
        <v>0</v>
      </c>
      <c r="K223" s="259" t="s">
        <v>21</v>
      </c>
      <c r="L223" s="264"/>
      <c r="M223" s="265" t="s">
        <v>21</v>
      </c>
      <c r="N223" s="266" t="s">
        <v>43</v>
      </c>
      <c r="O223" s="47"/>
      <c r="P223" s="230">
        <f>O223*H223</f>
        <v>0</v>
      </c>
      <c r="Q223" s="230">
        <v>0</v>
      </c>
      <c r="R223" s="230">
        <f>Q223*H223</f>
        <v>0</v>
      </c>
      <c r="S223" s="230">
        <v>0</v>
      </c>
      <c r="T223" s="231">
        <f>S223*H223</f>
        <v>0</v>
      </c>
      <c r="AR223" s="24" t="s">
        <v>2155</v>
      </c>
      <c r="AT223" s="24" t="s">
        <v>165</v>
      </c>
      <c r="AU223" s="24" t="s">
        <v>151</v>
      </c>
      <c r="AY223" s="24" t="s">
        <v>150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24" t="s">
        <v>80</v>
      </c>
      <c r="BK223" s="232">
        <f>ROUND(I223*H223,2)</f>
        <v>0</v>
      </c>
      <c r="BL223" s="24" t="s">
        <v>392</v>
      </c>
      <c r="BM223" s="24" t="s">
        <v>2500</v>
      </c>
    </row>
    <row r="224" s="1" customFormat="1" ht="25.5" customHeight="1">
      <c r="B224" s="46"/>
      <c r="C224" s="221" t="s">
        <v>876</v>
      </c>
      <c r="D224" s="221" t="s">
        <v>153</v>
      </c>
      <c r="E224" s="222" t="s">
        <v>2501</v>
      </c>
      <c r="F224" s="223" t="s">
        <v>2502</v>
      </c>
      <c r="G224" s="224" t="s">
        <v>516</v>
      </c>
      <c r="H224" s="225">
        <v>3</v>
      </c>
      <c r="I224" s="226"/>
      <c r="J224" s="227">
        <f>ROUND(I224*H224,2)</f>
        <v>0</v>
      </c>
      <c r="K224" s="223" t="s">
        <v>21</v>
      </c>
      <c r="L224" s="72"/>
      <c r="M224" s="228" t="s">
        <v>21</v>
      </c>
      <c r="N224" s="229" t="s">
        <v>43</v>
      </c>
      <c r="O224" s="47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AR224" s="24" t="s">
        <v>392</v>
      </c>
      <c r="AT224" s="24" t="s">
        <v>153</v>
      </c>
      <c r="AU224" s="24" t="s">
        <v>151</v>
      </c>
      <c r="AY224" s="24" t="s">
        <v>150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24" t="s">
        <v>80</v>
      </c>
      <c r="BK224" s="232">
        <f>ROUND(I224*H224,2)</f>
        <v>0</v>
      </c>
      <c r="BL224" s="24" t="s">
        <v>392</v>
      </c>
      <c r="BM224" s="24" t="s">
        <v>2503</v>
      </c>
    </row>
    <row r="225" s="1" customFormat="1" ht="25.5" customHeight="1">
      <c r="B225" s="46"/>
      <c r="C225" s="257" t="s">
        <v>881</v>
      </c>
      <c r="D225" s="257" t="s">
        <v>165</v>
      </c>
      <c r="E225" s="258" t="s">
        <v>2504</v>
      </c>
      <c r="F225" s="259" t="s">
        <v>2505</v>
      </c>
      <c r="G225" s="260" t="s">
        <v>516</v>
      </c>
      <c r="H225" s="261">
        <v>3</v>
      </c>
      <c r="I225" s="262"/>
      <c r="J225" s="263">
        <f>ROUND(I225*H225,2)</f>
        <v>0</v>
      </c>
      <c r="K225" s="259" t="s">
        <v>21</v>
      </c>
      <c r="L225" s="264"/>
      <c r="M225" s="265" t="s">
        <v>21</v>
      </c>
      <c r="N225" s="266" t="s">
        <v>43</v>
      </c>
      <c r="O225" s="47"/>
      <c r="P225" s="230">
        <f>O225*H225</f>
        <v>0</v>
      </c>
      <c r="Q225" s="230">
        <v>0</v>
      </c>
      <c r="R225" s="230">
        <f>Q225*H225</f>
        <v>0</v>
      </c>
      <c r="S225" s="230">
        <v>0</v>
      </c>
      <c r="T225" s="231">
        <f>S225*H225</f>
        <v>0</v>
      </c>
      <c r="AR225" s="24" t="s">
        <v>2155</v>
      </c>
      <c r="AT225" s="24" t="s">
        <v>165</v>
      </c>
      <c r="AU225" s="24" t="s">
        <v>151</v>
      </c>
      <c r="AY225" s="24" t="s">
        <v>150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24" t="s">
        <v>80</v>
      </c>
      <c r="BK225" s="232">
        <f>ROUND(I225*H225,2)</f>
        <v>0</v>
      </c>
      <c r="BL225" s="24" t="s">
        <v>392</v>
      </c>
      <c r="BM225" s="24" t="s">
        <v>2506</v>
      </c>
    </row>
    <row r="226" s="1" customFormat="1" ht="16.5" customHeight="1">
      <c r="B226" s="46"/>
      <c r="C226" s="221" t="s">
        <v>886</v>
      </c>
      <c r="D226" s="221" t="s">
        <v>153</v>
      </c>
      <c r="E226" s="222" t="s">
        <v>2507</v>
      </c>
      <c r="F226" s="223" t="s">
        <v>2508</v>
      </c>
      <c r="G226" s="224" t="s">
        <v>516</v>
      </c>
      <c r="H226" s="225">
        <v>4</v>
      </c>
      <c r="I226" s="226"/>
      <c r="J226" s="227">
        <f>ROUND(I226*H226,2)</f>
        <v>0</v>
      </c>
      <c r="K226" s="223" t="s">
        <v>21</v>
      </c>
      <c r="L226" s="72"/>
      <c r="M226" s="228" t="s">
        <v>21</v>
      </c>
      <c r="N226" s="229" t="s">
        <v>43</v>
      </c>
      <c r="O226" s="47"/>
      <c r="P226" s="230">
        <f>O226*H226</f>
        <v>0</v>
      </c>
      <c r="Q226" s="230">
        <v>0</v>
      </c>
      <c r="R226" s="230">
        <f>Q226*H226</f>
        <v>0</v>
      </c>
      <c r="S226" s="230">
        <v>0</v>
      </c>
      <c r="T226" s="231">
        <f>S226*H226</f>
        <v>0</v>
      </c>
      <c r="AR226" s="24" t="s">
        <v>392</v>
      </c>
      <c r="AT226" s="24" t="s">
        <v>153</v>
      </c>
      <c r="AU226" s="24" t="s">
        <v>151</v>
      </c>
      <c r="AY226" s="24" t="s">
        <v>150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24" t="s">
        <v>80</v>
      </c>
      <c r="BK226" s="232">
        <f>ROUND(I226*H226,2)</f>
        <v>0</v>
      </c>
      <c r="BL226" s="24" t="s">
        <v>392</v>
      </c>
      <c r="BM226" s="24" t="s">
        <v>2509</v>
      </c>
    </row>
    <row r="227" s="1" customFormat="1" ht="16.5" customHeight="1">
      <c r="B227" s="46"/>
      <c r="C227" s="257" t="s">
        <v>891</v>
      </c>
      <c r="D227" s="257" t="s">
        <v>165</v>
      </c>
      <c r="E227" s="258" t="s">
        <v>2510</v>
      </c>
      <c r="F227" s="259" t="s">
        <v>2511</v>
      </c>
      <c r="G227" s="260" t="s">
        <v>516</v>
      </c>
      <c r="H227" s="261">
        <v>4</v>
      </c>
      <c r="I227" s="262"/>
      <c r="J227" s="263">
        <f>ROUND(I227*H227,2)</f>
        <v>0</v>
      </c>
      <c r="K227" s="259" t="s">
        <v>21</v>
      </c>
      <c r="L227" s="264"/>
      <c r="M227" s="265" t="s">
        <v>21</v>
      </c>
      <c r="N227" s="266" t="s">
        <v>43</v>
      </c>
      <c r="O227" s="47"/>
      <c r="P227" s="230">
        <f>O227*H227</f>
        <v>0</v>
      </c>
      <c r="Q227" s="230">
        <v>0</v>
      </c>
      <c r="R227" s="230">
        <f>Q227*H227</f>
        <v>0</v>
      </c>
      <c r="S227" s="230">
        <v>0</v>
      </c>
      <c r="T227" s="231">
        <f>S227*H227</f>
        <v>0</v>
      </c>
      <c r="AR227" s="24" t="s">
        <v>2155</v>
      </c>
      <c r="AT227" s="24" t="s">
        <v>165</v>
      </c>
      <c r="AU227" s="24" t="s">
        <v>151</v>
      </c>
      <c r="AY227" s="24" t="s">
        <v>150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24" t="s">
        <v>80</v>
      </c>
      <c r="BK227" s="232">
        <f>ROUND(I227*H227,2)</f>
        <v>0</v>
      </c>
      <c r="BL227" s="24" t="s">
        <v>392</v>
      </c>
      <c r="BM227" s="24" t="s">
        <v>2512</v>
      </c>
    </row>
    <row r="228" s="1" customFormat="1" ht="16.5" customHeight="1">
      <c r="B228" s="46"/>
      <c r="C228" s="221" t="s">
        <v>898</v>
      </c>
      <c r="D228" s="221" t="s">
        <v>153</v>
      </c>
      <c r="E228" s="222" t="s">
        <v>2513</v>
      </c>
      <c r="F228" s="223" t="s">
        <v>2514</v>
      </c>
      <c r="G228" s="224" t="s">
        <v>516</v>
      </c>
      <c r="H228" s="225">
        <v>4</v>
      </c>
      <c r="I228" s="226"/>
      <c r="J228" s="227">
        <f>ROUND(I228*H228,2)</f>
        <v>0</v>
      </c>
      <c r="K228" s="223" t="s">
        <v>21</v>
      </c>
      <c r="L228" s="72"/>
      <c r="M228" s="228" t="s">
        <v>21</v>
      </c>
      <c r="N228" s="229" t="s">
        <v>43</v>
      </c>
      <c r="O228" s="47"/>
      <c r="P228" s="230">
        <f>O228*H228</f>
        <v>0</v>
      </c>
      <c r="Q228" s="230">
        <v>0</v>
      </c>
      <c r="R228" s="230">
        <f>Q228*H228</f>
        <v>0</v>
      </c>
      <c r="S228" s="230">
        <v>0</v>
      </c>
      <c r="T228" s="231">
        <f>S228*H228</f>
        <v>0</v>
      </c>
      <c r="AR228" s="24" t="s">
        <v>392</v>
      </c>
      <c r="AT228" s="24" t="s">
        <v>153</v>
      </c>
      <c r="AU228" s="24" t="s">
        <v>151</v>
      </c>
      <c r="AY228" s="24" t="s">
        <v>150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24" t="s">
        <v>80</v>
      </c>
      <c r="BK228" s="232">
        <f>ROUND(I228*H228,2)</f>
        <v>0</v>
      </c>
      <c r="BL228" s="24" t="s">
        <v>392</v>
      </c>
      <c r="BM228" s="24" t="s">
        <v>2515</v>
      </c>
    </row>
    <row r="229" s="1" customFormat="1" ht="16.5" customHeight="1">
      <c r="B229" s="46"/>
      <c r="C229" s="257" t="s">
        <v>911</v>
      </c>
      <c r="D229" s="257" t="s">
        <v>165</v>
      </c>
      <c r="E229" s="258" t="s">
        <v>2516</v>
      </c>
      <c r="F229" s="259" t="s">
        <v>2517</v>
      </c>
      <c r="G229" s="260" t="s">
        <v>516</v>
      </c>
      <c r="H229" s="261">
        <v>4</v>
      </c>
      <c r="I229" s="262"/>
      <c r="J229" s="263">
        <f>ROUND(I229*H229,2)</f>
        <v>0</v>
      </c>
      <c r="K229" s="259" t="s">
        <v>21</v>
      </c>
      <c r="L229" s="264"/>
      <c r="M229" s="265" t="s">
        <v>21</v>
      </c>
      <c r="N229" s="266" t="s">
        <v>43</v>
      </c>
      <c r="O229" s="47"/>
      <c r="P229" s="230">
        <f>O229*H229</f>
        <v>0</v>
      </c>
      <c r="Q229" s="230">
        <v>0</v>
      </c>
      <c r="R229" s="230">
        <f>Q229*H229</f>
        <v>0</v>
      </c>
      <c r="S229" s="230">
        <v>0</v>
      </c>
      <c r="T229" s="231">
        <f>S229*H229</f>
        <v>0</v>
      </c>
      <c r="AR229" s="24" t="s">
        <v>2155</v>
      </c>
      <c r="AT229" s="24" t="s">
        <v>165</v>
      </c>
      <c r="AU229" s="24" t="s">
        <v>151</v>
      </c>
      <c r="AY229" s="24" t="s">
        <v>150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24" t="s">
        <v>80</v>
      </c>
      <c r="BK229" s="232">
        <f>ROUND(I229*H229,2)</f>
        <v>0</v>
      </c>
      <c r="BL229" s="24" t="s">
        <v>392</v>
      </c>
      <c r="BM229" s="24" t="s">
        <v>2518</v>
      </c>
    </row>
    <row r="230" s="1" customFormat="1" ht="16.5" customHeight="1">
      <c r="B230" s="46"/>
      <c r="C230" s="221" t="s">
        <v>918</v>
      </c>
      <c r="D230" s="221" t="s">
        <v>153</v>
      </c>
      <c r="E230" s="222" t="s">
        <v>2519</v>
      </c>
      <c r="F230" s="223" t="s">
        <v>2520</v>
      </c>
      <c r="G230" s="224" t="s">
        <v>516</v>
      </c>
      <c r="H230" s="225">
        <v>2</v>
      </c>
      <c r="I230" s="226"/>
      <c r="J230" s="227">
        <f>ROUND(I230*H230,2)</f>
        <v>0</v>
      </c>
      <c r="K230" s="223" t="s">
        <v>21</v>
      </c>
      <c r="L230" s="72"/>
      <c r="M230" s="228" t="s">
        <v>21</v>
      </c>
      <c r="N230" s="229" t="s">
        <v>43</v>
      </c>
      <c r="O230" s="47"/>
      <c r="P230" s="230">
        <f>O230*H230</f>
        <v>0</v>
      </c>
      <c r="Q230" s="230">
        <v>0</v>
      </c>
      <c r="R230" s="230">
        <f>Q230*H230</f>
        <v>0</v>
      </c>
      <c r="S230" s="230">
        <v>0</v>
      </c>
      <c r="T230" s="231">
        <f>S230*H230</f>
        <v>0</v>
      </c>
      <c r="AR230" s="24" t="s">
        <v>392</v>
      </c>
      <c r="AT230" s="24" t="s">
        <v>153</v>
      </c>
      <c r="AU230" s="24" t="s">
        <v>151</v>
      </c>
      <c r="AY230" s="24" t="s">
        <v>150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24" t="s">
        <v>80</v>
      </c>
      <c r="BK230" s="232">
        <f>ROUND(I230*H230,2)</f>
        <v>0</v>
      </c>
      <c r="BL230" s="24" t="s">
        <v>392</v>
      </c>
      <c r="BM230" s="24" t="s">
        <v>2521</v>
      </c>
    </row>
    <row r="231" s="1" customFormat="1" ht="16.5" customHeight="1">
      <c r="B231" s="46"/>
      <c r="C231" s="257" t="s">
        <v>924</v>
      </c>
      <c r="D231" s="257" t="s">
        <v>165</v>
      </c>
      <c r="E231" s="258" t="s">
        <v>2522</v>
      </c>
      <c r="F231" s="259" t="s">
        <v>2523</v>
      </c>
      <c r="G231" s="260" t="s">
        <v>516</v>
      </c>
      <c r="H231" s="261">
        <v>2</v>
      </c>
      <c r="I231" s="262"/>
      <c r="J231" s="263">
        <f>ROUND(I231*H231,2)</f>
        <v>0</v>
      </c>
      <c r="K231" s="259" t="s">
        <v>21</v>
      </c>
      <c r="L231" s="264"/>
      <c r="M231" s="265" t="s">
        <v>21</v>
      </c>
      <c r="N231" s="266" t="s">
        <v>43</v>
      </c>
      <c r="O231" s="47"/>
      <c r="P231" s="230">
        <f>O231*H231</f>
        <v>0</v>
      </c>
      <c r="Q231" s="230">
        <v>0</v>
      </c>
      <c r="R231" s="230">
        <f>Q231*H231</f>
        <v>0</v>
      </c>
      <c r="S231" s="230">
        <v>0</v>
      </c>
      <c r="T231" s="231">
        <f>S231*H231</f>
        <v>0</v>
      </c>
      <c r="AR231" s="24" t="s">
        <v>2155</v>
      </c>
      <c r="AT231" s="24" t="s">
        <v>165</v>
      </c>
      <c r="AU231" s="24" t="s">
        <v>151</v>
      </c>
      <c r="AY231" s="24" t="s">
        <v>150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24" t="s">
        <v>80</v>
      </c>
      <c r="BK231" s="232">
        <f>ROUND(I231*H231,2)</f>
        <v>0</v>
      </c>
      <c r="BL231" s="24" t="s">
        <v>392</v>
      </c>
      <c r="BM231" s="24" t="s">
        <v>2524</v>
      </c>
    </row>
    <row r="232" s="1" customFormat="1" ht="16.5" customHeight="1">
      <c r="B232" s="46"/>
      <c r="C232" s="221" t="s">
        <v>928</v>
      </c>
      <c r="D232" s="221" t="s">
        <v>153</v>
      </c>
      <c r="E232" s="222" t="s">
        <v>2525</v>
      </c>
      <c r="F232" s="223" t="s">
        <v>2526</v>
      </c>
      <c r="G232" s="224" t="s">
        <v>516</v>
      </c>
      <c r="H232" s="225">
        <v>10</v>
      </c>
      <c r="I232" s="226"/>
      <c r="J232" s="227">
        <f>ROUND(I232*H232,2)</f>
        <v>0</v>
      </c>
      <c r="K232" s="223" t="s">
        <v>21</v>
      </c>
      <c r="L232" s="72"/>
      <c r="M232" s="228" t="s">
        <v>21</v>
      </c>
      <c r="N232" s="229" t="s">
        <v>43</v>
      </c>
      <c r="O232" s="47"/>
      <c r="P232" s="230">
        <f>O232*H232</f>
        <v>0</v>
      </c>
      <c r="Q232" s="230">
        <v>0</v>
      </c>
      <c r="R232" s="230">
        <f>Q232*H232</f>
        <v>0</v>
      </c>
      <c r="S232" s="230">
        <v>0</v>
      </c>
      <c r="T232" s="231">
        <f>S232*H232</f>
        <v>0</v>
      </c>
      <c r="AR232" s="24" t="s">
        <v>392</v>
      </c>
      <c r="AT232" s="24" t="s">
        <v>153</v>
      </c>
      <c r="AU232" s="24" t="s">
        <v>151</v>
      </c>
      <c r="AY232" s="24" t="s">
        <v>150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24" t="s">
        <v>80</v>
      </c>
      <c r="BK232" s="232">
        <f>ROUND(I232*H232,2)</f>
        <v>0</v>
      </c>
      <c r="BL232" s="24" t="s">
        <v>392</v>
      </c>
      <c r="BM232" s="24" t="s">
        <v>2527</v>
      </c>
    </row>
    <row r="233" s="1" customFormat="1" ht="16.5" customHeight="1">
      <c r="B233" s="46"/>
      <c r="C233" s="257" t="s">
        <v>934</v>
      </c>
      <c r="D233" s="257" t="s">
        <v>165</v>
      </c>
      <c r="E233" s="258" t="s">
        <v>2528</v>
      </c>
      <c r="F233" s="259" t="s">
        <v>2529</v>
      </c>
      <c r="G233" s="260" t="s">
        <v>516</v>
      </c>
      <c r="H233" s="261">
        <v>10</v>
      </c>
      <c r="I233" s="262"/>
      <c r="J233" s="263">
        <f>ROUND(I233*H233,2)</f>
        <v>0</v>
      </c>
      <c r="K233" s="259" t="s">
        <v>21</v>
      </c>
      <c r="L233" s="264"/>
      <c r="M233" s="265" t="s">
        <v>21</v>
      </c>
      <c r="N233" s="266" t="s">
        <v>43</v>
      </c>
      <c r="O233" s="47"/>
      <c r="P233" s="230">
        <f>O233*H233</f>
        <v>0</v>
      </c>
      <c r="Q233" s="230">
        <v>0</v>
      </c>
      <c r="R233" s="230">
        <f>Q233*H233</f>
        <v>0</v>
      </c>
      <c r="S233" s="230">
        <v>0</v>
      </c>
      <c r="T233" s="231">
        <f>S233*H233</f>
        <v>0</v>
      </c>
      <c r="AR233" s="24" t="s">
        <v>2155</v>
      </c>
      <c r="AT233" s="24" t="s">
        <v>165</v>
      </c>
      <c r="AU233" s="24" t="s">
        <v>151</v>
      </c>
      <c r="AY233" s="24" t="s">
        <v>150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24" t="s">
        <v>80</v>
      </c>
      <c r="BK233" s="232">
        <f>ROUND(I233*H233,2)</f>
        <v>0</v>
      </c>
      <c r="BL233" s="24" t="s">
        <v>392</v>
      </c>
      <c r="BM233" s="24" t="s">
        <v>2530</v>
      </c>
    </row>
    <row r="234" s="1" customFormat="1" ht="16.5" customHeight="1">
      <c r="B234" s="46"/>
      <c r="C234" s="221" t="s">
        <v>939</v>
      </c>
      <c r="D234" s="221" t="s">
        <v>153</v>
      </c>
      <c r="E234" s="222" t="s">
        <v>2531</v>
      </c>
      <c r="F234" s="223" t="s">
        <v>2532</v>
      </c>
      <c r="G234" s="224" t="s">
        <v>516</v>
      </c>
      <c r="H234" s="225">
        <v>20</v>
      </c>
      <c r="I234" s="226"/>
      <c r="J234" s="227">
        <f>ROUND(I234*H234,2)</f>
        <v>0</v>
      </c>
      <c r="K234" s="223" t="s">
        <v>21</v>
      </c>
      <c r="L234" s="72"/>
      <c r="M234" s="228" t="s">
        <v>21</v>
      </c>
      <c r="N234" s="229" t="s">
        <v>43</v>
      </c>
      <c r="O234" s="47"/>
      <c r="P234" s="230">
        <f>O234*H234</f>
        <v>0</v>
      </c>
      <c r="Q234" s="230">
        <v>0</v>
      </c>
      <c r="R234" s="230">
        <f>Q234*H234</f>
        <v>0</v>
      </c>
      <c r="S234" s="230">
        <v>0</v>
      </c>
      <c r="T234" s="231">
        <f>S234*H234</f>
        <v>0</v>
      </c>
      <c r="AR234" s="24" t="s">
        <v>392</v>
      </c>
      <c r="AT234" s="24" t="s">
        <v>153</v>
      </c>
      <c r="AU234" s="24" t="s">
        <v>151</v>
      </c>
      <c r="AY234" s="24" t="s">
        <v>150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24" t="s">
        <v>80</v>
      </c>
      <c r="BK234" s="232">
        <f>ROUND(I234*H234,2)</f>
        <v>0</v>
      </c>
      <c r="BL234" s="24" t="s">
        <v>392</v>
      </c>
      <c r="BM234" s="24" t="s">
        <v>2533</v>
      </c>
    </row>
    <row r="235" s="1" customFormat="1" ht="16.5" customHeight="1">
      <c r="B235" s="46"/>
      <c r="C235" s="257" t="s">
        <v>947</v>
      </c>
      <c r="D235" s="257" t="s">
        <v>165</v>
      </c>
      <c r="E235" s="258" t="s">
        <v>2534</v>
      </c>
      <c r="F235" s="259" t="s">
        <v>2535</v>
      </c>
      <c r="G235" s="260" t="s">
        <v>516</v>
      </c>
      <c r="H235" s="261">
        <v>20</v>
      </c>
      <c r="I235" s="262"/>
      <c r="J235" s="263">
        <f>ROUND(I235*H235,2)</f>
        <v>0</v>
      </c>
      <c r="K235" s="259" t="s">
        <v>21</v>
      </c>
      <c r="L235" s="264"/>
      <c r="M235" s="265" t="s">
        <v>21</v>
      </c>
      <c r="N235" s="266" t="s">
        <v>43</v>
      </c>
      <c r="O235" s="47"/>
      <c r="P235" s="230">
        <f>O235*H235</f>
        <v>0</v>
      </c>
      <c r="Q235" s="230">
        <v>0</v>
      </c>
      <c r="R235" s="230">
        <f>Q235*H235</f>
        <v>0</v>
      </c>
      <c r="S235" s="230">
        <v>0</v>
      </c>
      <c r="T235" s="231">
        <f>S235*H235</f>
        <v>0</v>
      </c>
      <c r="AR235" s="24" t="s">
        <v>2155</v>
      </c>
      <c r="AT235" s="24" t="s">
        <v>165</v>
      </c>
      <c r="AU235" s="24" t="s">
        <v>151</v>
      </c>
      <c r="AY235" s="24" t="s">
        <v>150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24" t="s">
        <v>80</v>
      </c>
      <c r="BK235" s="232">
        <f>ROUND(I235*H235,2)</f>
        <v>0</v>
      </c>
      <c r="BL235" s="24" t="s">
        <v>392</v>
      </c>
      <c r="BM235" s="24" t="s">
        <v>2536</v>
      </c>
    </row>
    <row r="236" s="10" customFormat="1" ht="22.32" customHeight="1">
      <c r="B236" s="205"/>
      <c r="C236" s="206"/>
      <c r="D236" s="207" t="s">
        <v>71</v>
      </c>
      <c r="E236" s="219" t="s">
        <v>2537</v>
      </c>
      <c r="F236" s="219" t="s">
        <v>2538</v>
      </c>
      <c r="G236" s="206"/>
      <c r="H236" s="206"/>
      <c r="I236" s="209"/>
      <c r="J236" s="220">
        <f>BK236</f>
        <v>0</v>
      </c>
      <c r="K236" s="206"/>
      <c r="L236" s="211"/>
      <c r="M236" s="212"/>
      <c r="N236" s="213"/>
      <c r="O236" s="213"/>
      <c r="P236" s="214">
        <f>SUM(P237:P244)</f>
        <v>0</v>
      </c>
      <c r="Q236" s="213"/>
      <c r="R236" s="214">
        <f>SUM(R237:R244)</f>
        <v>0</v>
      </c>
      <c r="S236" s="213"/>
      <c r="T236" s="215">
        <f>SUM(T237:T244)</f>
        <v>0</v>
      </c>
      <c r="AR236" s="216" t="s">
        <v>151</v>
      </c>
      <c r="AT236" s="217" t="s">
        <v>71</v>
      </c>
      <c r="AU236" s="217" t="s">
        <v>82</v>
      </c>
      <c r="AY236" s="216" t="s">
        <v>150</v>
      </c>
      <c r="BK236" s="218">
        <f>SUM(BK237:BK244)</f>
        <v>0</v>
      </c>
    </row>
    <row r="237" s="1" customFormat="1" ht="16.5" customHeight="1">
      <c r="B237" s="46"/>
      <c r="C237" s="221" t="s">
        <v>953</v>
      </c>
      <c r="D237" s="221" t="s">
        <v>153</v>
      </c>
      <c r="E237" s="222" t="s">
        <v>2539</v>
      </c>
      <c r="F237" s="223" t="s">
        <v>2540</v>
      </c>
      <c r="G237" s="224" t="s">
        <v>2541</v>
      </c>
      <c r="H237" s="225">
        <v>1</v>
      </c>
      <c r="I237" s="226"/>
      <c r="J237" s="227">
        <f>ROUND(I237*H237,2)</f>
        <v>0</v>
      </c>
      <c r="K237" s="223" t="s">
        <v>21</v>
      </c>
      <c r="L237" s="72"/>
      <c r="M237" s="228" t="s">
        <v>21</v>
      </c>
      <c r="N237" s="229" t="s">
        <v>43</v>
      </c>
      <c r="O237" s="47"/>
      <c r="P237" s="230">
        <f>O237*H237</f>
        <v>0</v>
      </c>
      <c r="Q237" s="230">
        <v>0</v>
      </c>
      <c r="R237" s="230">
        <f>Q237*H237</f>
        <v>0</v>
      </c>
      <c r="S237" s="230">
        <v>0</v>
      </c>
      <c r="T237" s="231">
        <f>S237*H237</f>
        <v>0</v>
      </c>
      <c r="AR237" s="24" t="s">
        <v>392</v>
      </c>
      <c r="AT237" s="24" t="s">
        <v>153</v>
      </c>
      <c r="AU237" s="24" t="s">
        <v>151</v>
      </c>
      <c r="AY237" s="24" t="s">
        <v>150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24" t="s">
        <v>80</v>
      </c>
      <c r="BK237" s="232">
        <f>ROUND(I237*H237,2)</f>
        <v>0</v>
      </c>
      <c r="BL237" s="24" t="s">
        <v>392</v>
      </c>
      <c r="BM237" s="24" t="s">
        <v>2542</v>
      </c>
    </row>
    <row r="238" s="1" customFormat="1" ht="16.5" customHeight="1">
      <c r="B238" s="46"/>
      <c r="C238" s="221" t="s">
        <v>959</v>
      </c>
      <c r="D238" s="221" t="s">
        <v>153</v>
      </c>
      <c r="E238" s="222" t="s">
        <v>2543</v>
      </c>
      <c r="F238" s="223" t="s">
        <v>2544</v>
      </c>
      <c r="G238" s="224" t="s">
        <v>516</v>
      </c>
      <c r="H238" s="225">
        <v>1</v>
      </c>
      <c r="I238" s="226"/>
      <c r="J238" s="227">
        <f>ROUND(I238*H238,2)</f>
        <v>0</v>
      </c>
      <c r="K238" s="223" t="s">
        <v>21</v>
      </c>
      <c r="L238" s="72"/>
      <c r="M238" s="228" t="s">
        <v>21</v>
      </c>
      <c r="N238" s="229" t="s">
        <v>43</v>
      </c>
      <c r="O238" s="47"/>
      <c r="P238" s="230">
        <f>O238*H238</f>
        <v>0</v>
      </c>
      <c r="Q238" s="230">
        <v>0</v>
      </c>
      <c r="R238" s="230">
        <f>Q238*H238</f>
        <v>0</v>
      </c>
      <c r="S238" s="230">
        <v>0</v>
      </c>
      <c r="T238" s="231">
        <f>S238*H238</f>
        <v>0</v>
      </c>
      <c r="AR238" s="24" t="s">
        <v>392</v>
      </c>
      <c r="AT238" s="24" t="s">
        <v>153</v>
      </c>
      <c r="AU238" s="24" t="s">
        <v>151</v>
      </c>
      <c r="AY238" s="24" t="s">
        <v>150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24" t="s">
        <v>80</v>
      </c>
      <c r="BK238" s="232">
        <f>ROUND(I238*H238,2)</f>
        <v>0</v>
      </c>
      <c r="BL238" s="24" t="s">
        <v>392</v>
      </c>
      <c r="BM238" s="24" t="s">
        <v>2545</v>
      </c>
    </row>
    <row r="239" s="1" customFormat="1" ht="16.5" customHeight="1">
      <c r="B239" s="46"/>
      <c r="C239" s="221" t="s">
        <v>965</v>
      </c>
      <c r="D239" s="221" t="s">
        <v>153</v>
      </c>
      <c r="E239" s="222" t="s">
        <v>2546</v>
      </c>
      <c r="F239" s="223" t="s">
        <v>2547</v>
      </c>
      <c r="G239" s="224" t="s">
        <v>516</v>
      </c>
      <c r="H239" s="225">
        <v>1</v>
      </c>
      <c r="I239" s="226"/>
      <c r="J239" s="227">
        <f>ROUND(I239*H239,2)</f>
        <v>0</v>
      </c>
      <c r="K239" s="223" t="s">
        <v>21</v>
      </c>
      <c r="L239" s="72"/>
      <c r="M239" s="228" t="s">
        <v>21</v>
      </c>
      <c r="N239" s="229" t="s">
        <v>43</v>
      </c>
      <c r="O239" s="47"/>
      <c r="P239" s="230">
        <f>O239*H239</f>
        <v>0</v>
      </c>
      <c r="Q239" s="230">
        <v>0</v>
      </c>
      <c r="R239" s="230">
        <f>Q239*H239</f>
        <v>0</v>
      </c>
      <c r="S239" s="230">
        <v>0</v>
      </c>
      <c r="T239" s="231">
        <f>S239*H239</f>
        <v>0</v>
      </c>
      <c r="AR239" s="24" t="s">
        <v>392</v>
      </c>
      <c r="AT239" s="24" t="s">
        <v>153</v>
      </c>
      <c r="AU239" s="24" t="s">
        <v>151</v>
      </c>
      <c r="AY239" s="24" t="s">
        <v>150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24" t="s">
        <v>80</v>
      </c>
      <c r="BK239" s="232">
        <f>ROUND(I239*H239,2)</f>
        <v>0</v>
      </c>
      <c r="BL239" s="24" t="s">
        <v>392</v>
      </c>
      <c r="BM239" s="24" t="s">
        <v>2548</v>
      </c>
    </row>
    <row r="240" s="1" customFormat="1" ht="16.5" customHeight="1">
      <c r="B240" s="46"/>
      <c r="C240" s="221" t="s">
        <v>971</v>
      </c>
      <c r="D240" s="221" t="s">
        <v>153</v>
      </c>
      <c r="E240" s="222" t="s">
        <v>2549</v>
      </c>
      <c r="F240" s="223" t="s">
        <v>2550</v>
      </c>
      <c r="G240" s="224" t="s">
        <v>2120</v>
      </c>
      <c r="H240" s="225">
        <v>2</v>
      </c>
      <c r="I240" s="226"/>
      <c r="J240" s="227">
        <f>ROUND(I240*H240,2)</f>
        <v>0</v>
      </c>
      <c r="K240" s="223" t="s">
        <v>21</v>
      </c>
      <c r="L240" s="72"/>
      <c r="M240" s="228" t="s">
        <v>21</v>
      </c>
      <c r="N240" s="229" t="s">
        <v>43</v>
      </c>
      <c r="O240" s="47"/>
      <c r="P240" s="230">
        <f>O240*H240</f>
        <v>0</v>
      </c>
      <c r="Q240" s="230">
        <v>0</v>
      </c>
      <c r="R240" s="230">
        <f>Q240*H240</f>
        <v>0</v>
      </c>
      <c r="S240" s="230">
        <v>0</v>
      </c>
      <c r="T240" s="231">
        <f>S240*H240</f>
        <v>0</v>
      </c>
      <c r="AR240" s="24" t="s">
        <v>392</v>
      </c>
      <c r="AT240" s="24" t="s">
        <v>153</v>
      </c>
      <c r="AU240" s="24" t="s">
        <v>151</v>
      </c>
      <c r="AY240" s="24" t="s">
        <v>150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24" t="s">
        <v>80</v>
      </c>
      <c r="BK240" s="232">
        <f>ROUND(I240*H240,2)</f>
        <v>0</v>
      </c>
      <c r="BL240" s="24" t="s">
        <v>392</v>
      </c>
      <c r="BM240" s="24" t="s">
        <v>2551</v>
      </c>
    </row>
    <row r="241" s="1" customFormat="1" ht="16.5" customHeight="1">
      <c r="B241" s="46"/>
      <c r="C241" s="221" t="s">
        <v>980</v>
      </c>
      <c r="D241" s="221" t="s">
        <v>153</v>
      </c>
      <c r="E241" s="222" t="s">
        <v>2552</v>
      </c>
      <c r="F241" s="223" t="s">
        <v>2553</v>
      </c>
      <c r="G241" s="224" t="s">
        <v>2120</v>
      </c>
      <c r="H241" s="225">
        <v>2</v>
      </c>
      <c r="I241" s="226"/>
      <c r="J241" s="227">
        <f>ROUND(I241*H241,2)</f>
        <v>0</v>
      </c>
      <c r="K241" s="223" t="s">
        <v>21</v>
      </c>
      <c r="L241" s="72"/>
      <c r="M241" s="228" t="s">
        <v>21</v>
      </c>
      <c r="N241" s="229" t="s">
        <v>43</v>
      </c>
      <c r="O241" s="47"/>
      <c r="P241" s="230">
        <f>O241*H241</f>
        <v>0</v>
      </c>
      <c r="Q241" s="230">
        <v>0</v>
      </c>
      <c r="R241" s="230">
        <f>Q241*H241</f>
        <v>0</v>
      </c>
      <c r="S241" s="230">
        <v>0</v>
      </c>
      <c r="T241" s="231">
        <f>S241*H241</f>
        <v>0</v>
      </c>
      <c r="AR241" s="24" t="s">
        <v>392</v>
      </c>
      <c r="AT241" s="24" t="s">
        <v>153</v>
      </c>
      <c r="AU241" s="24" t="s">
        <v>151</v>
      </c>
      <c r="AY241" s="24" t="s">
        <v>150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24" t="s">
        <v>80</v>
      </c>
      <c r="BK241" s="232">
        <f>ROUND(I241*H241,2)</f>
        <v>0</v>
      </c>
      <c r="BL241" s="24" t="s">
        <v>392</v>
      </c>
      <c r="BM241" s="24" t="s">
        <v>2554</v>
      </c>
    </row>
    <row r="242" s="1" customFormat="1" ht="16.5" customHeight="1">
      <c r="B242" s="46"/>
      <c r="C242" s="221" t="s">
        <v>982</v>
      </c>
      <c r="D242" s="221" t="s">
        <v>153</v>
      </c>
      <c r="E242" s="222" t="s">
        <v>2555</v>
      </c>
      <c r="F242" s="223" t="s">
        <v>2556</v>
      </c>
      <c r="G242" s="224" t="s">
        <v>516</v>
      </c>
      <c r="H242" s="225">
        <v>1</v>
      </c>
      <c r="I242" s="226"/>
      <c r="J242" s="227">
        <f>ROUND(I242*H242,2)</f>
        <v>0</v>
      </c>
      <c r="K242" s="223" t="s">
        <v>21</v>
      </c>
      <c r="L242" s="72"/>
      <c r="M242" s="228" t="s">
        <v>21</v>
      </c>
      <c r="N242" s="229" t="s">
        <v>43</v>
      </c>
      <c r="O242" s="47"/>
      <c r="P242" s="230">
        <f>O242*H242</f>
        <v>0</v>
      </c>
      <c r="Q242" s="230">
        <v>0</v>
      </c>
      <c r="R242" s="230">
        <f>Q242*H242</f>
        <v>0</v>
      </c>
      <c r="S242" s="230">
        <v>0</v>
      </c>
      <c r="T242" s="231">
        <f>S242*H242</f>
        <v>0</v>
      </c>
      <c r="AR242" s="24" t="s">
        <v>392</v>
      </c>
      <c r="AT242" s="24" t="s">
        <v>153</v>
      </c>
      <c r="AU242" s="24" t="s">
        <v>151</v>
      </c>
      <c r="AY242" s="24" t="s">
        <v>150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24" t="s">
        <v>80</v>
      </c>
      <c r="BK242" s="232">
        <f>ROUND(I242*H242,2)</f>
        <v>0</v>
      </c>
      <c r="BL242" s="24" t="s">
        <v>392</v>
      </c>
      <c r="BM242" s="24" t="s">
        <v>2557</v>
      </c>
    </row>
    <row r="243" s="1" customFormat="1" ht="16.5" customHeight="1">
      <c r="B243" s="46"/>
      <c r="C243" s="221" t="s">
        <v>990</v>
      </c>
      <c r="D243" s="221" t="s">
        <v>153</v>
      </c>
      <c r="E243" s="222" t="s">
        <v>2558</v>
      </c>
      <c r="F243" s="223" t="s">
        <v>2559</v>
      </c>
      <c r="G243" s="224" t="s">
        <v>2120</v>
      </c>
      <c r="H243" s="225">
        <v>3</v>
      </c>
      <c r="I243" s="226"/>
      <c r="J243" s="227">
        <f>ROUND(I243*H243,2)</f>
        <v>0</v>
      </c>
      <c r="K243" s="223" t="s">
        <v>21</v>
      </c>
      <c r="L243" s="72"/>
      <c r="M243" s="228" t="s">
        <v>21</v>
      </c>
      <c r="N243" s="229" t="s">
        <v>43</v>
      </c>
      <c r="O243" s="47"/>
      <c r="P243" s="230">
        <f>O243*H243</f>
        <v>0</v>
      </c>
      <c r="Q243" s="230">
        <v>0</v>
      </c>
      <c r="R243" s="230">
        <f>Q243*H243</f>
        <v>0</v>
      </c>
      <c r="S243" s="230">
        <v>0</v>
      </c>
      <c r="T243" s="231">
        <f>S243*H243</f>
        <v>0</v>
      </c>
      <c r="AR243" s="24" t="s">
        <v>392</v>
      </c>
      <c r="AT243" s="24" t="s">
        <v>153</v>
      </c>
      <c r="AU243" s="24" t="s">
        <v>151</v>
      </c>
      <c r="AY243" s="24" t="s">
        <v>150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24" t="s">
        <v>80</v>
      </c>
      <c r="BK243" s="232">
        <f>ROUND(I243*H243,2)</f>
        <v>0</v>
      </c>
      <c r="BL243" s="24" t="s">
        <v>392</v>
      </c>
      <c r="BM243" s="24" t="s">
        <v>2560</v>
      </c>
    </row>
    <row r="244" s="1" customFormat="1" ht="16.5" customHeight="1">
      <c r="B244" s="46"/>
      <c r="C244" s="221" t="s">
        <v>995</v>
      </c>
      <c r="D244" s="221" t="s">
        <v>153</v>
      </c>
      <c r="E244" s="222" t="s">
        <v>2561</v>
      </c>
      <c r="F244" s="223" t="s">
        <v>2562</v>
      </c>
      <c r="G244" s="224" t="s">
        <v>516</v>
      </c>
      <c r="H244" s="225">
        <v>1</v>
      </c>
      <c r="I244" s="226"/>
      <c r="J244" s="227">
        <f>ROUND(I244*H244,2)</f>
        <v>0</v>
      </c>
      <c r="K244" s="223" t="s">
        <v>21</v>
      </c>
      <c r="L244" s="72"/>
      <c r="M244" s="228" t="s">
        <v>21</v>
      </c>
      <c r="N244" s="229" t="s">
        <v>43</v>
      </c>
      <c r="O244" s="47"/>
      <c r="P244" s="230">
        <f>O244*H244</f>
        <v>0</v>
      </c>
      <c r="Q244" s="230">
        <v>0</v>
      </c>
      <c r="R244" s="230">
        <f>Q244*H244</f>
        <v>0</v>
      </c>
      <c r="S244" s="230">
        <v>0</v>
      </c>
      <c r="T244" s="231">
        <f>S244*H244</f>
        <v>0</v>
      </c>
      <c r="AR244" s="24" t="s">
        <v>392</v>
      </c>
      <c r="AT244" s="24" t="s">
        <v>153</v>
      </c>
      <c r="AU244" s="24" t="s">
        <v>151</v>
      </c>
      <c r="AY244" s="24" t="s">
        <v>150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24" t="s">
        <v>80</v>
      </c>
      <c r="BK244" s="232">
        <f>ROUND(I244*H244,2)</f>
        <v>0</v>
      </c>
      <c r="BL244" s="24" t="s">
        <v>392</v>
      </c>
      <c r="BM244" s="24" t="s">
        <v>2563</v>
      </c>
    </row>
    <row r="245" s="10" customFormat="1" ht="22.32" customHeight="1">
      <c r="B245" s="205"/>
      <c r="C245" s="206"/>
      <c r="D245" s="207" t="s">
        <v>71</v>
      </c>
      <c r="E245" s="219" t="s">
        <v>2564</v>
      </c>
      <c r="F245" s="219" t="s">
        <v>2565</v>
      </c>
      <c r="G245" s="206"/>
      <c r="H245" s="206"/>
      <c r="I245" s="209"/>
      <c r="J245" s="220">
        <f>BK245</f>
        <v>0</v>
      </c>
      <c r="K245" s="206"/>
      <c r="L245" s="211"/>
      <c r="M245" s="212"/>
      <c r="N245" s="213"/>
      <c r="O245" s="213"/>
      <c r="P245" s="214">
        <f>SUM(P246:P247)</f>
        <v>0</v>
      </c>
      <c r="Q245" s="213"/>
      <c r="R245" s="214">
        <f>SUM(R246:R247)</f>
        <v>0</v>
      </c>
      <c r="S245" s="213"/>
      <c r="T245" s="215">
        <f>SUM(T246:T247)</f>
        <v>0</v>
      </c>
      <c r="AR245" s="216" t="s">
        <v>151</v>
      </c>
      <c r="AT245" s="217" t="s">
        <v>71</v>
      </c>
      <c r="AU245" s="217" t="s">
        <v>82</v>
      </c>
      <c r="AY245" s="216" t="s">
        <v>150</v>
      </c>
      <c r="BK245" s="218">
        <f>SUM(BK246:BK247)</f>
        <v>0</v>
      </c>
    </row>
    <row r="246" s="1" customFormat="1" ht="16.5" customHeight="1">
      <c r="B246" s="46"/>
      <c r="C246" s="221" t="s">
        <v>1002</v>
      </c>
      <c r="D246" s="221" t="s">
        <v>153</v>
      </c>
      <c r="E246" s="222" t="s">
        <v>2566</v>
      </c>
      <c r="F246" s="223" t="s">
        <v>2567</v>
      </c>
      <c r="G246" s="224" t="s">
        <v>241</v>
      </c>
      <c r="H246" s="225">
        <v>300</v>
      </c>
      <c r="I246" s="226"/>
      <c r="J246" s="227">
        <f>ROUND(I246*H246,2)</f>
        <v>0</v>
      </c>
      <c r="K246" s="223" t="s">
        <v>21</v>
      </c>
      <c r="L246" s="72"/>
      <c r="M246" s="228" t="s">
        <v>21</v>
      </c>
      <c r="N246" s="229" t="s">
        <v>43</v>
      </c>
      <c r="O246" s="47"/>
      <c r="P246" s="230">
        <f>O246*H246</f>
        <v>0</v>
      </c>
      <c r="Q246" s="230">
        <v>0</v>
      </c>
      <c r="R246" s="230">
        <f>Q246*H246</f>
        <v>0</v>
      </c>
      <c r="S246" s="230">
        <v>0</v>
      </c>
      <c r="T246" s="231">
        <f>S246*H246</f>
        <v>0</v>
      </c>
      <c r="AR246" s="24" t="s">
        <v>392</v>
      </c>
      <c r="AT246" s="24" t="s">
        <v>153</v>
      </c>
      <c r="AU246" s="24" t="s">
        <v>151</v>
      </c>
      <c r="AY246" s="24" t="s">
        <v>150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24" t="s">
        <v>80</v>
      </c>
      <c r="BK246" s="232">
        <f>ROUND(I246*H246,2)</f>
        <v>0</v>
      </c>
      <c r="BL246" s="24" t="s">
        <v>392</v>
      </c>
      <c r="BM246" s="24" t="s">
        <v>2568</v>
      </c>
    </row>
    <row r="247" s="1" customFormat="1" ht="16.5" customHeight="1">
      <c r="B247" s="46"/>
      <c r="C247" s="257" t="s">
        <v>1010</v>
      </c>
      <c r="D247" s="257" t="s">
        <v>165</v>
      </c>
      <c r="E247" s="258" t="s">
        <v>2569</v>
      </c>
      <c r="F247" s="259" t="s">
        <v>2570</v>
      </c>
      <c r="G247" s="260" t="s">
        <v>241</v>
      </c>
      <c r="H247" s="261">
        <v>300</v>
      </c>
      <c r="I247" s="262"/>
      <c r="J247" s="263">
        <f>ROUND(I247*H247,2)</f>
        <v>0</v>
      </c>
      <c r="K247" s="259" t="s">
        <v>21</v>
      </c>
      <c r="L247" s="264"/>
      <c r="M247" s="265" t="s">
        <v>21</v>
      </c>
      <c r="N247" s="266" t="s">
        <v>43</v>
      </c>
      <c r="O247" s="47"/>
      <c r="P247" s="230">
        <f>O247*H247</f>
        <v>0</v>
      </c>
      <c r="Q247" s="230">
        <v>0</v>
      </c>
      <c r="R247" s="230">
        <f>Q247*H247</f>
        <v>0</v>
      </c>
      <c r="S247" s="230">
        <v>0</v>
      </c>
      <c r="T247" s="231">
        <f>S247*H247</f>
        <v>0</v>
      </c>
      <c r="AR247" s="24" t="s">
        <v>2155</v>
      </c>
      <c r="AT247" s="24" t="s">
        <v>165</v>
      </c>
      <c r="AU247" s="24" t="s">
        <v>151</v>
      </c>
      <c r="AY247" s="24" t="s">
        <v>150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24" t="s">
        <v>80</v>
      </c>
      <c r="BK247" s="232">
        <f>ROUND(I247*H247,2)</f>
        <v>0</v>
      </c>
      <c r="BL247" s="24" t="s">
        <v>392</v>
      </c>
      <c r="BM247" s="24" t="s">
        <v>2571</v>
      </c>
    </row>
    <row r="248" s="10" customFormat="1" ht="22.32" customHeight="1">
      <c r="B248" s="205"/>
      <c r="C248" s="206"/>
      <c r="D248" s="207" t="s">
        <v>71</v>
      </c>
      <c r="E248" s="219" t="s">
        <v>2572</v>
      </c>
      <c r="F248" s="219" t="s">
        <v>2573</v>
      </c>
      <c r="G248" s="206"/>
      <c r="H248" s="206"/>
      <c r="I248" s="209"/>
      <c r="J248" s="220">
        <f>BK248</f>
        <v>0</v>
      </c>
      <c r="K248" s="206"/>
      <c r="L248" s="211"/>
      <c r="M248" s="212"/>
      <c r="N248" s="213"/>
      <c r="O248" s="213"/>
      <c r="P248" s="214">
        <f>SUM(P249:P274)</f>
        <v>0</v>
      </c>
      <c r="Q248" s="213"/>
      <c r="R248" s="214">
        <f>SUM(R249:R274)</f>
        <v>0</v>
      </c>
      <c r="S248" s="213"/>
      <c r="T248" s="215">
        <f>SUM(T249:T274)</f>
        <v>0</v>
      </c>
      <c r="AR248" s="216" t="s">
        <v>151</v>
      </c>
      <c r="AT248" s="217" t="s">
        <v>71</v>
      </c>
      <c r="AU248" s="217" t="s">
        <v>82</v>
      </c>
      <c r="AY248" s="216" t="s">
        <v>150</v>
      </c>
      <c r="BK248" s="218">
        <f>SUM(BK249:BK274)</f>
        <v>0</v>
      </c>
    </row>
    <row r="249" s="1" customFormat="1" ht="16.5" customHeight="1">
      <c r="B249" s="46"/>
      <c r="C249" s="221" t="s">
        <v>1015</v>
      </c>
      <c r="D249" s="221" t="s">
        <v>153</v>
      </c>
      <c r="E249" s="222" t="s">
        <v>2574</v>
      </c>
      <c r="F249" s="223" t="s">
        <v>2575</v>
      </c>
      <c r="G249" s="224" t="s">
        <v>516</v>
      </c>
      <c r="H249" s="225">
        <v>8</v>
      </c>
      <c r="I249" s="226"/>
      <c r="J249" s="227">
        <f>ROUND(I249*H249,2)</f>
        <v>0</v>
      </c>
      <c r="K249" s="223" t="s">
        <v>21</v>
      </c>
      <c r="L249" s="72"/>
      <c r="M249" s="228" t="s">
        <v>21</v>
      </c>
      <c r="N249" s="229" t="s">
        <v>43</v>
      </c>
      <c r="O249" s="47"/>
      <c r="P249" s="230">
        <f>O249*H249</f>
        <v>0</v>
      </c>
      <c r="Q249" s="230">
        <v>0</v>
      </c>
      <c r="R249" s="230">
        <f>Q249*H249</f>
        <v>0</v>
      </c>
      <c r="S249" s="230">
        <v>0</v>
      </c>
      <c r="T249" s="231">
        <f>S249*H249</f>
        <v>0</v>
      </c>
      <c r="AR249" s="24" t="s">
        <v>392</v>
      </c>
      <c r="AT249" s="24" t="s">
        <v>153</v>
      </c>
      <c r="AU249" s="24" t="s">
        <v>151</v>
      </c>
      <c r="AY249" s="24" t="s">
        <v>150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24" t="s">
        <v>80</v>
      </c>
      <c r="BK249" s="232">
        <f>ROUND(I249*H249,2)</f>
        <v>0</v>
      </c>
      <c r="BL249" s="24" t="s">
        <v>392</v>
      </c>
      <c r="BM249" s="24" t="s">
        <v>2576</v>
      </c>
    </row>
    <row r="250" s="1" customFormat="1" ht="16.5" customHeight="1">
      <c r="B250" s="46"/>
      <c r="C250" s="257" t="s">
        <v>1020</v>
      </c>
      <c r="D250" s="257" t="s">
        <v>165</v>
      </c>
      <c r="E250" s="258" t="s">
        <v>2577</v>
      </c>
      <c r="F250" s="259" t="s">
        <v>2578</v>
      </c>
      <c r="G250" s="260" t="s">
        <v>516</v>
      </c>
      <c r="H250" s="261">
        <v>8</v>
      </c>
      <c r="I250" s="262"/>
      <c r="J250" s="263">
        <f>ROUND(I250*H250,2)</f>
        <v>0</v>
      </c>
      <c r="K250" s="259" t="s">
        <v>21</v>
      </c>
      <c r="L250" s="264"/>
      <c r="M250" s="265" t="s">
        <v>21</v>
      </c>
      <c r="N250" s="266" t="s">
        <v>43</v>
      </c>
      <c r="O250" s="47"/>
      <c r="P250" s="230">
        <f>O250*H250</f>
        <v>0</v>
      </c>
      <c r="Q250" s="230">
        <v>0</v>
      </c>
      <c r="R250" s="230">
        <f>Q250*H250</f>
        <v>0</v>
      </c>
      <c r="S250" s="230">
        <v>0</v>
      </c>
      <c r="T250" s="231">
        <f>S250*H250</f>
        <v>0</v>
      </c>
      <c r="AR250" s="24" t="s">
        <v>2155</v>
      </c>
      <c r="AT250" s="24" t="s">
        <v>165</v>
      </c>
      <c r="AU250" s="24" t="s">
        <v>151</v>
      </c>
      <c r="AY250" s="24" t="s">
        <v>150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24" t="s">
        <v>80</v>
      </c>
      <c r="BK250" s="232">
        <f>ROUND(I250*H250,2)</f>
        <v>0</v>
      </c>
      <c r="BL250" s="24" t="s">
        <v>392</v>
      </c>
      <c r="BM250" s="24" t="s">
        <v>2579</v>
      </c>
    </row>
    <row r="251" s="1" customFormat="1" ht="16.5" customHeight="1">
      <c r="B251" s="46"/>
      <c r="C251" s="221" t="s">
        <v>1025</v>
      </c>
      <c r="D251" s="221" t="s">
        <v>153</v>
      </c>
      <c r="E251" s="222" t="s">
        <v>2580</v>
      </c>
      <c r="F251" s="223" t="s">
        <v>2581</v>
      </c>
      <c r="G251" s="224" t="s">
        <v>516</v>
      </c>
      <c r="H251" s="225">
        <v>5</v>
      </c>
      <c r="I251" s="226"/>
      <c r="J251" s="227">
        <f>ROUND(I251*H251,2)</f>
        <v>0</v>
      </c>
      <c r="K251" s="223" t="s">
        <v>21</v>
      </c>
      <c r="L251" s="72"/>
      <c r="M251" s="228" t="s">
        <v>21</v>
      </c>
      <c r="N251" s="229" t="s">
        <v>43</v>
      </c>
      <c r="O251" s="47"/>
      <c r="P251" s="230">
        <f>O251*H251</f>
        <v>0</v>
      </c>
      <c r="Q251" s="230">
        <v>0</v>
      </c>
      <c r="R251" s="230">
        <f>Q251*H251</f>
        <v>0</v>
      </c>
      <c r="S251" s="230">
        <v>0</v>
      </c>
      <c r="T251" s="231">
        <f>S251*H251</f>
        <v>0</v>
      </c>
      <c r="AR251" s="24" t="s">
        <v>392</v>
      </c>
      <c r="AT251" s="24" t="s">
        <v>153</v>
      </c>
      <c r="AU251" s="24" t="s">
        <v>151</v>
      </c>
      <c r="AY251" s="24" t="s">
        <v>150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24" t="s">
        <v>80</v>
      </c>
      <c r="BK251" s="232">
        <f>ROUND(I251*H251,2)</f>
        <v>0</v>
      </c>
      <c r="BL251" s="24" t="s">
        <v>392</v>
      </c>
      <c r="BM251" s="24" t="s">
        <v>2582</v>
      </c>
    </row>
    <row r="252" s="1" customFormat="1" ht="16.5" customHeight="1">
      <c r="B252" s="46"/>
      <c r="C252" s="257" t="s">
        <v>1030</v>
      </c>
      <c r="D252" s="257" t="s">
        <v>165</v>
      </c>
      <c r="E252" s="258" t="s">
        <v>2583</v>
      </c>
      <c r="F252" s="259" t="s">
        <v>2584</v>
      </c>
      <c r="G252" s="260" t="s">
        <v>516</v>
      </c>
      <c r="H252" s="261">
        <v>5</v>
      </c>
      <c r="I252" s="262"/>
      <c r="J252" s="263">
        <f>ROUND(I252*H252,2)</f>
        <v>0</v>
      </c>
      <c r="K252" s="259" t="s">
        <v>21</v>
      </c>
      <c r="L252" s="264"/>
      <c r="M252" s="265" t="s">
        <v>21</v>
      </c>
      <c r="N252" s="266" t="s">
        <v>43</v>
      </c>
      <c r="O252" s="47"/>
      <c r="P252" s="230">
        <f>O252*H252</f>
        <v>0</v>
      </c>
      <c r="Q252" s="230">
        <v>0</v>
      </c>
      <c r="R252" s="230">
        <f>Q252*H252</f>
        <v>0</v>
      </c>
      <c r="S252" s="230">
        <v>0</v>
      </c>
      <c r="T252" s="231">
        <f>S252*H252</f>
        <v>0</v>
      </c>
      <c r="AR252" s="24" t="s">
        <v>2155</v>
      </c>
      <c r="AT252" s="24" t="s">
        <v>165</v>
      </c>
      <c r="AU252" s="24" t="s">
        <v>151</v>
      </c>
      <c r="AY252" s="24" t="s">
        <v>150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24" t="s">
        <v>80</v>
      </c>
      <c r="BK252" s="232">
        <f>ROUND(I252*H252,2)</f>
        <v>0</v>
      </c>
      <c r="BL252" s="24" t="s">
        <v>392</v>
      </c>
      <c r="BM252" s="24" t="s">
        <v>2585</v>
      </c>
    </row>
    <row r="253" s="1" customFormat="1" ht="16.5" customHeight="1">
      <c r="B253" s="46"/>
      <c r="C253" s="221" t="s">
        <v>1034</v>
      </c>
      <c r="D253" s="221" t="s">
        <v>153</v>
      </c>
      <c r="E253" s="222" t="s">
        <v>2586</v>
      </c>
      <c r="F253" s="223" t="s">
        <v>2587</v>
      </c>
      <c r="G253" s="224" t="s">
        <v>516</v>
      </c>
      <c r="H253" s="225">
        <v>5</v>
      </c>
      <c r="I253" s="226"/>
      <c r="J253" s="227">
        <f>ROUND(I253*H253,2)</f>
        <v>0</v>
      </c>
      <c r="K253" s="223" t="s">
        <v>21</v>
      </c>
      <c r="L253" s="72"/>
      <c r="M253" s="228" t="s">
        <v>21</v>
      </c>
      <c r="N253" s="229" t="s">
        <v>43</v>
      </c>
      <c r="O253" s="47"/>
      <c r="P253" s="230">
        <f>O253*H253</f>
        <v>0</v>
      </c>
      <c r="Q253" s="230">
        <v>0</v>
      </c>
      <c r="R253" s="230">
        <f>Q253*H253</f>
        <v>0</v>
      </c>
      <c r="S253" s="230">
        <v>0</v>
      </c>
      <c r="T253" s="231">
        <f>S253*H253</f>
        <v>0</v>
      </c>
      <c r="AR253" s="24" t="s">
        <v>392</v>
      </c>
      <c r="AT253" s="24" t="s">
        <v>153</v>
      </c>
      <c r="AU253" s="24" t="s">
        <v>151</v>
      </c>
      <c r="AY253" s="24" t="s">
        <v>150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24" t="s">
        <v>80</v>
      </c>
      <c r="BK253" s="232">
        <f>ROUND(I253*H253,2)</f>
        <v>0</v>
      </c>
      <c r="BL253" s="24" t="s">
        <v>392</v>
      </c>
      <c r="BM253" s="24" t="s">
        <v>2588</v>
      </c>
    </row>
    <row r="254" s="1" customFormat="1" ht="16.5" customHeight="1">
      <c r="B254" s="46"/>
      <c r="C254" s="257" t="s">
        <v>1039</v>
      </c>
      <c r="D254" s="257" t="s">
        <v>165</v>
      </c>
      <c r="E254" s="258" t="s">
        <v>2589</v>
      </c>
      <c r="F254" s="259" t="s">
        <v>2590</v>
      </c>
      <c r="G254" s="260" t="s">
        <v>516</v>
      </c>
      <c r="H254" s="261">
        <v>5</v>
      </c>
      <c r="I254" s="262"/>
      <c r="J254" s="263">
        <f>ROUND(I254*H254,2)</f>
        <v>0</v>
      </c>
      <c r="K254" s="259" t="s">
        <v>21</v>
      </c>
      <c r="L254" s="264"/>
      <c r="M254" s="265" t="s">
        <v>21</v>
      </c>
      <c r="N254" s="266" t="s">
        <v>43</v>
      </c>
      <c r="O254" s="47"/>
      <c r="P254" s="230">
        <f>O254*H254</f>
        <v>0</v>
      </c>
      <c r="Q254" s="230">
        <v>0</v>
      </c>
      <c r="R254" s="230">
        <f>Q254*H254</f>
        <v>0</v>
      </c>
      <c r="S254" s="230">
        <v>0</v>
      </c>
      <c r="T254" s="231">
        <f>S254*H254</f>
        <v>0</v>
      </c>
      <c r="AR254" s="24" t="s">
        <v>2155</v>
      </c>
      <c r="AT254" s="24" t="s">
        <v>165</v>
      </c>
      <c r="AU254" s="24" t="s">
        <v>151</v>
      </c>
      <c r="AY254" s="24" t="s">
        <v>150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24" t="s">
        <v>80</v>
      </c>
      <c r="BK254" s="232">
        <f>ROUND(I254*H254,2)</f>
        <v>0</v>
      </c>
      <c r="BL254" s="24" t="s">
        <v>392</v>
      </c>
      <c r="BM254" s="24" t="s">
        <v>2591</v>
      </c>
    </row>
    <row r="255" s="1" customFormat="1" ht="16.5" customHeight="1">
      <c r="B255" s="46"/>
      <c r="C255" s="221" t="s">
        <v>1045</v>
      </c>
      <c r="D255" s="221" t="s">
        <v>153</v>
      </c>
      <c r="E255" s="222" t="s">
        <v>2592</v>
      </c>
      <c r="F255" s="223" t="s">
        <v>2593</v>
      </c>
      <c r="G255" s="224" t="s">
        <v>241</v>
      </c>
      <c r="H255" s="225">
        <v>100</v>
      </c>
      <c r="I255" s="226"/>
      <c r="J255" s="227">
        <f>ROUND(I255*H255,2)</f>
        <v>0</v>
      </c>
      <c r="K255" s="223" t="s">
        <v>21</v>
      </c>
      <c r="L255" s="72"/>
      <c r="M255" s="228" t="s">
        <v>21</v>
      </c>
      <c r="N255" s="229" t="s">
        <v>43</v>
      </c>
      <c r="O255" s="47"/>
      <c r="P255" s="230">
        <f>O255*H255</f>
        <v>0</v>
      </c>
      <c r="Q255" s="230">
        <v>0</v>
      </c>
      <c r="R255" s="230">
        <f>Q255*H255</f>
        <v>0</v>
      </c>
      <c r="S255" s="230">
        <v>0</v>
      </c>
      <c r="T255" s="231">
        <f>S255*H255</f>
        <v>0</v>
      </c>
      <c r="AR255" s="24" t="s">
        <v>392</v>
      </c>
      <c r="AT255" s="24" t="s">
        <v>153</v>
      </c>
      <c r="AU255" s="24" t="s">
        <v>151</v>
      </c>
      <c r="AY255" s="24" t="s">
        <v>150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24" t="s">
        <v>80</v>
      </c>
      <c r="BK255" s="232">
        <f>ROUND(I255*H255,2)</f>
        <v>0</v>
      </c>
      <c r="BL255" s="24" t="s">
        <v>392</v>
      </c>
      <c r="BM255" s="24" t="s">
        <v>2594</v>
      </c>
    </row>
    <row r="256" s="1" customFormat="1" ht="16.5" customHeight="1">
      <c r="B256" s="46"/>
      <c r="C256" s="257" t="s">
        <v>1060</v>
      </c>
      <c r="D256" s="257" t="s">
        <v>165</v>
      </c>
      <c r="E256" s="258" t="s">
        <v>2595</v>
      </c>
      <c r="F256" s="259" t="s">
        <v>2596</v>
      </c>
      <c r="G256" s="260" t="s">
        <v>241</v>
      </c>
      <c r="H256" s="261">
        <v>100</v>
      </c>
      <c r="I256" s="262"/>
      <c r="J256" s="263">
        <f>ROUND(I256*H256,2)</f>
        <v>0</v>
      </c>
      <c r="K256" s="259" t="s">
        <v>21</v>
      </c>
      <c r="L256" s="264"/>
      <c r="M256" s="265" t="s">
        <v>21</v>
      </c>
      <c r="N256" s="266" t="s">
        <v>43</v>
      </c>
      <c r="O256" s="47"/>
      <c r="P256" s="230">
        <f>O256*H256</f>
        <v>0</v>
      </c>
      <c r="Q256" s="230">
        <v>0</v>
      </c>
      <c r="R256" s="230">
        <f>Q256*H256</f>
        <v>0</v>
      </c>
      <c r="S256" s="230">
        <v>0</v>
      </c>
      <c r="T256" s="231">
        <f>S256*H256</f>
        <v>0</v>
      </c>
      <c r="AR256" s="24" t="s">
        <v>2155</v>
      </c>
      <c r="AT256" s="24" t="s">
        <v>165</v>
      </c>
      <c r="AU256" s="24" t="s">
        <v>151</v>
      </c>
      <c r="AY256" s="24" t="s">
        <v>150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24" t="s">
        <v>80</v>
      </c>
      <c r="BK256" s="232">
        <f>ROUND(I256*H256,2)</f>
        <v>0</v>
      </c>
      <c r="BL256" s="24" t="s">
        <v>392</v>
      </c>
      <c r="BM256" s="24" t="s">
        <v>2597</v>
      </c>
    </row>
    <row r="257" s="1" customFormat="1" ht="16.5" customHeight="1">
      <c r="B257" s="46"/>
      <c r="C257" s="221" t="s">
        <v>1078</v>
      </c>
      <c r="D257" s="221" t="s">
        <v>153</v>
      </c>
      <c r="E257" s="222" t="s">
        <v>2598</v>
      </c>
      <c r="F257" s="223" t="s">
        <v>2599</v>
      </c>
      <c r="G257" s="224" t="s">
        <v>241</v>
      </c>
      <c r="H257" s="225">
        <v>100</v>
      </c>
      <c r="I257" s="226"/>
      <c r="J257" s="227">
        <f>ROUND(I257*H257,2)</f>
        <v>0</v>
      </c>
      <c r="K257" s="223" t="s">
        <v>21</v>
      </c>
      <c r="L257" s="72"/>
      <c r="M257" s="228" t="s">
        <v>21</v>
      </c>
      <c r="N257" s="229" t="s">
        <v>43</v>
      </c>
      <c r="O257" s="47"/>
      <c r="P257" s="230">
        <f>O257*H257</f>
        <v>0</v>
      </c>
      <c r="Q257" s="230">
        <v>0</v>
      </c>
      <c r="R257" s="230">
        <f>Q257*H257</f>
        <v>0</v>
      </c>
      <c r="S257" s="230">
        <v>0</v>
      </c>
      <c r="T257" s="231">
        <f>S257*H257</f>
        <v>0</v>
      </c>
      <c r="AR257" s="24" t="s">
        <v>392</v>
      </c>
      <c r="AT257" s="24" t="s">
        <v>153</v>
      </c>
      <c r="AU257" s="24" t="s">
        <v>151</v>
      </c>
      <c r="AY257" s="24" t="s">
        <v>150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24" t="s">
        <v>80</v>
      </c>
      <c r="BK257" s="232">
        <f>ROUND(I257*H257,2)</f>
        <v>0</v>
      </c>
      <c r="BL257" s="24" t="s">
        <v>392</v>
      </c>
      <c r="BM257" s="24" t="s">
        <v>2600</v>
      </c>
    </row>
    <row r="258" s="1" customFormat="1" ht="16.5" customHeight="1">
      <c r="B258" s="46"/>
      <c r="C258" s="257" t="s">
        <v>1085</v>
      </c>
      <c r="D258" s="257" t="s">
        <v>165</v>
      </c>
      <c r="E258" s="258" t="s">
        <v>2601</v>
      </c>
      <c r="F258" s="259" t="s">
        <v>2602</v>
      </c>
      <c r="G258" s="260" t="s">
        <v>241</v>
      </c>
      <c r="H258" s="261">
        <v>100</v>
      </c>
      <c r="I258" s="262"/>
      <c r="J258" s="263">
        <f>ROUND(I258*H258,2)</f>
        <v>0</v>
      </c>
      <c r="K258" s="259" t="s">
        <v>21</v>
      </c>
      <c r="L258" s="264"/>
      <c r="M258" s="265" t="s">
        <v>21</v>
      </c>
      <c r="N258" s="266" t="s">
        <v>43</v>
      </c>
      <c r="O258" s="47"/>
      <c r="P258" s="230">
        <f>O258*H258</f>
        <v>0</v>
      </c>
      <c r="Q258" s="230">
        <v>0</v>
      </c>
      <c r="R258" s="230">
        <f>Q258*H258</f>
        <v>0</v>
      </c>
      <c r="S258" s="230">
        <v>0</v>
      </c>
      <c r="T258" s="231">
        <f>S258*H258</f>
        <v>0</v>
      </c>
      <c r="AR258" s="24" t="s">
        <v>2155</v>
      </c>
      <c r="AT258" s="24" t="s">
        <v>165</v>
      </c>
      <c r="AU258" s="24" t="s">
        <v>151</v>
      </c>
      <c r="AY258" s="24" t="s">
        <v>150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24" t="s">
        <v>80</v>
      </c>
      <c r="BK258" s="232">
        <f>ROUND(I258*H258,2)</f>
        <v>0</v>
      </c>
      <c r="BL258" s="24" t="s">
        <v>392</v>
      </c>
      <c r="BM258" s="24" t="s">
        <v>2603</v>
      </c>
    </row>
    <row r="259" s="1" customFormat="1" ht="16.5" customHeight="1">
      <c r="B259" s="46"/>
      <c r="C259" s="221" t="s">
        <v>1092</v>
      </c>
      <c r="D259" s="221" t="s">
        <v>153</v>
      </c>
      <c r="E259" s="222" t="s">
        <v>2604</v>
      </c>
      <c r="F259" s="223" t="s">
        <v>2605</v>
      </c>
      <c r="G259" s="224" t="s">
        <v>241</v>
      </c>
      <c r="H259" s="225">
        <v>200</v>
      </c>
      <c r="I259" s="226"/>
      <c r="J259" s="227">
        <f>ROUND(I259*H259,2)</f>
        <v>0</v>
      </c>
      <c r="K259" s="223" t="s">
        <v>21</v>
      </c>
      <c r="L259" s="72"/>
      <c r="M259" s="228" t="s">
        <v>21</v>
      </c>
      <c r="N259" s="229" t="s">
        <v>43</v>
      </c>
      <c r="O259" s="47"/>
      <c r="P259" s="230">
        <f>O259*H259</f>
        <v>0</v>
      </c>
      <c r="Q259" s="230">
        <v>0</v>
      </c>
      <c r="R259" s="230">
        <f>Q259*H259</f>
        <v>0</v>
      </c>
      <c r="S259" s="230">
        <v>0</v>
      </c>
      <c r="T259" s="231">
        <f>S259*H259</f>
        <v>0</v>
      </c>
      <c r="AR259" s="24" t="s">
        <v>392</v>
      </c>
      <c r="AT259" s="24" t="s">
        <v>153</v>
      </c>
      <c r="AU259" s="24" t="s">
        <v>151</v>
      </c>
      <c r="AY259" s="24" t="s">
        <v>150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24" t="s">
        <v>80</v>
      </c>
      <c r="BK259" s="232">
        <f>ROUND(I259*H259,2)</f>
        <v>0</v>
      </c>
      <c r="BL259" s="24" t="s">
        <v>392</v>
      </c>
      <c r="BM259" s="24" t="s">
        <v>2606</v>
      </c>
    </row>
    <row r="260" s="1" customFormat="1" ht="16.5" customHeight="1">
      <c r="B260" s="46"/>
      <c r="C260" s="257" t="s">
        <v>1101</v>
      </c>
      <c r="D260" s="257" t="s">
        <v>165</v>
      </c>
      <c r="E260" s="258" t="s">
        <v>2607</v>
      </c>
      <c r="F260" s="259" t="s">
        <v>2608</v>
      </c>
      <c r="G260" s="260" t="s">
        <v>241</v>
      </c>
      <c r="H260" s="261">
        <v>200</v>
      </c>
      <c r="I260" s="262"/>
      <c r="J260" s="263">
        <f>ROUND(I260*H260,2)</f>
        <v>0</v>
      </c>
      <c r="K260" s="259" t="s">
        <v>21</v>
      </c>
      <c r="L260" s="264"/>
      <c r="M260" s="265" t="s">
        <v>21</v>
      </c>
      <c r="N260" s="266" t="s">
        <v>43</v>
      </c>
      <c r="O260" s="47"/>
      <c r="P260" s="230">
        <f>O260*H260</f>
        <v>0</v>
      </c>
      <c r="Q260" s="230">
        <v>0</v>
      </c>
      <c r="R260" s="230">
        <f>Q260*H260</f>
        <v>0</v>
      </c>
      <c r="S260" s="230">
        <v>0</v>
      </c>
      <c r="T260" s="231">
        <f>S260*H260</f>
        <v>0</v>
      </c>
      <c r="AR260" s="24" t="s">
        <v>2155</v>
      </c>
      <c r="AT260" s="24" t="s">
        <v>165</v>
      </c>
      <c r="AU260" s="24" t="s">
        <v>151</v>
      </c>
      <c r="AY260" s="24" t="s">
        <v>150</v>
      </c>
      <c r="BE260" s="232">
        <f>IF(N260="základní",J260,0)</f>
        <v>0</v>
      </c>
      <c r="BF260" s="232">
        <f>IF(N260="snížená",J260,0)</f>
        <v>0</v>
      </c>
      <c r="BG260" s="232">
        <f>IF(N260="zákl. přenesená",J260,0)</f>
        <v>0</v>
      </c>
      <c r="BH260" s="232">
        <f>IF(N260="sníž. přenesená",J260,0)</f>
        <v>0</v>
      </c>
      <c r="BI260" s="232">
        <f>IF(N260="nulová",J260,0)</f>
        <v>0</v>
      </c>
      <c r="BJ260" s="24" t="s">
        <v>80</v>
      </c>
      <c r="BK260" s="232">
        <f>ROUND(I260*H260,2)</f>
        <v>0</v>
      </c>
      <c r="BL260" s="24" t="s">
        <v>392</v>
      </c>
      <c r="BM260" s="24" t="s">
        <v>2609</v>
      </c>
    </row>
    <row r="261" s="1" customFormat="1" ht="16.5" customHeight="1">
      <c r="B261" s="46"/>
      <c r="C261" s="221" t="s">
        <v>1108</v>
      </c>
      <c r="D261" s="221" t="s">
        <v>153</v>
      </c>
      <c r="E261" s="222" t="s">
        <v>2610</v>
      </c>
      <c r="F261" s="223" t="s">
        <v>2611</v>
      </c>
      <c r="G261" s="224" t="s">
        <v>516</v>
      </c>
      <c r="H261" s="225">
        <v>50</v>
      </c>
      <c r="I261" s="226"/>
      <c r="J261" s="227">
        <f>ROUND(I261*H261,2)</f>
        <v>0</v>
      </c>
      <c r="K261" s="223" t="s">
        <v>21</v>
      </c>
      <c r="L261" s="72"/>
      <c r="M261" s="228" t="s">
        <v>21</v>
      </c>
      <c r="N261" s="229" t="s">
        <v>43</v>
      </c>
      <c r="O261" s="47"/>
      <c r="P261" s="230">
        <f>O261*H261</f>
        <v>0</v>
      </c>
      <c r="Q261" s="230">
        <v>0</v>
      </c>
      <c r="R261" s="230">
        <f>Q261*H261</f>
        <v>0</v>
      </c>
      <c r="S261" s="230">
        <v>0</v>
      </c>
      <c r="T261" s="231">
        <f>S261*H261</f>
        <v>0</v>
      </c>
      <c r="AR261" s="24" t="s">
        <v>392</v>
      </c>
      <c r="AT261" s="24" t="s">
        <v>153</v>
      </c>
      <c r="AU261" s="24" t="s">
        <v>151</v>
      </c>
      <c r="AY261" s="24" t="s">
        <v>150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24" t="s">
        <v>80</v>
      </c>
      <c r="BK261" s="232">
        <f>ROUND(I261*H261,2)</f>
        <v>0</v>
      </c>
      <c r="BL261" s="24" t="s">
        <v>392</v>
      </c>
      <c r="BM261" s="24" t="s">
        <v>2612</v>
      </c>
    </row>
    <row r="262" s="1" customFormat="1" ht="16.5" customHeight="1">
      <c r="B262" s="46"/>
      <c r="C262" s="257" t="s">
        <v>1113</v>
      </c>
      <c r="D262" s="257" t="s">
        <v>165</v>
      </c>
      <c r="E262" s="258" t="s">
        <v>2613</v>
      </c>
      <c r="F262" s="259" t="s">
        <v>2614</v>
      </c>
      <c r="G262" s="260" t="s">
        <v>516</v>
      </c>
      <c r="H262" s="261">
        <v>50</v>
      </c>
      <c r="I262" s="262"/>
      <c r="J262" s="263">
        <f>ROUND(I262*H262,2)</f>
        <v>0</v>
      </c>
      <c r="K262" s="259" t="s">
        <v>21</v>
      </c>
      <c r="L262" s="264"/>
      <c r="M262" s="265" t="s">
        <v>21</v>
      </c>
      <c r="N262" s="266" t="s">
        <v>43</v>
      </c>
      <c r="O262" s="47"/>
      <c r="P262" s="230">
        <f>O262*H262</f>
        <v>0</v>
      </c>
      <c r="Q262" s="230">
        <v>0</v>
      </c>
      <c r="R262" s="230">
        <f>Q262*H262</f>
        <v>0</v>
      </c>
      <c r="S262" s="230">
        <v>0</v>
      </c>
      <c r="T262" s="231">
        <f>S262*H262</f>
        <v>0</v>
      </c>
      <c r="AR262" s="24" t="s">
        <v>2155</v>
      </c>
      <c r="AT262" s="24" t="s">
        <v>165</v>
      </c>
      <c r="AU262" s="24" t="s">
        <v>151</v>
      </c>
      <c r="AY262" s="24" t="s">
        <v>150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24" t="s">
        <v>80</v>
      </c>
      <c r="BK262" s="232">
        <f>ROUND(I262*H262,2)</f>
        <v>0</v>
      </c>
      <c r="BL262" s="24" t="s">
        <v>392</v>
      </c>
      <c r="BM262" s="24" t="s">
        <v>2615</v>
      </c>
    </row>
    <row r="263" s="1" customFormat="1" ht="16.5" customHeight="1">
      <c r="B263" s="46"/>
      <c r="C263" s="221" t="s">
        <v>1118</v>
      </c>
      <c r="D263" s="221" t="s">
        <v>153</v>
      </c>
      <c r="E263" s="222" t="s">
        <v>2616</v>
      </c>
      <c r="F263" s="223" t="s">
        <v>2617</v>
      </c>
      <c r="G263" s="224" t="s">
        <v>1165</v>
      </c>
      <c r="H263" s="225">
        <v>15</v>
      </c>
      <c r="I263" s="226"/>
      <c r="J263" s="227">
        <f>ROUND(I263*H263,2)</f>
        <v>0</v>
      </c>
      <c r="K263" s="223" t="s">
        <v>21</v>
      </c>
      <c r="L263" s="72"/>
      <c r="M263" s="228" t="s">
        <v>21</v>
      </c>
      <c r="N263" s="229" t="s">
        <v>43</v>
      </c>
      <c r="O263" s="47"/>
      <c r="P263" s="230">
        <f>O263*H263</f>
        <v>0</v>
      </c>
      <c r="Q263" s="230">
        <v>0</v>
      </c>
      <c r="R263" s="230">
        <f>Q263*H263</f>
        <v>0</v>
      </c>
      <c r="S263" s="230">
        <v>0</v>
      </c>
      <c r="T263" s="231">
        <f>S263*H263</f>
        <v>0</v>
      </c>
      <c r="AR263" s="24" t="s">
        <v>392</v>
      </c>
      <c r="AT263" s="24" t="s">
        <v>153</v>
      </c>
      <c r="AU263" s="24" t="s">
        <v>151</v>
      </c>
      <c r="AY263" s="24" t="s">
        <v>150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24" t="s">
        <v>80</v>
      </c>
      <c r="BK263" s="232">
        <f>ROUND(I263*H263,2)</f>
        <v>0</v>
      </c>
      <c r="BL263" s="24" t="s">
        <v>392</v>
      </c>
      <c r="BM263" s="24" t="s">
        <v>2618</v>
      </c>
    </row>
    <row r="264" s="1" customFormat="1" ht="16.5" customHeight="1">
      <c r="B264" s="46"/>
      <c r="C264" s="257" t="s">
        <v>1123</v>
      </c>
      <c r="D264" s="257" t="s">
        <v>165</v>
      </c>
      <c r="E264" s="258" t="s">
        <v>2619</v>
      </c>
      <c r="F264" s="259" t="s">
        <v>2620</v>
      </c>
      <c r="G264" s="260" t="s">
        <v>1165</v>
      </c>
      <c r="H264" s="261">
        <v>15</v>
      </c>
      <c r="I264" s="262"/>
      <c r="J264" s="263">
        <f>ROUND(I264*H264,2)</f>
        <v>0</v>
      </c>
      <c r="K264" s="259" t="s">
        <v>21</v>
      </c>
      <c r="L264" s="264"/>
      <c r="M264" s="265" t="s">
        <v>21</v>
      </c>
      <c r="N264" s="266" t="s">
        <v>43</v>
      </c>
      <c r="O264" s="47"/>
      <c r="P264" s="230">
        <f>O264*H264</f>
        <v>0</v>
      </c>
      <c r="Q264" s="230">
        <v>0</v>
      </c>
      <c r="R264" s="230">
        <f>Q264*H264</f>
        <v>0</v>
      </c>
      <c r="S264" s="230">
        <v>0</v>
      </c>
      <c r="T264" s="231">
        <f>S264*H264</f>
        <v>0</v>
      </c>
      <c r="AR264" s="24" t="s">
        <v>2155</v>
      </c>
      <c r="AT264" s="24" t="s">
        <v>165</v>
      </c>
      <c r="AU264" s="24" t="s">
        <v>151</v>
      </c>
      <c r="AY264" s="24" t="s">
        <v>150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24" t="s">
        <v>80</v>
      </c>
      <c r="BK264" s="232">
        <f>ROUND(I264*H264,2)</f>
        <v>0</v>
      </c>
      <c r="BL264" s="24" t="s">
        <v>392</v>
      </c>
      <c r="BM264" s="24" t="s">
        <v>2621</v>
      </c>
    </row>
    <row r="265" s="1" customFormat="1" ht="16.5" customHeight="1">
      <c r="B265" s="46"/>
      <c r="C265" s="221" t="s">
        <v>1130</v>
      </c>
      <c r="D265" s="221" t="s">
        <v>153</v>
      </c>
      <c r="E265" s="222" t="s">
        <v>2622</v>
      </c>
      <c r="F265" s="223" t="s">
        <v>2623</v>
      </c>
      <c r="G265" s="224" t="s">
        <v>1165</v>
      </c>
      <c r="H265" s="225">
        <v>5</v>
      </c>
      <c r="I265" s="226"/>
      <c r="J265" s="227">
        <f>ROUND(I265*H265,2)</f>
        <v>0</v>
      </c>
      <c r="K265" s="223" t="s">
        <v>21</v>
      </c>
      <c r="L265" s="72"/>
      <c r="M265" s="228" t="s">
        <v>21</v>
      </c>
      <c r="N265" s="229" t="s">
        <v>43</v>
      </c>
      <c r="O265" s="47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AR265" s="24" t="s">
        <v>392</v>
      </c>
      <c r="AT265" s="24" t="s">
        <v>153</v>
      </c>
      <c r="AU265" s="24" t="s">
        <v>151</v>
      </c>
      <c r="AY265" s="24" t="s">
        <v>150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24" t="s">
        <v>80</v>
      </c>
      <c r="BK265" s="232">
        <f>ROUND(I265*H265,2)</f>
        <v>0</v>
      </c>
      <c r="BL265" s="24" t="s">
        <v>392</v>
      </c>
      <c r="BM265" s="24" t="s">
        <v>2624</v>
      </c>
    </row>
    <row r="266" s="1" customFormat="1" ht="16.5" customHeight="1">
      <c r="B266" s="46"/>
      <c r="C266" s="257" t="s">
        <v>1141</v>
      </c>
      <c r="D266" s="257" t="s">
        <v>165</v>
      </c>
      <c r="E266" s="258" t="s">
        <v>2625</v>
      </c>
      <c r="F266" s="259" t="s">
        <v>2626</v>
      </c>
      <c r="G266" s="260" t="s">
        <v>1165</v>
      </c>
      <c r="H266" s="261">
        <v>5</v>
      </c>
      <c r="I266" s="262"/>
      <c r="J266" s="263">
        <f>ROUND(I266*H266,2)</f>
        <v>0</v>
      </c>
      <c r="K266" s="259" t="s">
        <v>21</v>
      </c>
      <c r="L266" s="264"/>
      <c r="M266" s="265" t="s">
        <v>21</v>
      </c>
      <c r="N266" s="266" t="s">
        <v>43</v>
      </c>
      <c r="O266" s="47"/>
      <c r="P266" s="230">
        <f>O266*H266</f>
        <v>0</v>
      </c>
      <c r="Q266" s="230">
        <v>0</v>
      </c>
      <c r="R266" s="230">
        <f>Q266*H266</f>
        <v>0</v>
      </c>
      <c r="S266" s="230">
        <v>0</v>
      </c>
      <c r="T266" s="231">
        <f>S266*H266</f>
        <v>0</v>
      </c>
      <c r="AR266" s="24" t="s">
        <v>2155</v>
      </c>
      <c r="AT266" s="24" t="s">
        <v>165</v>
      </c>
      <c r="AU266" s="24" t="s">
        <v>151</v>
      </c>
      <c r="AY266" s="24" t="s">
        <v>150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24" t="s">
        <v>80</v>
      </c>
      <c r="BK266" s="232">
        <f>ROUND(I266*H266,2)</f>
        <v>0</v>
      </c>
      <c r="BL266" s="24" t="s">
        <v>392</v>
      </c>
      <c r="BM266" s="24" t="s">
        <v>2627</v>
      </c>
    </row>
    <row r="267" s="1" customFormat="1" ht="25.5" customHeight="1">
      <c r="B267" s="46"/>
      <c r="C267" s="221" t="s">
        <v>1151</v>
      </c>
      <c r="D267" s="221" t="s">
        <v>153</v>
      </c>
      <c r="E267" s="222" t="s">
        <v>2628</v>
      </c>
      <c r="F267" s="223" t="s">
        <v>2629</v>
      </c>
      <c r="G267" s="224" t="s">
        <v>516</v>
      </c>
      <c r="H267" s="225">
        <v>1</v>
      </c>
      <c r="I267" s="226"/>
      <c r="J267" s="227">
        <f>ROUND(I267*H267,2)</f>
        <v>0</v>
      </c>
      <c r="K267" s="223" t="s">
        <v>21</v>
      </c>
      <c r="L267" s="72"/>
      <c r="M267" s="228" t="s">
        <v>21</v>
      </c>
      <c r="N267" s="229" t="s">
        <v>43</v>
      </c>
      <c r="O267" s="47"/>
      <c r="P267" s="230">
        <f>O267*H267</f>
        <v>0</v>
      </c>
      <c r="Q267" s="230">
        <v>0</v>
      </c>
      <c r="R267" s="230">
        <f>Q267*H267</f>
        <v>0</v>
      </c>
      <c r="S267" s="230">
        <v>0</v>
      </c>
      <c r="T267" s="231">
        <f>S267*H267</f>
        <v>0</v>
      </c>
      <c r="AR267" s="24" t="s">
        <v>392</v>
      </c>
      <c r="AT267" s="24" t="s">
        <v>153</v>
      </c>
      <c r="AU267" s="24" t="s">
        <v>151</v>
      </c>
      <c r="AY267" s="24" t="s">
        <v>150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24" t="s">
        <v>80</v>
      </c>
      <c r="BK267" s="232">
        <f>ROUND(I267*H267,2)</f>
        <v>0</v>
      </c>
      <c r="BL267" s="24" t="s">
        <v>392</v>
      </c>
      <c r="BM267" s="24" t="s">
        <v>2630</v>
      </c>
    </row>
    <row r="268" s="1" customFormat="1" ht="25.5" customHeight="1">
      <c r="B268" s="46"/>
      <c r="C268" s="257" t="s">
        <v>1156</v>
      </c>
      <c r="D268" s="257" t="s">
        <v>165</v>
      </c>
      <c r="E268" s="258" t="s">
        <v>2631</v>
      </c>
      <c r="F268" s="259" t="s">
        <v>2632</v>
      </c>
      <c r="G268" s="260" t="s">
        <v>516</v>
      </c>
      <c r="H268" s="261">
        <v>1</v>
      </c>
      <c r="I268" s="262"/>
      <c r="J268" s="263">
        <f>ROUND(I268*H268,2)</f>
        <v>0</v>
      </c>
      <c r="K268" s="259" t="s">
        <v>21</v>
      </c>
      <c r="L268" s="264"/>
      <c r="M268" s="265" t="s">
        <v>21</v>
      </c>
      <c r="N268" s="266" t="s">
        <v>43</v>
      </c>
      <c r="O268" s="47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AR268" s="24" t="s">
        <v>2155</v>
      </c>
      <c r="AT268" s="24" t="s">
        <v>165</v>
      </c>
      <c r="AU268" s="24" t="s">
        <v>151</v>
      </c>
      <c r="AY268" s="24" t="s">
        <v>150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24" t="s">
        <v>80</v>
      </c>
      <c r="BK268" s="232">
        <f>ROUND(I268*H268,2)</f>
        <v>0</v>
      </c>
      <c r="BL268" s="24" t="s">
        <v>392</v>
      </c>
      <c r="BM268" s="24" t="s">
        <v>2633</v>
      </c>
    </row>
    <row r="269" s="1" customFormat="1" ht="16.5" customHeight="1">
      <c r="B269" s="46"/>
      <c r="C269" s="221" t="s">
        <v>1162</v>
      </c>
      <c r="D269" s="221" t="s">
        <v>153</v>
      </c>
      <c r="E269" s="222" t="s">
        <v>2634</v>
      </c>
      <c r="F269" s="223" t="s">
        <v>2635</v>
      </c>
      <c r="G269" s="224" t="s">
        <v>241</v>
      </c>
      <c r="H269" s="225">
        <v>75</v>
      </c>
      <c r="I269" s="226"/>
      <c r="J269" s="227">
        <f>ROUND(I269*H269,2)</f>
        <v>0</v>
      </c>
      <c r="K269" s="223" t="s">
        <v>21</v>
      </c>
      <c r="L269" s="72"/>
      <c r="M269" s="228" t="s">
        <v>21</v>
      </c>
      <c r="N269" s="229" t="s">
        <v>43</v>
      </c>
      <c r="O269" s="47"/>
      <c r="P269" s="230">
        <f>O269*H269</f>
        <v>0</v>
      </c>
      <c r="Q269" s="230">
        <v>0</v>
      </c>
      <c r="R269" s="230">
        <f>Q269*H269</f>
        <v>0</v>
      </c>
      <c r="S269" s="230">
        <v>0</v>
      </c>
      <c r="T269" s="231">
        <f>S269*H269</f>
        <v>0</v>
      </c>
      <c r="AR269" s="24" t="s">
        <v>392</v>
      </c>
      <c r="AT269" s="24" t="s">
        <v>153</v>
      </c>
      <c r="AU269" s="24" t="s">
        <v>151</v>
      </c>
      <c r="AY269" s="24" t="s">
        <v>150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24" t="s">
        <v>80</v>
      </c>
      <c r="BK269" s="232">
        <f>ROUND(I269*H269,2)</f>
        <v>0</v>
      </c>
      <c r="BL269" s="24" t="s">
        <v>392</v>
      </c>
      <c r="BM269" s="24" t="s">
        <v>2636</v>
      </c>
    </row>
    <row r="270" s="1" customFormat="1" ht="16.5" customHeight="1">
      <c r="B270" s="46"/>
      <c r="C270" s="257" t="s">
        <v>1170</v>
      </c>
      <c r="D270" s="257" t="s">
        <v>165</v>
      </c>
      <c r="E270" s="258" t="s">
        <v>2637</v>
      </c>
      <c r="F270" s="259" t="s">
        <v>2638</v>
      </c>
      <c r="G270" s="260" t="s">
        <v>241</v>
      </c>
      <c r="H270" s="261">
        <v>75</v>
      </c>
      <c r="I270" s="262"/>
      <c r="J270" s="263">
        <f>ROUND(I270*H270,2)</f>
        <v>0</v>
      </c>
      <c r="K270" s="259" t="s">
        <v>21</v>
      </c>
      <c r="L270" s="264"/>
      <c r="M270" s="265" t="s">
        <v>21</v>
      </c>
      <c r="N270" s="266" t="s">
        <v>43</v>
      </c>
      <c r="O270" s="47"/>
      <c r="P270" s="230">
        <f>O270*H270</f>
        <v>0</v>
      </c>
      <c r="Q270" s="230">
        <v>0</v>
      </c>
      <c r="R270" s="230">
        <f>Q270*H270</f>
        <v>0</v>
      </c>
      <c r="S270" s="230">
        <v>0</v>
      </c>
      <c r="T270" s="231">
        <f>S270*H270</f>
        <v>0</v>
      </c>
      <c r="AR270" s="24" t="s">
        <v>2155</v>
      </c>
      <c r="AT270" s="24" t="s">
        <v>165</v>
      </c>
      <c r="AU270" s="24" t="s">
        <v>151</v>
      </c>
      <c r="AY270" s="24" t="s">
        <v>150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24" t="s">
        <v>80</v>
      </c>
      <c r="BK270" s="232">
        <f>ROUND(I270*H270,2)</f>
        <v>0</v>
      </c>
      <c r="BL270" s="24" t="s">
        <v>392</v>
      </c>
      <c r="BM270" s="24" t="s">
        <v>2639</v>
      </c>
    </row>
    <row r="271" s="1" customFormat="1" ht="16.5" customHeight="1">
      <c r="B271" s="46"/>
      <c r="C271" s="221" t="s">
        <v>1176</v>
      </c>
      <c r="D271" s="221" t="s">
        <v>153</v>
      </c>
      <c r="E271" s="222" t="s">
        <v>2640</v>
      </c>
      <c r="F271" s="223" t="s">
        <v>2641</v>
      </c>
      <c r="G271" s="224" t="s">
        <v>241</v>
      </c>
      <c r="H271" s="225">
        <v>75</v>
      </c>
      <c r="I271" s="226"/>
      <c r="J271" s="227">
        <f>ROUND(I271*H271,2)</f>
        <v>0</v>
      </c>
      <c r="K271" s="223" t="s">
        <v>21</v>
      </c>
      <c r="L271" s="72"/>
      <c r="M271" s="228" t="s">
        <v>21</v>
      </c>
      <c r="N271" s="229" t="s">
        <v>43</v>
      </c>
      <c r="O271" s="47"/>
      <c r="P271" s="230">
        <f>O271*H271</f>
        <v>0</v>
      </c>
      <c r="Q271" s="230">
        <v>0</v>
      </c>
      <c r="R271" s="230">
        <f>Q271*H271</f>
        <v>0</v>
      </c>
      <c r="S271" s="230">
        <v>0</v>
      </c>
      <c r="T271" s="231">
        <f>S271*H271</f>
        <v>0</v>
      </c>
      <c r="AR271" s="24" t="s">
        <v>392</v>
      </c>
      <c r="AT271" s="24" t="s">
        <v>153</v>
      </c>
      <c r="AU271" s="24" t="s">
        <v>151</v>
      </c>
      <c r="AY271" s="24" t="s">
        <v>150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24" t="s">
        <v>80</v>
      </c>
      <c r="BK271" s="232">
        <f>ROUND(I271*H271,2)</f>
        <v>0</v>
      </c>
      <c r="BL271" s="24" t="s">
        <v>392</v>
      </c>
      <c r="BM271" s="24" t="s">
        <v>2642</v>
      </c>
    </row>
    <row r="272" s="1" customFormat="1" ht="16.5" customHeight="1">
      <c r="B272" s="46"/>
      <c r="C272" s="221" t="s">
        <v>1182</v>
      </c>
      <c r="D272" s="221" t="s">
        <v>153</v>
      </c>
      <c r="E272" s="222" t="s">
        <v>2643</v>
      </c>
      <c r="F272" s="223" t="s">
        <v>2643</v>
      </c>
      <c r="G272" s="224" t="s">
        <v>516</v>
      </c>
      <c r="H272" s="225">
        <v>9</v>
      </c>
      <c r="I272" s="226"/>
      <c r="J272" s="227">
        <f>ROUND(I272*H272,2)</f>
        <v>0</v>
      </c>
      <c r="K272" s="223" t="s">
        <v>21</v>
      </c>
      <c r="L272" s="72"/>
      <c r="M272" s="228" t="s">
        <v>21</v>
      </c>
      <c r="N272" s="229" t="s">
        <v>43</v>
      </c>
      <c r="O272" s="47"/>
      <c r="P272" s="230">
        <f>O272*H272</f>
        <v>0</v>
      </c>
      <c r="Q272" s="230">
        <v>0</v>
      </c>
      <c r="R272" s="230">
        <f>Q272*H272</f>
        <v>0</v>
      </c>
      <c r="S272" s="230">
        <v>0</v>
      </c>
      <c r="T272" s="231">
        <f>S272*H272</f>
        <v>0</v>
      </c>
      <c r="AR272" s="24" t="s">
        <v>392</v>
      </c>
      <c r="AT272" s="24" t="s">
        <v>153</v>
      </c>
      <c r="AU272" s="24" t="s">
        <v>151</v>
      </c>
      <c r="AY272" s="24" t="s">
        <v>150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24" t="s">
        <v>80</v>
      </c>
      <c r="BK272" s="232">
        <f>ROUND(I272*H272,2)</f>
        <v>0</v>
      </c>
      <c r="BL272" s="24" t="s">
        <v>392</v>
      </c>
      <c r="BM272" s="24" t="s">
        <v>2644</v>
      </c>
    </row>
    <row r="273" s="1" customFormat="1" ht="16.5" customHeight="1">
      <c r="B273" s="46"/>
      <c r="C273" s="221" t="s">
        <v>1188</v>
      </c>
      <c r="D273" s="221" t="s">
        <v>153</v>
      </c>
      <c r="E273" s="222" t="s">
        <v>2645</v>
      </c>
      <c r="F273" s="223" t="s">
        <v>2646</v>
      </c>
      <c r="G273" s="224" t="s">
        <v>2120</v>
      </c>
      <c r="H273" s="225">
        <v>5</v>
      </c>
      <c r="I273" s="226"/>
      <c r="J273" s="227">
        <f>ROUND(I273*H273,2)</f>
        <v>0</v>
      </c>
      <c r="K273" s="223" t="s">
        <v>21</v>
      </c>
      <c r="L273" s="72"/>
      <c r="M273" s="228" t="s">
        <v>21</v>
      </c>
      <c r="N273" s="229" t="s">
        <v>43</v>
      </c>
      <c r="O273" s="47"/>
      <c r="P273" s="230">
        <f>O273*H273</f>
        <v>0</v>
      </c>
      <c r="Q273" s="230">
        <v>0</v>
      </c>
      <c r="R273" s="230">
        <f>Q273*H273</f>
        <v>0</v>
      </c>
      <c r="S273" s="230">
        <v>0</v>
      </c>
      <c r="T273" s="231">
        <f>S273*H273</f>
        <v>0</v>
      </c>
      <c r="AR273" s="24" t="s">
        <v>392</v>
      </c>
      <c r="AT273" s="24" t="s">
        <v>153</v>
      </c>
      <c r="AU273" s="24" t="s">
        <v>151</v>
      </c>
      <c r="AY273" s="24" t="s">
        <v>150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24" t="s">
        <v>80</v>
      </c>
      <c r="BK273" s="232">
        <f>ROUND(I273*H273,2)</f>
        <v>0</v>
      </c>
      <c r="BL273" s="24" t="s">
        <v>392</v>
      </c>
      <c r="BM273" s="24" t="s">
        <v>2647</v>
      </c>
    </row>
    <row r="274" s="1" customFormat="1" ht="16.5" customHeight="1">
      <c r="B274" s="46"/>
      <c r="C274" s="221" t="s">
        <v>1195</v>
      </c>
      <c r="D274" s="221" t="s">
        <v>153</v>
      </c>
      <c r="E274" s="222" t="s">
        <v>2648</v>
      </c>
      <c r="F274" s="223" t="s">
        <v>2649</v>
      </c>
      <c r="G274" s="224" t="s">
        <v>2120</v>
      </c>
      <c r="H274" s="225">
        <v>4</v>
      </c>
      <c r="I274" s="226"/>
      <c r="J274" s="227">
        <f>ROUND(I274*H274,2)</f>
        <v>0</v>
      </c>
      <c r="K274" s="223" t="s">
        <v>21</v>
      </c>
      <c r="L274" s="72"/>
      <c r="M274" s="228" t="s">
        <v>21</v>
      </c>
      <c r="N274" s="229" t="s">
        <v>43</v>
      </c>
      <c r="O274" s="47"/>
      <c r="P274" s="230">
        <f>O274*H274</f>
        <v>0</v>
      </c>
      <c r="Q274" s="230">
        <v>0</v>
      </c>
      <c r="R274" s="230">
        <f>Q274*H274</f>
        <v>0</v>
      </c>
      <c r="S274" s="230">
        <v>0</v>
      </c>
      <c r="T274" s="231">
        <f>S274*H274</f>
        <v>0</v>
      </c>
      <c r="AR274" s="24" t="s">
        <v>392</v>
      </c>
      <c r="AT274" s="24" t="s">
        <v>153</v>
      </c>
      <c r="AU274" s="24" t="s">
        <v>151</v>
      </c>
      <c r="AY274" s="24" t="s">
        <v>150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24" t="s">
        <v>80</v>
      </c>
      <c r="BK274" s="232">
        <f>ROUND(I274*H274,2)</f>
        <v>0</v>
      </c>
      <c r="BL274" s="24" t="s">
        <v>392</v>
      </c>
      <c r="BM274" s="24" t="s">
        <v>2650</v>
      </c>
    </row>
    <row r="275" s="10" customFormat="1" ht="29.88" customHeight="1">
      <c r="B275" s="205"/>
      <c r="C275" s="206"/>
      <c r="D275" s="207" t="s">
        <v>71</v>
      </c>
      <c r="E275" s="219" t="s">
        <v>2651</v>
      </c>
      <c r="F275" s="219" t="s">
        <v>2652</v>
      </c>
      <c r="G275" s="206"/>
      <c r="H275" s="206"/>
      <c r="I275" s="209"/>
      <c r="J275" s="220">
        <f>BK275</f>
        <v>0</v>
      </c>
      <c r="K275" s="206"/>
      <c r="L275" s="211"/>
      <c r="M275" s="212"/>
      <c r="N275" s="213"/>
      <c r="O275" s="213"/>
      <c r="P275" s="214">
        <f>SUM(P276:P281)</f>
        <v>0</v>
      </c>
      <c r="Q275" s="213"/>
      <c r="R275" s="214">
        <f>SUM(R276:R281)</f>
        <v>0</v>
      </c>
      <c r="S275" s="213"/>
      <c r="T275" s="215">
        <f>SUM(T276:T281)</f>
        <v>0</v>
      </c>
      <c r="AR275" s="216" t="s">
        <v>151</v>
      </c>
      <c r="AT275" s="217" t="s">
        <v>71</v>
      </c>
      <c r="AU275" s="217" t="s">
        <v>80</v>
      </c>
      <c r="AY275" s="216" t="s">
        <v>150</v>
      </c>
      <c r="BK275" s="218">
        <f>SUM(BK276:BK281)</f>
        <v>0</v>
      </c>
    </row>
    <row r="276" s="1" customFormat="1" ht="16.5" customHeight="1">
      <c r="B276" s="46"/>
      <c r="C276" s="221" t="s">
        <v>1200</v>
      </c>
      <c r="D276" s="221" t="s">
        <v>153</v>
      </c>
      <c r="E276" s="222" t="s">
        <v>2653</v>
      </c>
      <c r="F276" s="223" t="s">
        <v>2654</v>
      </c>
      <c r="G276" s="224" t="s">
        <v>516</v>
      </c>
      <c r="H276" s="225">
        <v>1</v>
      </c>
      <c r="I276" s="226"/>
      <c r="J276" s="227">
        <f>ROUND(I276*H276,2)</f>
        <v>0</v>
      </c>
      <c r="K276" s="223" t="s">
        <v>21</v>
      </c>
      <c r="L276" s="72"/>
      <c r="M276" s="228" t="s">
        <v>21</v>
      </c>
      <c r="N276" s="229" t="s">
        <v>43</v>
      </c>
      <c r="O276" s="47"/>
      <c r="P276" s="230">
        <f>O276*H276</f>
        <v>0</v>
      </c>
      <c r="Q276" s="230">
        <v>0</v>
      </c>
      <c r="R276" s="230">
        <f>Q276*H276</f>
        <v>0</v>
      </c>
      <c r="S276" s="230">
        <v>0</v>
      </c>
      <c r="T276" s="231">
        <f>S276*H276</f>
        <v>0</v>
      </c>
      <c r="AR276" s="24" t="s">
        <v>392</v>
      </c>
      <c r="AT276" s="24" t="s">
        <v>153</v>
      </c>
      <c r="AU276" s="24" t="s">
        <v>82</v>
      </c>
      <c r="AY276" s="24" t="s">
        <v>150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24" t="s">
        <v>80</v>
      </c>
      <c r="BK276" s="232">
        <f>ROUND(I276*H276,2)</f>
        <v>0</v>
      </c>
      <c r="BL276" s="24" t="s">
        <v>392</v>
      </c>
      <c r="BM276" s="24" t="s">
        <v>2655</v>
      </c>
    </row>
    <row r="277" s="1" customFormat="1" ht="16.5" customHeight="1">
      <c r="B277" s="46"/>
      <c r="C277" s="257" t="s">
        <v>1205</v>
      </c>
      <c r="D277" s="257" t="s">
        <v>165</v>
      </c>
      <c r="E277" s="258" t="s">
        <v>2656</v>
      </c>
      <c r="F277" s="259" t="s">
        <v>2657</v>
      </c>
      <c r="G277" s="260" t="s">
        <v>516</v>
      </c>
      <c r="H277" s="261">
        <v>1</v>
      </c>
      <c r="I277" s="262"/>
      <c r="J277" s="263">
        <f>ROUND(I277*H277,2)</f>
        <v>0</v>
      </c>
      <c r="K277" s="259" t="s">
        <v>21</v>
      </c>
      <c r="L277" s="264"/>
      <c r="M277" s="265" t="s">
        <v>21</v>
      </c>
      <c r="N277" s="266" t="s">
        <v>43</v>
      </c>
      <c r="O277" s="47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AR277" s="24" t="s">
        <v>2155</v>
      </c>
      <c r="AT277" s="24" t="s">
        <v>165</v>
      </c>
      <c r="AU277" s="24" t="s">
        <v>82</v>
      </c>
      <c r="AY277" s="24" t="s">
        <v>150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24" t="s">
        <v>80</v>
      </c>
      <c r="BK277" s="232">
        <f>ROUND(I277*H277,2)</f>
        <v>0</v>
      </c>
      <c r="BL277" s="24" t="s">
        <v>392</v>
      </c>
      <c r="BM277" s="24" t="s">
        <v>2658</v>
      </c>
    </row>
    <row r="278" s="1" customFormat="1" ht="16.5" customHeight="1">
      <c r="B278" s="46"/>
      <c r="C278" s="221" t="s">
        <v>1210</v>
      </c>
      <c r="D278" s="221" t="s">
        <v>153</v>
      </c>
      <c r="E278" s="222" t="s">
        <v>2659</v>
      </c>
      <c r="F278" s="223" t="s">
        <v>2660</v>
      </c>
      <c r="G278" s="224" t="s">
        <v>516</v>
      </c>
      <c r="H278" s="225">
        <v>1</v>
      </c>
      <c r="I278" s="226"/>
      <c r="J278" s="227">
        <f>ROUND(I278*H278,2)</f>
        <v>0</v>
      </c>
      <c r="K278" s="223" t="s">
        <v>21</v>
      </c>
      <c r="L278" s="72"/>
      <c r="M278" s="228" t="s">
        <v>21</v>
      </c>
      <c r="N278" s="229" t="s">
        <v>43</v>
      </c>
      <c r="O278" s="47"/>
      <c r="P278" s="230">
        <f>O278*H278</f>
        <v>0</v>
      </c>
      <c r="Q278" s="230">
        <v>0</v>
      </c>
      <c r="R278" s="230">
        <f>Q278*H278</f>
        <v>0</v>
      </c>
      <c r="S278" s="230">
        <v>0</v>
      </c>
      <c r="T278" s="231">
        <f>S278*H278</f>
        <v>0</v>
      </c>
      <c r="AR278" s="24" t="s">
        <v>392</v>
      </c>
      <c r="AT278" s="24" t="s">
        <v>153</v>
      </c>
      <c r="AU278" s="24" t="s">
        <v>82</v>
      </c>
      <c r="AY278" s="24" t="s">
        <v>150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24" t="s">
        <v>80</v>
      </c>
      <c r="BK278" s="232">
        <f>ROUND(I278*H278,2)</f>
        <v>0</v>
      </c>
      <c r="BL278" s="24" t="s">
        <v>392</v>
      </c>
      <c r="BM278" s="24" t="s">
        <v>2661</v>
      </c>
    </row>
    <row r="279" s="1" customFormat="1" ht="16.5" customHeight="1">
      <c r="B279" s="46"/>
      <c r="C279" s="257" t="s">
        <v>1217</v>
      </c>
      <c r="D279" s="257" t="s">
        <v>165</v>
      </c>
      <c r="E279" s="258" t="s">
        <v>2662</v>
      </c>
      <c r="F279" s="259" t="s">
        <v>2663</v>
      </c>
      <c r="G279" s="260" t="s">
        <v>516</v>
      </c>
      <c r="H279" s="261">
        <v>1</v>
      </c>
      <c r="I279" s="262"/>
      <c r="J279" s="263">
        <f>ROUND(I279*H279,2)</f>
        <v>0</v>
      </c>
      <c r="K279" s="259" t="s">
        <v>21</v>
      </c>
      <c r="L279" s="264"/>
      <c r="M279" s="265" t="s">
        <v>21</v>
      </c>
      <c r="N279" s="266" t="s">
        <v>43</v>
      </c>
      <c r="O279" s="47"/>
      <c r="P279" s="230">
        <f>O279*H279</f>
        <v>0</v>
      </c>
      <c r="Q279" s="230">
        <v>0</v>
      </c>
      <c r="R279" s="230">
        <f>Q279*H279</f>
        <v>0</v>
      </c>
      <c r="S279" s="230">
        <v>0</v>
      </c>
      <c r="T279" s="231">
        <f>S279*H279</f>
        <v>0</v>
      </c>
      <c r="AR279" s="24" t="s">
        <v>2155</v>
      </c>
      <c r="AT279" s="24" t="s">
        <v>165</v>
      </c>
      <c r="AU279" s="24" t="s">
        <v>82</v>
      </c>
      <c r="AY279" s="24" t="s">
        <v>150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24" t="s">
        <v>80</v>
      </c>
      <c r="BK279" s="232">
        <f>ROUND(I279*H279,2)</f>
        <v>0</v>
      </c>
      <c r="BL279" s="24" t="s">
        <v>392</v>
      </c>
      <c r="BM279" s="24" t="s">
        <v>2664</v>
      </c>
    </row>
    <row r="280" s="1" customFormat="1" ht="16.5" customHeight="1">
      <c r="B280" s="46"/>
      <c r="C280" s="221" t="s">
        <v>1222</v>
      </c>
      <c r="D280" s="221" t="s">
        <v>153</v>
      </c>
      <c r="E280" s="222" t="s">
        <v>2665</v>
      </c>
      <c r="F280" s="223" t="s">
        <v>2666</v>
      </c>
      <c r="G280" s="224" t="s">
        <v>516</v>
      </c>
      <c r="H280" s="225">
        <v>1</v>
      </c>
      <c r="I280" s="226"/>
      <c r="J280" s="227">
        <f>ROUND(I280*H280,2)</f>
        <v>0</v>
      </c>
      <c r="K280" s="223" t="s">
        <v>21</v>
      </c>
      <c r="L280" s="72"/>
      <c r="M280" s="228" t="s">
        <v>21</v>
      </c>
      <c r="N280" s="229" t="s">
        <v>43</v>
      </c>
      <c r="O280" s="47"/>
      <c r="P280" s="230">
        <f>O280*H280</f>
        <v>0</v>
      </c>
      <c r="Q280" s="230">
        <v>0</v>
      </c>
      <c r="R280" s="230">
        <f>Q280*H280</f>
        <v>0</v>
      </c>
      <c r="S280" s="230">
        <v>0</v>
      </c>
      <c r="T280" s="231">
        <f>S280*H280</f>
        <v>0</v>
      </c>
      <c r="AR280" s="24" t="s">
        <v>392</v>
      </c>
      <c r="AT280" s="24" t="s">
        <v>153</v>
      </c>
      <c r="AU280" s="24" t="s">
        <v>82</v>
      </c>
      <c r="AY280" s="24" t="s">
        <v>150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24" t="s">
        <v>80</v>
      </c>
      <c r="BK280" s="232">
        <f>ROUND(I280*H280,2)</f>
        <v>0</v>
      </c>
      <c r="BL280" s="24" t="s">
        <v>392</v>
      </c>
      <c r="BM280" s="24" t="s">
        <v>2667</v>
      </c>
    </row>
    <row r="281" s="1" customFormat="1" ht="16.5" customHeight="1">
      <c r="B281" s="46"/>
      <c r="C281" s="257" t="s">
        <v>1227</v>
      </c>
      <c r="D281" s="257" t="s">
        <v>165</v>
      </c>
      <c r="E281" s="258" t="s">
        <v>2668</v>
      </c>
      <c r="F281" s="259" t="s">
        <v>2669</v>
      </c>
      <c r="G281" s="260" t="s">
        <v>516</v>
      </c>
      <c r="H281" s="261">
        <v>1</v>
      </c>
      <c r="I281" s="262"/>
      <c r="J281" s="263">
        <f>ROUND(I281*H281,2)</f>
        <v>0</v>
      </c>
      <c r="K281" s="259" t="s">
        <v>21</v>
      </c>
      <c r="L281" s="264"/>
      <c r="M281" s="265" t="s">
        <v>21</v>
      </c>
      <c r="N281" s="266" t="s">
        <v>43</v>
      </c>
      <c r="O281" s="47"/>
      <c r="P281" s="230">
        <f>O281*H281</f>
        <v>0</v>
      </c>
      <c r="Q281" s="230">
        <v>0</v>
      </c>
      <c r="R281" s="230">
        <f>Q281*H281</f>
        <v>0</v>
      </c>
      <c r="S281" s="230">
        <v>0</v>
      </c>
      <c r="T281" s="231">
        <f>S281*H281</f>
        <v>0</v>
      </c>
      <c r="AR281" s="24" t="s">
        <v>2155</v>
      </c>
      <c r="AT281" s="24" t="s">
        <v>165</v>
      </c>
      <c r="AU281" s="24" t="s">
        <v>82</v>
      </c>
      <c r="AY281" s="24" t="s">
        <v>150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24" t="s">
        <v>80</v>
      </c>
      <c r="BK281" s="232">
        <f>ROUND(I281*H281,2)</f>
        <v>0</v>
      </c>
      <c r="BL281" s="24" t="s">
        <v>392</v>
      </c>
      <c r="BM281" s="24" t="s">
        <v>2670</v>
      </c>
    </row>
    <row r="282" s="10" customFormat="1" ht="29.88" customHeight="1">
      <c r="B282" s="205"/>
      <c r="C282" s="206"/>
      <c r="D282" s="207" t="s">
        <v>71</v>
      </c>
      <c r="E282" s="219" t="s">
        <v>2671</v>
      </c>
      <c r="F282" s="219" t="s">
        <v>2672</v>
      </c>
      <c r="G282" s="206"/>
      <c r="H282" s="206"/>
      <c r="I282" s="209"/>
      <c r="J282" s="220">
        <f>BK282</f>
        <v>0</v>
      </c>
      <c r="K282" s="206"/>
      <c r="L282" s="211"/>
      <c r="M282" s="212"/>
      <c r="N282" s="213"/>
      <c r="O282" s="213"/>
      <c r="P282" s="214">
        <f>SUM(P283:P288)</f>
        <v>0</v>
      </c>
      <c r="Q282" s="213"/>
      <c r="R282" s="214">
        <f>SUM(R283:R288)</f>
        <v>0</v>
      </c>
      <c r="S282" s="213"/>
      <c r="T282" s="215">
        <f>SUM(T283:T288)</f>
        <v>0</v>
      </c>
      <c r="AR282" s="216" t="s">
        <v>151</v>
      </c>
      <c r="AT282" s="217" t="s">
        <v>71</v>
      </c>
      <c r="AU282" s="217" t="s">
        <v>80</v>
      </c>
      <c r="AY282" s="216" t="s">
        <v>150</v>
      </c>
      <c r="BK282" s="218">
        <f>SUM(BK283:BK288)</f>
        <v>0</v>
      </c>
    </row>
    <row r="283" s="1" customFormat="1" ht="16.5" customHeight="1">
      <c r="B283" s="46"/>
      <c r="C283" s="221" t="s">
        <v>1232</v>
      </c>
      <c r="D283" s="221" t="s">
        <v>153</v>
      </c>
      <c r="E283" s="222" t="s">
        <v>2673</v>
      </c>
      <c r="F283" s="223" t="s">
        <v>2674</v>
      </c>
      <c r="G283" s="224" t="s">
        <v>516</v>
      </c>
      <c r="H283" s="225">
        <v>1</v>
      </c>
      <c r="I283" s="226"/>
      <c r="J283" s="227">
        <f>ROUND(I283*H283,2)</f>
        <v>0</v>
      </c>
      <c r="K283" s="223" t="s">
        <v>21</v>
      </c>
      <c r="L283" s="72"/>
      <c r="M283" s="228" t="s">
        <v>21</v>
      </c>
      <c r="N283" s="229" t="s">
        <v>43</v>
      </c>
      <c r="O283" s="47"/>
      <c r="P283" s="230">
        <f>O283*H283</f>
        <v>0</v>
      </c>
      <c r="Q283" s="230">
        <v>0</v>
      </c>
      <c r="R283" s="230">
        <f>Q283*H283</f>
        <v>0</v>
      </c>
      <c r="S283" s="230">
        <v>0</v>
      </c>
      <c r="T283" s="231">
        <f>S283*H283</f>
        <v>0</v>
      </c>
      <c r="AR283" s="24" t="s">
        <v>392</v>
      </c>
      <c r="AT283" s="24" t="s">
        <v>153</v>
      </c>
      <c r="AU283" s="24" t="s">
        <v>82</v>
      </c>
      <c r="AY283" s="24" t="s">
        <v>150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24" t="s">
        <v>80</v>
      </c>
      <c r="BK283" s="232">
        <f>ROUND(I283*H283,2)</f>
        <v>0</v>
      </c>
      <c r="BL283" s="24" t="s">
        <v>392</v>
      </c>
      <c r="BM283" s="24" t="s">
        <v>2675</v>
      </c>
    </row>
    <row r="284" s="1" customFormat="1" ht="16.5" customHeight="1">
      <c r="B284" s="46"/>
      <c r="C284" s="257" t="s">
        <v>1236</v>
      </c>
      <c r="D284" s="257" t="s">
        <v>165</v>
      </c>
      <c r="E284" s="258" t="s">
        <v>2676</v>
      </c>
      <c r="F284" s="259" t="s">
        <v>2677</v>
      </c>
      <c r="G284" s="260" t="s">
        <v>516</v>
      </c>
      <c r="H284" s="261">
        <v>1</v>
      </c>
      <c r="I284" s="262"/>
      <c r="J284" s="263">
        <f>ROUND(I284*H284,2)</f>
        <v>0</v>
      </c>
      <c r="K284" s="259" t="s">
        <v>21</v>
      </c>
      <c r="L284" s="264"/>
      <c r="M284" s="265" t="s">
        <v>21</v>
      </c>
      <c r="N284" s="266" t="s">
        <v>43</v>
      </c>
      <c r="O284" s="47"/>
      <c r="P284" s="230">
        <f>O284*H284</f>
        <v>0</v>
      </c>
      <c r="Q284" s="230">
        <v>0</v>
      </c>
      <c r="R284" s="230">
        <f>Q284*H284</f>
        <v>0</v>
      </c>
      <c r="S284" s="230">
        <v>0</v>
      </c>
      <c r="T284" s="231">
        <f>S284*H284</f>
        <v>0</v>
      </c>
      <c r="AR284" s="24" t="s">
        <v>2155</v>
      </c>
      <c r="AT284" s="24" t="s">
        <v>165</v>
      </c>
      <c r="AU284" s="24" t="s">
        <v>82</v>
      </c>
      <c r="AY284" s="24" t="s">
        <v>150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24" t="s">
        <v>80</v>
      </c>
      <c r="BK284" s="232">
        <f>ROUND(I284*H284,2)</f>
        <v>0</v>
      </c>
      <c r="BL284" s="24" t="s">
        <v>392</v>
      </c>
      <c r="BM284" s="24" t="s">
        <v>2678</v>
      </c>
    </row>
    <row r="285" s="1" customFormat="1" ht="16.5" customHeight="1">
      <c r="B285" s="46"/>
      <c r="C285" s="221" t="s">
        <v>1241</v>
      </c>
      <c r="D285" s="221" t="s">
        <v>153</v>
      </c>
      <c r="E285" s="222" t="s">
        <v>2679</v>
      </c>
      <c r="F285" s="223" t="s">
        <v>2680</v>
      </c>
      <c r="G285" s="224" t="s">
        <v>516</v>
      </c>
      <c r="H285" s="225">
        <v>1</v>
      </c>
      <c r="I285" s="226"/>
      <c r="J285" s="227">
        <f>ROUND(I285*H285,2)</f>
        <v>0</v>
      </c>
      <c r="K285" s="223" t="s">
        <v>21</v>
      </c>
      <c r="L285" s="72"/>
      <c r="M285" s="228" t="s">
        <v>21</v>
      </c>
      <c r="N285" s="229" t="s">
        <v>43</v>
      </c>
      <c r="O285" s="47"/>
      <c r="P285" s="230">
        <f>O285*H285</f>
        <v>0</v>
      </c>
      <c r="Q285" s="230">
        <v>0</v>
      </c>
      <c r="R285" s="230">
        <f>Q285*H285</f>
        <v>0</v>
      </c>
      <c r="S285" s="230">
        <v>0</v>
      </c>
      <c r="T285" s="231">
        <f>S285*H285</f>
        <v>0</v>
      </c>
      <c r="AR285" s="24" t="s">
        <v>392</v>
      </c>
      <c r="AT285" s="24" t="s">
        <v>153</v>
      </c>
      <c r="AU285" s="24" t="s">
        <v>82</v>
      </c>
      <c r="AY285" s="24" t="s">
        <v>150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24" t="s">
        <v>80</v>
      </c>
      <c r="BK285" s="232">
        <f>ROUND(I285*H285,2)</f>
        <v>0</v>
      </c>
      <c r="BL285" s="24" t="s">
        <v>392</v>
      </c>
      <c r="BM285" s="24" t="s">
        <v>2681</v>
      </c>
    </row>
    <row r="286" s="1" customFormat="1" ht="16.5" customHeight="1">
      <c r="B286" s="46"/>
      <c r="C286" s="257" t="s">
        <v>1246</v>
      </c>
      <c r="D286" s="257" t="s">
        <v>165</v>
      </c>
      <c r="E286" s="258" t="s">
        <v>2682</v>
      </c>
      <c r="F286" s="259" t="s">
        <v>2683</v>
      </c>
      <c r="G286" s="260" t="s">
        <v>516</v>
      </c>
      <c r="H286" s="261">
        <v>1</v>
      </c>
      <c r="I286" s="262"/>
      <c r="J286" s="263">
        <f>ROUND(I286*H286,2)</f>
        <v>0</v>
      </c>
      <c r="K286" s="259" t="s">
        <v>21</v>
      </c>
      <c r="L286" s="264"/>
      <c r="M286" s="265" t="s">
        <v>21</v>
      </c>
      <c r="N286" s="266" t="s">
        <v>43</v>
      </c>
      <c r="O286" s="47"/>
      <c r="P286" s="230">
        <f>O286*H286</f>
        <v>0</v>
      </c>
      <c r="Q286" s="230">
        <v>0</v>
      </c>
      <c r="R286" s="230">
        <f>Q286*H286</f>
        <v>0</v>
      </c>
      <c r="S286" s="230">
        <v>0</v>
      </c>
      <c r="T286" s="231">
        <f>S286*H286</f>
        <v>0</v>
      </c>
      <c r="AR286" s="24" t="s">
        <v>2155</v>
      </c>
      <c r="AT286" s="24" t="s">
        <v>165</v>
      </c>
      <c r="AU286" s="24" t="s">
        <v>82</v>
      </c>
      <c r="AY286" s="24" t="s">
        <v>150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24" t="s">
        <v>80</v>
      </c>
      <c r="BK286" s="232">
        <f>ROUND(I286*H286,2)</f>
        <v>0</v>
      </c>
      <c r="BL286" s="24" t="s">
        <v>392</v>
      </c>
      <c r="BM286" s="24" t="s">
        <v>2684</v>
      </c>
    </row>
    <row r="287" s="1" customFormat="1" ht="16.5" customHeight="1">
      <c r="B287" s="46"/>
      <c r="C287" s="221" t="s">
        <v>1251</v>
      </c>
      <c r="D287" s="221" t="s">
        <v>153</v>
      </c>
      <c r="E287" s="222" t="s">
        <v>2685</v>
      </c>
      <c r="F287" s="223" t="s">
        <v>2686</v>
      </c>
      <c r="G287" s="224" t="s">
        <v>516</v>
      </c>
      <c r="H287" s="225">
        <v>1</v>
      </c>
      <c r="I287" s="226"/>
      <c r="J287" s="227">
        <f>ROUND(I287*H287,2)</f>
        <v>0</v>
      </c>
      <c r="K287" s="223" t="s">
        <v>21</v>
      </c>
      <c r="L287" s="72"/>
      <c r="M287" s="228" t="s">
        <v>21</v>
      </c>
      <c r="N287" s="229" t="s">
        <v>43</v>
      </c>
      <c r="O287" s="47"/>
      <c r="P287" s="230">
        <f>O287*H287</f>
        <v>0</v>
      </c>
      <c r="Q287" s="230">
        <v>0</v>
      </c>
      <c r="R287" s="230">
        <f>Q287*H287</f>
        <v>0</v>
      </c>
      <c r="S287" s="230">
        <v>0</v>
      </c>
      <c r="T287" s="231">
        <f>S287*H287</f>
        <v>0</v>
      </c>
      <c r="AR287" s="24" t="s">
        <v>392</v>
      </c>
      <c r="AT287" s="24" t="s">
        <v>153</v>
      </c>
      <c r="AU287" s="24" t="s">
        <v>82</v>
      </c>
      <c r="AY287" s="24" t="s">
        <v>150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24" t="s">
        <v>80</v>
      </c>
      <c r="BK287" s="232">
        <f>ROUND(I287*H287,2)</f>
        <v>0</v>
      </c>
      <c r="BL287" s="24" t="s">
        <v>392</v>
      </c>
      <c r="BM287" s="24" t="s">
        <v>2687</v>
      </c>
    </row>
    <row r="288" s="1" customFormat="1" ht="16.5" customHeight="1">
      <c r="B288" s="46"/>
      <c r="C288" s="257" t="s">
        <v>1256</v>
      </c>
      <c r="D288" s="257" t="s">
        <v>165</v>
      </c>
      <c r="E288" s="258" t="s">
        <v>2688</v>
      </c>
      <c r="F288" s="259" t="s">
        <v>2689</v>
      </c>
      <c r="G288" s="260" t="s">
        <v>516</v>
      </c>
      <c r="H288" s="261">
        <v>1</v>
      </c>
      <c r="I288" s="262"/>
      <c r="J288" s="263">
        <f>ROUND(I288*H288,2)</f>
        <v>0</v>
      </c>
      <c r="K288" s="259" t="s">
        <v>21</v>
      </c>
      <c r="L288" s="264"/>
      <c r="M288" s="265" t="s">
        <v>21</v>
      </c>
      <c r="N288" s="266" t="s">
        <v>43</v>
      </c>
      <c r="O288" s="47"/>
      <c r="P288" s="230">
        <f>O288*H288</f>
        <v>0</v>
      </c>
      <c r="Q288" s="230">
        <v>0</v>
      </c>
      <c r="R288" s="230">
        <f>Q288*H288</f>
        <v>0</v>
      </c>
      <c r="S288" s="230">
        <v>0</v>
      </c>
      <c r="T288" s="231">
        <f>S288*H288</f>
        <v>0</v>
      </c>
      <c r="AR288" s="24" t="s">
        <v>2155</v>
      </c>
      <c r="AT288" s="24" t="s">
        <v>165</v>
      </c>
      <c r="AU288" s="24" t="s">
        <v>82</v>
      </c>
      <c r="AY288" s="24" t="s">
        <v>150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24" t="s">
        <v>80</v>
      </c>
      <c r="BK288" s="232">
        <f>ROUND(I288*H288,2)</f>
        <v>0</v>
      </c>
      <c r="BL288" s="24" t="s">
        <v>392</v>
      </c>
      <c r="BM288" s="24" t="s">
        <v>2690</v>
      </c>
    </row>
    <row r="289" s="10" customFormat="1" ht="29.88" customHeight="1">
      <c r="B289" s="205"/>
      <c r="C289" s="206"/>
      <c r="D289" s="207" t="s">
        <v>71</v>
      </c>
      <c r="E289" s="219" t="s">
        <v>2691</v>
      </c>
      <c r="F289" s="219" t="s">
        <v>2692</v>
      </c>
      <c r="G289" s="206"/>
      <c r="H289" s="206"/>
      <c r="I289" s="209"/>
      <c r="J289" s="220">
        <f>BK289</f>
        <v>0</v>
      </c>
      <c r="K289" s="206"/>
      <c r="L289" s="211"/>
      <c r="M289" s="212"/>
      <c r="N289" s="213"/>
      <c r="O289" s="213"/>
      <c r="P289" s="214">
        <f>SUM(P290:P327)</f>
        <v>0</v>
      </c>
      <c r="Q289" s="213"/>
      <c r="R289" s="214">
        <f>SUM(R290:R327)</f>
        <v>0</v>
      </c>
      <c r="S289" s="213"/>
      <c r="T289" s="215">
        <f>SUM(T290:T327)</f>
        <v>0</v>
      </c>
      <c r="AR289" s="216" t="s">
        <v>151</v>
      </c>
      <c r="AT289" s="217" t="s">
        <v>71</v>
      </c>
      <c r="AU289" s="217" t="s">
        <v>80</v>
      </c>
      <c r="AY289" s="216" t="s">
        <v>150</v>
      </c>
      <c r="BK289" s="218">
        <f>SUM(BK290:BK327)</f>
        <v>0</v>
      </c>
    </row>
    <row r="290" s="1" customFormat="1" ht="16.5" customHeight="1">
      <c r="B290" s="46"/>
      <c r="C290" s="221" t="s">
        <v>1260</v>
      </c>
      <c r="D290" s="221" t="s">
        <v>153</v>
      </c>
      <c r="E290" s="222" t="s">
        <v>2693</v>
      </c>
      <c r="F290" s="223" t="s">
        <v>2694</v>
      </c>
      <c r="G290" s="224" t="s">
        <v>241</v>
      </c>
      <c r="H290" s="225">
        <v>550</v>
      </c>
      <c r="I290" s="226"/>
      <c r="J290" s="227">
        <f>ROUND(I290*H290,2)</f>
        <v>0</v>
      </c>
      <c r="K290" s="223" t="s">
        <v>21</v>
      </c>
      <c r="L290" s="72"/>
      <c r="M290" s="228" t="s">
        <v>21</v>
      </c>
      <c r="N290" s="229" t="s">
        <v>43</v>
      </c>
      <c r="O290" s="47"/>
      <c r="P290" s="230">
        <f>O290*H290</f>
        <v>0</v>
      </c>
      <c r="Q290" s="230">
        <v>0</v>
      </c>
      <c r="R290" s="230">
        <f>Q290*H290</f>
        <v>0</v>
      </c>
      <c r="S290" s="230">
        <v>0</v>
      </c>
      <c r="T290" s="231">
        <f>S290*H290</f>
        <v>0</v>
      </c>
      <c r="AR290" s="24" t="s">
        <v>392</v>
      </c>
      <c r="AT290" s="24" t="s">
        <v>153</v>
      </c>
      <c r="AU290" s="24" t="s">
        <v>82</v>
      </c>
      <c r="AY290" s="24" t="s">
        <v>150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24" t="s">
        <v>80</v>
      </c>
      <c r="BK290" s="232">
        <f>ROUND(I290*H290,2)</f>
        <v>0</v>
      </c>
      <c r="BL290" s="24" t="s">
        <v>392</v>
      </c>
      <c r="BM290" s="24" t="s">
        <v>2695</v>
      </c>
    </row>
    <row r="291" s="1" customFormat="1" ht="16.5" customHeight="1">
      <c r="B291" s="46"/>
      <c r="C291" s="257" t="s">
        <v>1264</v>
      </c>
      <c r="D291" s="257" t="s">
        <v>165</v>
      </c>
      <c r="E291" s="258" t="s">
        <v>2696</v>
      </c>
      <c r="F291" s="259" t="s">
        <v>2697</v>
      </c>
      <c r="G291" s="260" t="s">
        <v>241</v>
      </c>
      <c r="H291" s="261">
        <v>550</v>
      </c>
      <c r="I291" s="262"/>
      <c r="J291" s="263">
        <f>ROUND(I291*H291,2)</f>
        <v>0</v>
      </c>
      <c r="K291" s="259" t="s">
        <v>21</v>
      </c>
      <c r="L291" s="264"/>
      <c r="M291" s="265" t="s">
        <v>21</v>
      </c>
      <c r="N291" s="266" t="s">
        <v>43</v>
      </c>
      <c r="O291" s="47"/>
      <c r="P291" s="230">
        <f>O291*H291</f>
        <v>0</v>
      </c>
      <c r="Q291" s="230">
        <v>0</v>
      </c>
      <c r="R291" s="230">
        <f>Q291*H291</f>
        <v>0</v>
      </c>
      <c r="S291" s="230">
        <v>0</v>
      </c>
      <c r="T291" s="231">
        <f>S291*H291</f>
        <v>0</v>
      </c>
      <c r="AR291" s="24" t="s">
        <v>2155</v>
      </c>
      <c r="AT291" s="24" t="s">
        <v>165</v>
      </c>
      <c r="AU291" s="24" t="s">
        <v>82</v>
      </c>
      <c r="AY291" s="24" t="s">
        <v>150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24" t="s">
        <v>80</v>
      </c>
      <c r="BK291" s="232">
        <f>ROUND(I291*H291,2)</f>
        <v>0</v>
      </c>
      <c r="BL291" s="24" t="s">
        <v>392</v>
      </c>
      <c r="BM291" s="24" t="s">
        <v>2698</v>
      </c>
    </row>
    <row r="292" s="1" customFormat="1" ht="16.5" customHeight="1">
      <c r="B292" s="46"/>
      <c r="C292" s="221" t="s">
        <v>1269</v>
      </c>
      <c r="D292" s="221" t="s">
        <v>153</v>
      </c>
      <c r="E292" s="222" t="s">
        <v>2699</v>
      </c>
      <c r="F292" s="223" t="s">
        <v>2700</v>
      </c>
      <c r="G292" s="224" t="s">
        <v>241</v>
      </c>
      <c r="H292" s="225">
        <v>3050</v>
      </c>
      <c r="I292" s="226"/>
      <c r="J292" s="227">
        <f>ROUND(I292*H292,2)</f>
        <v>0</v>
      </c>
      <c r="K292" s="223" t="s">
        <v>21</v>
      </c>
      <c r="L292" s="72"/>
      <c r="M292" s="228" t="s">
        <v>21</v>
      </c>
      <c r="N292" s="229" t="s">
        <v>43</v>
      </c>
      <c r="O292" s="47"/>
      <c r="P292" s="230">
        <f>O292*H292</f>
        <v>0</v>
      </c>
      <c r="Q292" s="230">
        <v>0</v>
      </c>
      <c r="R292" s="230">
        <f>Q292*H292</f>
        <v>0</v>
      </c>
      <c r="S292" s="230">
        <v>0</v>
      </c>
      <c r="T292" s="231">
        <f>S292*H292</f>
        <v>0</v>
      </c>
      <c r="AR292" s="24" t="s">
        <v>392</v>
      </c>
      <c r="AT292" s="24" t="s">
        <v>153</v>
      </c>
      <c r="AU292" s="24" t="s">
        <v>82</v>
      </c>
      <c r="AY292" s="24" t="s">
        <v>150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24" t="s">
        <v>80</v>
      </c>
      <c r="BK292" s="232">
        <f>ROUND(I292*H292,2)</f>
        <v>0</v>
      </c>
      <c r="BL292" s="24" t="s">
        <v>392</v>
      </c>
      <c r="BM292" s="24" t="s">
        <v>2701</v>
      </c>
    </row>
    <row r="293" s="1" customFormat="1" ht="16.5" customHeight="1">
      <c r="B293" s="46"/>
      <c r="C293" s="257" t="s">
        <v>1276</v>
      </c>
      <c r="D293" s="257" t="s">
        <v>165</v>
      </c>
      <c r="E293" s="258" t="s">
        <v>2702</v>
      </c>
      <c r="F293" s="259" t="s">
        <v>2703</v>
      </c>
      <c r="G293" s="260" t="s">
        <v>241</v>
      </c>
      <c r="H293" s="261">
        <v>3050</v>
      </c>
      <c r="I293" s="262"/>
      <c r="J293" s="263">
        <f>ROUND(I293*H293,2)</f>
        <v>0</v>
      </c>
      <c r="K293" s="259" t="s">
        <v>21</v>
      </c>
      <c r="L293" s="264"/>
      <c r="M293" s="265" t="s">
        <v>21</v>
      </c>
      <c r="N293" s="266" t="s">
        <v>43</v>
      </c>
      <c r="O293" s="47"/>
      <c r="P293" s="230">
        <f>O293*H293</f>
        <v>0</v>
      </c>
      <c r="Q293" s="230">
        <v>0</v>
      </c>
      <c r="R293" s="230">
        <f>Q293*H293</f>
        <v>0</v>
      </c>
      <c r="S293" s="230">
        <v>0</v>
      </c>
      <c r="T293" s="231">
        <f>S293*H293</f>
        <v>0</v>
      </c>
      <c r="AR293" s="24" t="s">
        <v>2155</v>
      </c>
      <c r="AT293" s="24" t="s">
        <v>165</v>
      </c>
      <c r="AU293" s="24" t="s">
        <v>82</v>
      </c>
      <c r="AY293" s="24" t="s">
        <v>150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24" t="s">
        <v>80</v>
      </c>
      <c r="BK293" s="232">
        <f>ROUND(I293*H293,2)</f>
        <v>0</v>
      </c>
      <c r="BL293" s="24" t="s">
        <v>392</v>
      </c>
      <c r="BM293" s="24" t="s">
        <v>2704</v>
      </c>
    </row>
    <row r="294" s="1" customFormat="1" ht="16.5" customHeight="1">
      <c r="B294" s="46"/>
      <c r="C294" s="221" t="s">
        <v>1283</v>
      </c>
      <c r="D294" s="221" t="s">
        <v>153</v>
      </c>
      <c r="E294" s="222" t="s">
        <v>2705</v>
      </c>
      <c r="F294" s="223" t="s">
        <v>2706</v>
      </c>
      <c r="G294" s="224" t="s">
        <v>241</v>
      </c>
      <c r="H294" s="225">
        <v>200</v>
      </c>
      <c r="I294" s="226"/>
      <c r="J294" s="227">
        <f>ROUND(I294*H294,2)</f>
        <v>0</v>
      </c>
      <c r="K294" s="223" t="s">
        <v>21</v>
      </c>
      <c r="L294" s="72"/>
      <c r="M294" s="228" t="s">
        <v>21</v>
      </c>
      <c r="N294" s="229" t="s">
        <v>43</v>
      </c>
      <c r="O294" s="47"/>
      <c r="P294" s="230">
        <f>O294*H294</f>
        <v>0</v>
      </c>
      <c r="Q294" s="230">
        <v>0</v>
      </c>
      <c r="R294" s="230">
        <f>Q294*H294</f>
        <v>0</v>
      </c>
      <c r="S294" s="230">
        <v>0</v>
      </c>
      <c r="T294" s="231">
        <f>S294*H294</f>
        <v>0</v>
      </c>
      <c r="AR294" s="24" t="s">
        <v>392</v>
      </c>
      <c r="AT294" s="24" t="s">
        <v>153</v>
      </c>
      <c r="AU294" s="24" t="s">
        <v>82</v>
      </c>
      <c r="AY294" s="24" t="s">
        <v>150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24" t="s">
        <v>80</v>
      </c>
      <c r="BK294" s="232">
        <f>ROUND(I294*H294,2)</f>
        <v>0</v>
      </c>
      <c r="BL294" s="24" t="s">
        <v>392</v>
      </c>
      <c r="BM294" s="24" t="s">
        <v>2707</v>
      </c>
    </row>
    <row r="295" s="1" customFormat="1" ht="16.5" customHeight="1">
      <c r="B295" s="46"/>
      <c r="C295" s="257" t="s">
        <v>1289</v>
      </c>
      <c r="D295" s="257" t="s">
        <v>165</v>
      </c>
      <c r="E295" s="258" t="s">
        <v>2708</v>
      </c>
      <c r="F295" s="259" t="s">
        <v>2709</v>
      </c>
      <c r="G295" s="260" t="s">
        <v>241</v>
      </c>
      <c r="H295" s="261">
        <v>200</v>
      </c>
      <c r="I295" s="262"/>
      <c r="J295" s="263">
        <f>ROUND(I295*H295,2)</f>
        <v>0</v>
      </c>
      <c r="K295" s="259" t="s">
        <v>21</v>
      </c>
      <c r="L295" s="264"/>
      <c r="M295" s="265" t="s">
        <v>21</v>
      </c>
      <c r="N295" s="266" t="s">
        <v>43</v>
      </c>
      <c r="O295" s="47"/>
      <c r="P295" s="230">
        <f>O295*H295</f>
        <v>0</v>
      </c>
      <c r="Q295" s="230">
        <v>0</v>
      </c>
      <c r="R295" s="230">
        <f>Q295*H295</f>
        <v>0</v>
      </c>
      <c r="S295" s="230">
        <v>0</v>
      </c>
      <c r="T295" s="231">
        <f>S295*H295</f>
        <v>0</v>
      </c>
      <c r="AR295" s="24" t="s">
        <v>2155</v>
      </c>
      <c r="AT295" s="24" t="s">
        <v>165</v>
      </c>
      <c r="AU295" s="24" t="s">
        <v>82</v>
      </c>
      <c r="AY295" s="24" t="s">
        <v>150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24" t="s">
        <v>80</v>
      </c>
      <c r="BK295" s="232">
        <f>ROUND(I295*H295,2)</f>
        <v>0</v>
      </c>
      <c r="BL295" s="24" t="s">
        <v>392</v>
      </c>
      <c r="BM295" s="24" t="s">
        <v>2710</v>
      </c>
    </row>
    <row r="296" s="1" customFormat="1" ht="16.5" customHeight="1">
      <c r="B296" s="46"/>
      <c r="C296" s="221" t="s">
        <v>1294</v>
      </c>
      <c r="D296" s="221" t="s">
        <v>153</v>
      </c>
      <c r="E296" s="222" t="s">
        <v>2711</v>
      </c>
      <c r="F296" s="223" t="s">
        <v>2712</v>
      </c>
      <c r="G296" s="224" t="s">
        <v>241</v>
      </c>
      <c r="H296" s="225">
        <v>100</v>
      </c>
      <c r="I296" s="226"/>
      <c r="J296" s="227">
        <f>ROUND(I296*H296,2)</f>
        <v>0</v>
      </c>
      <c r="K296" s="223" t="s">
        <v>21</v>
      </c>
      <c r="L296" s="72"/>
      <c r="M296" s="228" t="s">
        <v>21</v>
      </c>
      <c r="N296" s="229" t="s">
        <v>43</v>
      </c>
      <c r="O296" s="47"/>
      <c r="P296" s="230">
        <f>O296*H296</f>
        <v>0</v>
      </c>
      <c r="Q296" s="230">
        <v>0</v>
      </c>
      <c r="R296" s="230">
        <f>Q296*H296</f>
        <v>0</v>
      </c>
      <c r="S296" s="230">
        <v>0</v>
      </c>
      <c r="T296" s="231">
        <f>S296*H296</f>
        <v>0</v>
      </c>
      <c r="AR296" s="24" t="s">
        <v>392</v>
      </c>
      <c r="AT296" s="24" t="s">
        <v>153</v>
      </c>
      <c r="AU296" s="24" t="s">
        <v>82</v>
      </c>
      <c r="AY296" s="24" t="s">
        <v>150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24" t="s">
        <v>80</v>
      </c>
      <c r="BK296" s="232">
        <f>ROUND(I296*H296,2)</f>
        <v>0</v>
      </c>
      <c r="BL296" s="24" t="s">
        <v>392</v>
      </c>
      <c r="BM296" s="24" t="s">
        <v>2713</v>
      </c>
    </row>
    <row r="297" s="1" customFormat="1" ht="16.5" customHeight="1">
      <c r="B297" s="46"/>
      <c r="C297" s="257" t="s">
        <v>1299</v>
      </c>
      <c r="D297" s="257" t="s">
        <v>165</v>
      </c>
      <c r="E297" s="258" t="s">
        <v>2714</v>
      </c>
      <c r="F297" s="259" t="s">
        <v>2715</v>
      </c>
      <c r="G297" s="260" t="s">
        <v>241</v>
      </c>
      <c r="H297" s="261">
        <v>100</v>
      </c>
      <c r="I297" s="262"/>
      <c r="J297" s="263">
        <f>ROUND(I297*H297,2)</f>
        <v>0</v>
      </c>
      <c r="K297" s="259" t="s">
        <v>21</v>
      </c>
      <c r="L297" s="264"/>
      <c r="M297" s="265" t="s">
        <v>21</v>
      </c>
      <c r="N297" s="266" t="s">
        <v>43</v>
      </c>
      <c r="O297" s="47"/>
      <c r="P297" s="230">
        <f>O297*H297</f>
        <v>0</v>
      </c>
      <c r="Q297" s="230">
        <v>0</v>
      </c>
      <c r="R297" s="230">
        <f>Q297*H297</f>
        <v>0</v>
      </c>
      <c r="S297" s="230">
        <v>0</v>
      </c>
      <c r="T297" s="231">
        <f>S297*H297</f>
        <v>0</v>
      </c>
      <c r="AR297" s="24" t="s">
        <v>2155</v>
      </c>
      <c r="AT297" s="24" t="s">
        <v>165</v>
      </c>
      <c r="AU297" s="24" t="s">
        <v>82</v>
      </c>
      <c r="AY297" s="24" t="s">
        <v>150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24" t="s">
        <v>80</v>
      </c>
      <c r="BK297" s="232">
        <f>ROUND(I297*H297,2)</f>
        <v>0</v>
      </c>
      <c r="BL297" s="24" t="s">
        <v>392</v>
      </c>
      <c r="BM297" s="24" t="s">
        <v>2716</v>
      </c>
    </row>
    <row r="298" s="1" customFormat="1" ht="16.5" customHeight="1">
      <c r="B298" s="46"/>
      <c r="C298" s="221" t="s">
        <v>1304</v>
      </c>
      <c r="D298" s="221" t="s">
        <v>153</v>
      </c>
      <c r="E298" s="222" t="s">
        <v>2717</v>
      </c>
      <c r="F298" s="223" t="s">
        <v>2718</v>
      </c>
      <c r="G298" s="224" t="s">
        <v>241</v>
      </c>
      <c r="H298" s="225">
        <v>30</v>
      </c>
      <c r="I298" s="226"/>
      <c r="J298" s="227">
        <f>ROUND(I298*H298,2)</f>
        <v>0</v>
      </c>
      <c r="K298" s="223" t="s">
        <v>21</v>
      </c>
      <c r="L298" s="72"/>
      <c r="M298" s="228" t="s">
        <v>21</v>
      </c>
      <c r="N298" s="229" t="s">
        <v>43</v>
      </c>
      <c r="O298" s="47"/>
      <c r="P298" s="230">
        <f>O298*H298</f>
        <v>0</v>
      </c>
      <c r="Q298" s="230">
        <v>0</v>
      </c>
      <c r="R298" s="230">
        <f>Q298*H298</f>
        <v>0</v>
      </c>
      <c r="S298" s="230">
        <v>0</v>
      </c>
      <c r="T298" s="231">
        <f>S298*H298</f>
        <v>0</v>
      </c>
      <c r="AR298" s="24" t="s">
        <v>392</v>
      </c>
      <c r="AT298" s="24" t="s">
        <v>153</v>
      </c>
      <c r="AU298" s="24" t="s">
        <v>82</v>
      </c>
      <c r="AY298" s="24" t="s">
        <v>150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24" t="s">
        <v>80</v>
      </c>
      <c r="BK298" s="232">
        <f>ROUND(I298*H298,2)</f>
        <v>0</v>
      </c>
      <c r="BL298" s="24" t="s">
        <v>392</v>
      </c>
      <c r="BM298" s="24" t="s">
        <v>2719</v>
      </c>
    </row>
    <row r="299" s="1" customFormat="1" ht="16.5" customHeight="1">
      <c r="B299" s="46"/>
      <c r="C299" s="257" t="s">
        <v>1308</v>
      </c>
      <c r="D299" s="257" t="s">
        <v>165</v>
      </c>
      <c r="E299" s="258" t="s">
        <v>2720</v>
      </c>
      <c r="F299" s="259" t="s">
        <v>2721</v>
      </c>
      <c r="G299" s="260" t="s">
        <v>241</v>
      </c>
      <c r="H299" s="261">
        <v>30</v>
      </c>
      <c r="I299" s="262"/>
      <c r="J299" s="263">
        <f>ROUND(I299*H299,2)</f>
        <v>0</v>
      </c>
      <c r="K299" s="259" t="s">
        <v>21</v>
      </c>
      <c r="L299" s="264"/>
      <c r="M299" s="265" t="s">
        <v>21</v>
      </c>
      <c r="N299" s="266" t="s">
        <v>43</v>
      </c>
      <c r="O299" s="47"/>
      <c r="P299" s="230">
        <f>O299*H299</f>
        <v>0</v>
      </c>
      <c r="Q299" s="230">
        <v>0</v>
      </c>
      <c r="R299" s="230">
        <f>Q299*H299</f>
        <v>0</v>
      </c>
      <c r="S299" s="230">
        <v>0</v>
      </c>
      <c r="T299" s="231">
        <f>S299*H299</f>
        <v>0</v>
      </c>
      <c r="AR299" s="24" t="s">
        <v>2155</v>
      </c>
      <c r="AT299" s="24" t="s">
        <v>165</v>
      </c>
      <c r="AU299" s="24" t="s">
        <v>82</v>
      </c>
      <c r="AY299" s="24" t="s">
        <v>150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24" t="s">
        <v>80</v>
      </c>
      <c r="BK299" s="232">
        <f>ROUND(I299*H299,2)</f>
        <v>0</v>
      </c>
      <c r="BL299" s="24" t="s">
        <v>392</v>
      </c>
      <c r="BM299" s="24" t="s">
        <v>2722</v>
      </c>
    </row>
    <row r="300" s="1" customFormat="1" ht="16.5" customHeight="1">
      <c r="B300" s="46"/>
      <c r="C300" s="221" t="s">
        <v>1312</v>
      </c>
      <c r="D300" s="221" t="s">
        <v>153</v>
      </c>
      <c r="E300" s="222" t="s">
        <v>2723</v>
      </c>
      <c r="F300" s="223" t="s">
        <v>2724</v>
      </c>
      <c r="G300" s="224" t="s">
        <v>241</v>
      </c>
      <c r="H300" s="225">
        <v>200</v>
      </c>
      <c r="I300" s="226"/>
      <c r="J300" s="227">
        <f>ROUND(I300*H300,2)</f>
        <v>0</v>
      </c>
      <c r="K300" s="223" t="s">
        <v>21</v>
      </c>
      <c r="L300" s="72"/>
      <c r="M300" s="228" t="s">
        <v>21</v>
      </c>
      <c r="N300" s="229" t="s">
        <v>43</v>
      </c>
      <c r="O300" s="47"/>
      <c r="P300" s="230">
        <f>O300*H300</f>
        <v>0</v>
      </c>
      <c r="Q300" s="230">
        <v>0</v>
      </c>
      <c r="R300" s="230">
        <f>Q300*H300</f>
        <v>0</v>
      </c>
      <c r="S300" s="230">
        <v>0</v>
      </c>
      <c r="T300" s="231">
        <f>S300*H300</f>
        <v>0</v>
      </c>
      <c r="AR300" s="24" t="s">
        <v>392</v>
      </c>
      <c r="AT300" s="24" t="s">
        <v>153</v>
      </c>
      <c r="AU300" s="24" t="s">
        <v>82</v>
      </c>
      <c r="AY300" s="24" t="s">
        <v>150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24" t="s">
        <v>80</v>
      </c>
      <c r="BK300" s="232">
        <f>ROUND(I300*H300,2)</f>
        <v>0</v>
      </c>
      <c r="BL300" s="24" t="s">
        <v>392</v>
      </c>
      <c r="BM300" s="24" t="s">
        <v>2725</v>
      </c>
    </row>
    <row r="301" s="1" customFormat="1" ht="16.5" customHeight="1">
      <c r="B301" s="46"/>
      <c r="C301" s="257" t="s">
        <v>1317</v>
      </c>
      <c r="D301" s="257" t="s">
        <v>165</v>
      </c>
      <c r="E301" s="258" t="s">
        <v>2726</v>
      </c>
      <c r="F301" s="259" t="s">
        <v>2727</v>
      </c>
      <c r="G301" s="260" t="s">
        <v>241</v>
      </c>
      <c r="H301" s="261">
        <v>200</v>
      </c>
      <c r="I301" s="262"/>
      <c r="J301" s="263">
        <f>ROUND(I301*H301,2)</f>
        <v>0</v>
      </c>
      <c r="K301" s="259" t="s">
        <v>21</v>
      </c>
      <c r="L301" s="264"/>
      <c r="M301" s="265" t="s">
        <v>21</v>
      </c>
      <c r="N301" s="266" t="s">
        <v>43</v>
      </c>
      <c r="O301" s="47"/>
      <c r="P301" s="230">
        <f>O301*H301</f>
        <v>0</v>
      </c>
      <c r="Q301" s="230">
        <v>0</v>
      </c>
      <c r="R301" s="230">
        <f>Q301*H301</f>
        <v>0</v>
      </c>
      <c r="S301" s="230">
        <v>0</v>
      </c>
      <c r="T301" s="231">
        <f>S301*H301</f>
        <v>0</v>
      </c>
      <c r="AR301" s="24" t="s">
        <v>2155</v>
      </c>
      <c r="AT301" s="24" t="s">
        <v>165</v>
      </c>
      <c r="AU301" s="24" t="s">
        <v>82</v>
      </c>
      <c r="AY301" s="24" t="s">
        <v>150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24" t="s">
        <v>80</v>
      </c>
      <c r="BK301" s="232">
        <f>ROUND(I301*H301,2)</f>
        <v>0</v>
      </c>
      <c r="BL301" s="24" t="s">
        <v>392</v>
      </c>
      <c r="BM301" s="24" t="s">
        <v>2728</v>
      </c>
    </row>
    <row r="302" s="1" customFormat="1" ht="16.5" customHeight="1">
      <c r="B302" s="46"/>
      <c r="C302" s="221" t="s">
        <v>1324</v>
      </c>
      <c r="D302" s="221" t="s">
        <v>153</v>
      </c>
      <c r="E302" s="222" t="s">
        <v>2729</v>
      </c>
      <c r="F302" s="223" t="s">
        <v>2730</v>
      </c>
      <c r="G302" s="224" t="s">
        <v>241</v>
      </c>
      <c r="H302" s="225">
        <v>30</v>
      </c>
      <c r="I302" s="226"/>
      <c r="J302" s="227">
        <f>ROUND(I302*H302,2)</f>
        <v>0</v>
      </c>
      <c r="K302" s="223" t="s">
        <v>21</v>
      </c>
      <c r="L302" s="72"/>
      <c r="M302" s="228" t="s">
        <v>21</v>
      </c>
      <c r="N302" s="229" t="s">
        <v>43</v>
      </c>
      <c r="O302" s="47"/>
      <c r="P302" s="230">
        <f>O302*H302</f>
        <v>0</v>
      </c>
      <c r="Q302" s="230">
        <v>0</v>
      </c>
      <c r="R302" s="230">
        <f>Q302*H302</f>
        <v>0</v>
      </c>
      <c r="S302" s="230">
        <v>0</v>
      </c>
      <c r="T302" s="231">
        <f>S302*H302</f>
        <v>0</v>
      </c>
      <c r="AR302" s="24" t="s">
        <v>392</v>
      </c>
      <c r="AT302" s="24" t="s">
        <v>153</v>
      </c>
      <c r="AU302" s="24" t="s">
        <v>82</v>
      </c>
      <c r="AY302" s="24" t="s">
        <v>150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24" t="s">
        <v>80</v>
      </c>
      <c r="BK302" s="232">
        <f>ROUND(I302*H302,2)</f>
        <v>0</v>
      </c>
      <c r="BL302" s="24" t="s">
        <v>392</v>
      </c>
      <c r="BM302" s="24" t="s">
        <v>2731</v>
      </c>
    </row>
    <row r="303" s="1" customFormat="1" ht="16.5" customHeight="1">
      <c r="B303" s="46"/>
      <c r="C303" s="257" t="s">
        <v>1329</v>
      </c>
      <c r="D303" s="257" t="s">
        <v>165</v>
      </c>
      <c r="E303" s="258" t="s">
        <v>2732</v>
      </c>
      <c r="F303" s="259" t="s">
        <v>2733</v>
      </c>
      <c r="G303" s="260" t="s">
        <v>241</v>
      </c>
      <c r="H303" s="261">
        <v>30</v>
      </c>
      <c r="I303" s="262"/>
      <c r="J303" s="263">
        <f>ROUND(I303*H303,2)</f>
        <v>0</v>
      </c>
      <c r="K303" s="259" t="s">
        <v>21</v>
      </c>
      <c r="L303" s="264"/>
      <c r="M303" s="265" t="s">
        <v>21</v>
      </c>
      <c r="N303" s="266" t="s">
        <v>43</v>
      </c>
      <c r="O303" s="47"/>
      <c r="P303" s="230">
        <f>O303*H303</f>
        <v>0</v>
      </c>
      <c r="Q303" s="230">
        <v>0</v>
      </c>
      <c r="R303" s="230">
        <f>Q303*H303</f>
        <v>0</v>
      </c>
      <c r="S303" s="230">
        <v>0</v>
      </c>
      <c r="T303" s="231">
        <f>S303*H303</f>
        <v>0</v>
      </c>
      <c r="AR303" s="24" t="s">
        <v>2155</v>
      </c>
      <c r="AT303" s="24" t="s">
        <v>165</v>
      </c>
      <c r="AU303" s="24" t="s">
        <v>82</v>
      </c>
      <c r="AY303" s="24" t="s">
        <v>150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24" t="s">
        <v>80</v>
      </c>
      <c r="BK303" s="232">
        <f>ROUND(I303*H303,2)</f>
        <v>0</v>
      </c>
      <c r="BL303" s="24" t="s">
        <v>392</v>
      </c>
      <c r="BM303" s="24" t="s">
        <v>2734</v>
      </c>
    </row>
    <row r="304" s="1" customFormat="1" ht="16.5" customHeight="1">
      <c r="B304" s="46"/>
      <c r="C304" s="221" t="s">
        <v>1334</v>
      </c>
      <c r="D304" s="221" t="s">
        <v>153</v>
      </c>
      <c r="E304" s="222" t="s">
        <v>2735</v>
      </c>
      <c r="F304" s="223" t="s">
        <v>2736</v>
      </c>
      <c r="G304" s="224" t="s">
        <v>241</v>
      </c>
      <c r="H304" s="225">
        <v>100</v>
      </c>
      <c r="I304" s="226"/>
      <c r="J304" s="227">
        <f>ROUND(I304*H304,2)</f>
        <v>0</v>
      </c>
      <c r="K304" s="223" t="s">
        <v>21</v>
      </c>
      <c r="L304" s="72"/>
      <c r="M304" s="228" t="s">
        <v>21</v>
      </c>
      <c r="N304" s="229" t="s">
        <v>43</v>
      </c>
      <c r="O304" s="47"/>
      <c r="P304" s="230">
        <f>O304*H304</f>
        <v>0</v>
      </c>
      <c r="Q304" s="230">
        <v>0</v>
      </c>
      <c r="R304" s="230">
        <f>Q304*H304</f>
        <v>0</v>
      </c>
      <c r="S304" s="230">
        <v>0</v>
      </c>
      <c r="T304" s="231">
        <f>S304*H304</f>
        <v>0</v>
      </c>
      <c r="AR304" s="24" t="s">
        <v>392</v>
      </c>
      <c r="AT304" s="24" t="s">
        <v>153</v>
      </c>
      <c r="AU304" s="24" t="s">
        <v>82</v>
      </c>
      <c r="AY304" s="24" t="s">
        <v>150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24" t="s">
        <v>80</v>
      </c>
      <c r="BK304" s="232">
        <f>ROUND(I304*H304,2)</f>
        <v>0</v>
      </c>
      <c r="BL304" s="24" t="s">
        <v>392</v>
      </c>
      <c r="BM304" s="24" t="s">
        <v>2737</v>
      </c>
    </row>
    <row r="305" s="1" customFormat="1" ht="16.5" customHeight="1">
      <c r="B305" s="46"/>
      <c r="C305" s="257" t="s">
        <v>1339</v>
      </c>
      <c r="D305" s="257" t="s">
        <v>165</v>
      </c>
      <c r="E305" s="258" t="s">
        <v>2738</v>
      </c>
      <c r="F305" s="259" t="s">
        <v>2739</v>
      </c>
      <c r="G305" s="260" t="s">
        <v>241</v>
      </c>
      <c r="H305" s="261">
        <v>100</v>
      </c>
      <c r="I305" s="262"/>
      <c r="J305" s="263">
        <f>ROUND(I305*H305,2)</f>
        <v>0</v>
      </c>
      <c r="K305" s="259" t="s">
        <v>21</v>
      </c>
      <c r="L305" s="264"/>
      <c r="M305" s="265" t="s">
        <v>21</v>
      </c>
      <c r="N305" s="266" t="s">
        <v>43</v>
      </c>
      <c r="O305" s="47"/>
      <c r="P305" s="230">
        <f>O305*H305</f>
        <v>0</v>
      </c>
      <c r="Q305" s="230">
        <v>0</v>
      </c>
      <c r="R305" s="230">
        <f>Q305*H305</f>
        <v>0</v>
      </c>
      <c r="S305" s="230">
        <v>0</v>
      </c>
      <c r="T305" s="231">
        <f>S305*H305</f>
        <v>0</v>
      </c>
      <c r="AR305" s="24" t="s">
        <v>2155</v>
      </c>
      <c r="AT305" s="24" t="s">
        <v>165</v>
      </c>
      <c r="AU305" s="24" t="s">
        <v>82</v>
      </c>
      <c r="AY305" s="24" t="s">
        <v>150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24" t="s">
        <v>80</v>
      </c>
      <c r="BK305" s="232">
        <f>ROUND(I305*H305,2)</f>
        <v>0</v>
      </c>
      <c r="BL305" s="24" t="s">
        <v>392</v>
      </c>
      <c r="BM305" s="24" t="s">
        <v>2740</v>
      </c>
    </row>
    <row r="306" s="1" customFormat="1" ht="16.5" customHeight="1">
      <c r="B306" s="46"/>
      <c r="C306" s="221" t="s">
        <v>1344</v>
      </c>
      <c r="D306" s="221" t="s">
        <v>153</v>
      </c>
      <c r="E306" s="222" t="s">
        <v>2741</v>
      </c>
      <c r="F306" s="223" t="s">
        <v>2742</v>
      </c>
      <c r="G306" s="224" t="s">
        <v>241</v>
      </c>
      <c r="H306" s="225">
        <v>40</v>
      </c>
      <c r="I306" s="226"/>
      <c r="J306" s="227">
        <f>ROUND(I306*H306,2)</f>
        <v>0</v>
      </c>
      <c r="K306" s="223" t="s">
        <v>21</v>
      </c>
      <c r="L306" s="72"/>
      <c r="M306" s="228" t="s">
        <v>21</v>
      </c>
      <c r="N306" s="229" t="s">
        <v>43</v>
      </c>
      <c r="O306" s="47"/>
      <c r="P306" s="230">
        <f>O306*H306</f>
        <v>0</v>
      </c>
      <c r="Q306" s="230">
        <v>0</v>
      </c>
      <c r="R306" s="230">
        <f>Q306*H306</f>
        <v>0</v>
      </c>
      <c r="S306" s="230">
        <v>0</v>
      </c>
      <c r="T306" s="231">
        <f>S306*H306</f>
        <v>0</v>
      </c>
      <c r="AR306" s="24" t="s">
        <v>392</v>
      </c>
      <c r="AT306" s="24" t="s">
        <v>153</v>
      </c>
      <c r="AU306" s="24" t="s">
        <v>82</v>
      </c>
      <c r="AY306" s="24" t="s">
        <v>150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24" t="s">
        <v>80</v>
      </c>
      <c r="BK306" s="232">
        <f>ROUND(I306*H306,2)</f>
        <v>0</v>
      </c>
      <c r="BL306" s="24" t="s">
        <v>392</v>
      </c>
      <c r="BM306" s="24" t="s">
        <v>2743</v>
      </c>
    </row>
    <row r="307" s="1" customFormat="1" ht="16.5" customHeight="1">
      <c r="B307" s="46"/>
      <c r="C307" s="257" t="s">
        <v>1350</v>
      </c>
      <c r="D307" s="257" t="s">
        <v>165</v>
      </c>
      <c r="E307" s="258" t="s">
        <v>2744</v>
      </c>
      <c r="F307" s="259" t="s">
        <v>2745</v>
      </c>
      <c r="G307" s="260" t="s">
        <v>241</v>
      </c>
      <c r="H307" s="261">
        <v>40</v>
      </c>
      <c r="I307" s="262"/>
      <c r="J307" s="263">
        <f>ROUND(I307*H307,2)</f>
        <v>0</v>
      </c>
      <c r="K307" s="259" t="s">
        <v>21</v>
      </c>
      <c r="L307" s="264"/>
      <c r="M307" s="265" t="s">
        <v>21</v>
      </c>
      <c r="N307" s="266" t="s">
        <v>43</v>
      </c>
      <c r="O307" s="47"/>
      <c r="P307" s="230">
        <f>O307*H307</f>
        <v>0</v>
      </c>
      <c r="Q307" s="230">
        <v>0</v>
      </c>
      <c r="R307" s="230">
        <f>Q307*H307</f>
        <v>0</v>
      </c>
      <c r="S307" s="230">
        <v>0</v>
      </c>
      <c r="T307" s="231">
        <f>S307*H307</f>
        <v>0</v>
      </c>
      <c r="AR307" s="24" t="s">
        <v>2155</v>
      </c>
      <c r="AT307" s="24" t="s">
        <v>165</v>
      </c>
      <c r="AU307" s="24" t="s">
        <v>82</v>
      </c>
      <c r="AY307" s="24" t="s">
        <v>150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24" t="s">
        <v>80</v>
      </c>
      <c r="BK307" s="232">
        <f>ROUND(I307*H307,2)</f>
        <v>0</v>
      </c>
      <c r="BL307" s="24" t="s">
        <v>392</v>
      </c>
      <c r="BM307" s="24" t="s">
        <v>2746</v>
      </c>
    </row>
    <row r="308" s="1" customFormat="1" ht="16.5" customHeight="1">
      <c r="B308" s="46"/>
      <c r="C308" s="221" t="s">
        <v>1355</v>
      </c>
      <c r="D308" s="221" t="s">
        <v>153</v>
      </c>
      <c r="E308" s="222" t="s">
        <v>2747</v>
      </c>
      <c r="F308" s="223" t="s">
        <v>2748</v>
      </c>
      <c r="G308" s="224" t="s">
        <v>241</v>
      </c>
      <c r="H308" s="225">
        <v>100</v>
      </c>
      <c r="I308" s="226"/>
      <c r="J308" s="227">
        <f>ROUND(I308*H308,2)</f>
        <v>0</v>
      </c>
      <c r="K308" s="223" t="s">
        <v>21</v>
      </c>
      <c r="L308" s="72"/>
      <c r="M308" s="228" t="s">
        <v>21</v>
      </c>
      <c r="N308" s="229" t="s">
        <v>43</v>
      </c>
      <c r="O308" s="47"/>
      <c r="P308" s="230">
        <f>O308*H308</f>
        <v>0</v>
      </c>
      <c r="Q308" s="230">
        <v>0</v>
      </c>
      <c r="R308" s="230">
        <f>Q308*H308</f>
        <v>0</v>
      </c>
      <c r="S308" s="230">
        <v>0</v>
      </c>
      <c r="T308" s="231">
        <f>S308*H308</f>
        <v>0</v>
      </c>
      <c r="AR308" s="24" t="s">
        <v>392</v>
      </c>
      <c r="AT308" s="24" t="s">
        <v>153</v>
      </c>
      <c r="AU308" s="24" t="s">
        <v>82</v>
      </c>
      <c r="AY308" s="24" t="s">
        <v>150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24" t="s">
        <v>80</v>
      </c>
      <c r="BK308" s="232">
        <f>ROUND(I308*H308,2)</f>
        <v>0</v>
      </c>
      <c r="BL308" s="24" t="s">
        <v>392</v>
      </c>
      <c r="BM308" s="24" t="s">
        <v>2749</v>
      </c>
    </row>
    <row r="309" s="1" customFormat="1" ht="16.5" customHeight="1">
      <c r="B309" s="46"/>
      <c r="C309" s="257" t="s">
        <v>1360</v>
      </c>
      <c r="D309" s="257" t="s">
        <v>165</v>
      </c>
      <c r="E309" s="258" t="s">
        <v>2750</v>
      </c>
      <c r="F309" s="259" t="s">
        <v>2751</v>
      </c>
      <c r="G309" s="260" t="s">
        <v>241</v>
      </c>
      <c r="H309" s="261">
        <v>100</v>
      </c>
      <c r="I309" s="262"/>
      <c r="J309" s="263">
        <f>ROUND(I309*H309,2)</f>
        <v>0</v>
      </c>
      <c r="K309" s="259" t="s">
        <v>21</v>
      </c>
      <c r="L309" s="264"/>
      <c r="M309" s="265" t="s">
        <v>21</v>
      </c>
      <c r="N309" s="266" t="s">
        <v>43</v>
      </c>
      <c r="O309" s="47"/>
      <c r="P309" s="230">
        <f>O309*H309</f>
        <v>0</v>
      </c>
      <c r="Q309" s="230">
        <v>0</v>
      </c>
      <c r="R309" s="230">
        <f>Q309*H309</f>
        <v>0</v>
      </c>
      <c r="S309" s="230">
        <v>0</v>
      </c>
      <c r="T309" s="231">
        <f>S309*H309</f>
        <v>0</v>
      </c>
      <c r="AR309" s="24" t="s">
        <v>2155</v>
      </c>
      <c r="AT309" s="24" t="s">
        <v>165</v>
      </c>
      <c r="AU309" s="24" t="s">
        <v>82</v>
      </c>
      <c r="AY309" s="24" t="s">
        <v>150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24" t="s">
        <v>80</v>
      </c>
      <c r="BK309" s="232">
        <f>ROUND(I309*H309,2)</f>
        <v>0</v>
      </c>
      <c r="BL309" s="24" t="s">
        <v>392</v>
      </c>
      <c r="BM309" s="24" t="s">
        <v>2752</v>
      </c>
    </row>
    <row r="310" s="1" customFormat="1" ht="16.5" customHeight="1">
      <c r="B310" s="46"/>
      <c r="C310" s="221" t="s">
        <v>1367</v>
      </c>
      <c r="D310" s="221" t="s">
        <v>153</v>
      </c>
      <c r="E310" s="222" t="s">
        <v>2753</v>
      </c>
      <c r="F310" s="223" t="s">
        <v>2754</v>
      </c>
      <c r="G310" s="224" t="s">
        <v>241</v>
      </c>
      <c r="H310" s="225">
        <v>30</v>
      </c>
      <c r="I310" s="226"/>
      <c r="J310" s="227">
        <f>ROUND(I310*H310,2)</f>
        <v>0</v>
      </c>
      <c r="K310" s="223" t="s">
        <v>21</v>
      </c>
      <c r="L310" s="72"/>
      <c r="M310" s="228" t="s">
        <v>21</v>
      </c>
      <c r="N310" s="229" t="s">
        <v>43</v>
      </c>
      <c r="O310" s="47"/>
      <c r="P310" s="230">
        <f>O310*H310</f>
        <v>0</v>
      </c>
      <c r="Q310" s="230">
        <v>0</v>
      </c>
      <c r="R310" s="230">
        <f>Q310*H310</f>
        <v>0</v>
      </c>
      <c r="S310" s="230">
        <v>0</v>
      </c>
      <c r="T310" s="231">
        <f>S310*H310</f>
        <v>0</v>
      </c>
      <c r="AR310" s="24" t="s">
        <v>392</v>
      </c>
      <c r="AT310" s="24" t="s">
        <v>153</v>
      </c>
      <c r="AU310" s="24" t="s">
        <v>82</v>
      </c>
      <c r="AY310" s="24" t="s">
        <v>150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24" t="s">
        <v>80</v>
      </c>
      <c r="BK310" s="232">
        <f>ROUND(I310*H310,2)</f>
        <v>0</v>
      </c>
      <c r="BL310" s="24" t="s">
        <v>392</v>
      </c>
      <c r="BM310" s="24" t="s">
        <v>2755</v>
      </c>
    </row>
    <row r="311" s="1" customFormat="1" ht="16.5" customHeight="1">
      <c r="B311" s="46"/>
      <c r="C311" s="257" t="s">
        <v>1371</v>
      </c>
      <c r="D311" s="257" t="s">
        <v>165</v>
      </c>
      <c r="E311" s="258" t="s">
        <v>2756</v>
      </c>
      <c r="F311" s="259" t="s">
        <v>2757</v>
      </c>
      <c r="G311" s="260" t="s">
        <v>241</v>
      </c>
      <c r="H311" s="261">
        <v>30</v>
      </c>
      <c r="I311" s="262"/>
      <c r="J311" s="263">
        <f>ROUND(I311*H311,2)</f>
        <v>0</v>
      </c>
      <c r="K311" s="259" t="s">
        <v>21</v>
      </c>
      <c r="L311" s="264"/>
      <c r="M311" s="265" t="s">
        <v>21</v>
      </c>
      <c r="N311" s="266" t="s">
        <v>43</v>
      </c>
      <c r="O311" s="47"/>
      <c r="P311" s="230">
        <f>O311*H311</f>
        <v>0</v>
      </c>
      <c r="Q311" s="230">
        <v>0</v>
      </c>
      <c r="R311" s="230">
        <f>Q311*H311</f>
        <v>0</v>
      </c>
      <c r="S311" s="230">
        <v>0</v>
      </c>
      <c r="T311" s="231">
        <f>S311*H311</f>
        <v>0</v>
      </c>
      <c r="AR311" s="24" t="s">
        <v>2155</v>
      </c>
      <c r="AT311" s="24" t="s">
        <v>165</v>
      </c>
      <c r="AU311" s="24" t="s">
        <v>82</v>
      </c>
      <c r="AY311" s="24" t="s">
        <v>150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24" t="s">
        <v>80</v>
      </c>
      <c r="BK311" s="232">
        <f>ROUND(I311*H311,2)</f>
        <v>0</v>
      </c>
      <c r="BL311" s="24" t="s">
        <v>392</v>
      </c>
      <c r="BM311" s="24" t="s">
        <v>2758</v>
      </c>
    </row>
    <row r="312" s="1" customFormat="1" ht="16.5" customHeight="1">
      <c r="B312" s="46"/>
      <c r="C312" s="221" t="s">
        <v>1375</v>
      </c>
      <c r="D312" s="221" t="s">
        <v>153</v>
      </c>
      <c r="E312" s="222" t="s">
        <v>2759</v>
      </c>
      <c r="F312" s="223" t="s">
        <v>2760</v>
      </c>
      <c r="G312" s="224" t="s">
        <v>241</v>
      </c>
      <c r="H312" s="225">
        <v>200</v>
      </c>
      <c r="I312" s="226"/>
      <c r="J312" s="227">
        <f>ROUND(I312*H312,2)</f>
        <v>0</v>
      </c>
      <c r="K312" s="223" t="s">
        <v>21</v>
      </c>
      <c r="L312" s="72"/>
      <c r="M312" s="228" t="s">
        <v>21</v>
      </c>
      <c r="N312" s="229" t="s">
        <v>43</v>
      </c>
      <c r="O312" s="47"/>
      <c r="P312" s="230">
        <f>O312*H312</f>
        <v>0</v>
      </c>
      <c r="Q312" s="230">
        <v>0</v>
      </c>
      <c r="R312" s="230">
        <f>Q312*H312</f>
        <v>0</v>
      </c>
      <c r="S312" s="230">
        <v>0</v>
      </c>
      <c r="T312" s="231">
        <f>S312*H312</f>
        <v>0</v>
      </c>
      <c r="AR312" s="24" t="s">
        <v>392</v>
      </c>
      <c r="AT312" s="24" t="s">
        <v>153</v>
      </c>
      <c r="AU312" s="24" t="s">
        <v>82</v>
      </c>
      <c r="AY312" s="24" t="s">
        <v>150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24" t="s">
        <v>80</v>
      </c>
      <c r="BK312" s="232">
        <f>ROUND(I312*H312,2)</f>
        <v>0</v>
      </c>
      <c r="BL312" s="24" t="s">
        <v>392</v>
      </c>
      <c r="BM312" s="24" t="s">
        <v>2761</v>
      </c>
    </row>
    <row r="313" s="1" customFormat="1" ht="16.5" customHeight="1">
      <c r="B313" s="46"/>
      <c r="C313" s="257" t="s">
        <v>1379</v>
      </c>
      <c r="D313" s="257" t="s">
        <v>165</v>
      </c>
      <c r="E313" s="258" t="s">
        <v>2762</v>
      </c>
      <c r="F313" s="259" t="s">
        <v>2763</v>
      </c>
      <c r="G313" s="260" t="s">
        <v>241</v>
      </c>
      <c r="H313" s="261">
        <v>200</v>
      </c>
      <c r="I313" s="262"/>
      <c r="J313" s="263">
        <f>ROUND(I313*H313,2)</f>
        <v>0</v>
      </c>
      <c r="K313" s="259" t="s">
        <v>21</v>
      </c>
      <c r="L313" s="264"/>
      <c r="M313" s="265" t="s">
        <v>21</v>
      </c>
      <c r="N313" s="266" t="s">
        <v>43</v>
      </c>
      <c r="O313" s="47"/>
      <c r="P313" s="230">
        <f>O313*H313</f>
        <v>0</v>
      </c>
      <c r="Q313" s="230">
        <v>0</v>
      </c>
      <c r="R313" s="230">
        <f>Q313*H313</f>
        <v>0</v>
      </c>
      <c r="S313" s="230">
        <v>0</v>
      </c>
      <c r="T313" s="231">
        <f>S313*H313</f>
        <v>0</v>
      </c>
      <c r="AR313" s="24" t="s">
        <v>2155</v>
      </c>
      <c r="AT313" s="24" t="s">
        <v>165</v>
      </c>
      <c r="AU313" s="24" t="s">
        <v>82</v>
      </c>
      <c r="AY313" s="24" t="s">
        <v>150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24" t="s">
        <v>80</v>
      </c>
      <c r="BK313" s="232">
        <f>ROUND(I313*H313,2)</f>
        <v>0</v>
      </c>
      <c r="BL313" s="24" t="s">
        <v>392</v>
      </c>
      <c r="BM313" s="24" t="s">
        <v>2764</v>
      </c>
    </row>
    <row r="314" s="1" customFormat="1" ht="16.5" customHeight="1">
      <c r="B314" s="46"/>
      <c r="C314" s="221" t="s">
        <v>1386</v>
      </c>
      <c r="D314" s="221" t="s">
        <v>153</v>
      </c>
      <c r="E314" s="222" t="s">
        <v>2765</v>
      </c>
      <c r="F314" s="223" t="s">
        <v>2766</v>
      </c>
      <c r="G314" s="224" t="s">
        <v>241</v>
      </c>
      <c r="H314" s="225">
        <v>300</v>
      </c>
      <c r="I314" s="226"/>
      <c r="J314" s="227">
        <f>ROUND(I314*H314,2)</f>
        <v>0</v>
      </c>
      <c r="K314" s="223" t="s">
        <v>21</v>
      </c>
      <c r="L314" s="72"/>
      <c r="M314" s="228" t="s">
        <v>21</v>
      </c>
      <c r="N314" s="229" t="s">
        <v>43</v>
      </c>
      <c r="O314" s="47"/>
      <c r="P314" s="230">
        <f>O314*H314</f>
        <v>0</v>
      </c>
      <c r="Q314" s="230">
        <v>0</v>
      </c>
      <c r="R314" s="230">
        <f>Q314*H314</f>
        <v>0</v>
      </c>
      <c r="S314" s="230">
        <v>0</v>
      </c>
      <c r="T314" s="231">
        <f>S314*H314</f>
        <v>0</v>
      </c>
      <c r="AR314" s="24" t="s">
        <v>392</v>
      </c>
      <c r="AT314" s="24" t="s">
        <v>153</v>
      </c>
      <c r="AU314" s="24" t="s">
        <v>82</v>
      </c>
      <c r="AY314" s="24" t="s">
        <v>150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24" t="s">
        <v>80</v>
      </c>
      <c r="BK314" s="232">
        <f>ROUND(I314*H314,2)</f>
        <v>0</v>
      </c>
      <c r="BL314" s="24" t="s">
        <v>392</v>
      </c>
      <c r="BM314" s="24" t="s">
        <v>2767</v>
      </c>
    </row>
    <row r="315" s="1" customFormat="1" ht="16.5" customHeight="1">
      <c r="B315" s="46"/>
      <c r="C315" s="257" t="s">
        <v>1391</v>
      </c>
      <c r="D315" s="257" t="s">
        <v>165</v>
      </c>
      <c r="E315" s="258" t="s">
        <v>2768</v>
      </c>
      <c r="F315" s="259" t="s">
        <v>2769</v>
      </c>
      <c r="G315" s="260" t="s">
        <v>241</v>
      </c>
      <c r="H315" s="261">
        <v>300</v>
      </c>
      <c r="I315" s="262"/>
      <c r="J315" s="263">
        <f>ROUND(I315*H315,2)</f>
        <v>0</v>
      </c>
      <c r="K315" s="259" t="s">
        <v>21</v>
      </c>
      <c r="L315" s="264"/>
      <c r="M315" s="265" t="s">
        <v>21</v>
      </c>
      <c r="N315" s="266" t="s">
        <v>43</v>
      </c>
      <c r="O315" s="47"/>
      <c r="P315" s="230">
        <f>O315*H315</f>
        <v>0</v>
      </c>
      <c r="Q315" s="230">
        <v>0</v>
      </c>
      <c r="R315" s="230">
        <f>Q315*H315</f>
        <v>0</v>
      </c>
      <c r="S315" s="230">
        <v>0</v>
      </c>
      <c r="T315" s="231">
        <f>S315*H315</f>
        <v>0</v>
      </c>
      <c r="AR315" s="24" t="s">
        <v>2155</v>
      </c>
      <c r="AT315" s="24" t="s">
        <v>165</v>
      </c>
      <c r="AU315" s="24" t="s">
        <v>82</v>
      </c>
      <c r="AY315" s="24" t="s">
        <v>150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24" t="s">
        <v>80</v>
      </c>
      <c r="BK315" s="232">
        <f>ROUND(I315*H315,2)</f>
        <v>0</v>
      </c>
      <c r="BL315" s="24" t="s">
        <v>392</v>
      </c>
      <c r="BM315" s="24" t="s">
        <v>2770</v>
      </c>
    </row>
    <row r="316" s="1" customFormat="1" ht="16.5" customHeight="1">
      <c r="B316" s="46"/>
      <c r="C316" s="221" t="s">
        <v>1393</v>
      </c>
      <c r="D316" s="221" t="s">
        <v>153</v>
      </c>
      <c r="E316" s="222" t="s">
        <v>2771</v>
      </c>
      <c r="F316" s="223" t="s">
        <v>2772</v>
      </c>
      <c r="G316" s="224" t="s">
        <v>241</v>
      </c>
      <c r="H316" s="225">
        <v>150</v>
      </c>
      <c r="I316" s="226"/>
      <c r="J316" s="227">
        <f>ROUND(I316*H316,2)</f>
        <v>0</v>
      </c>
      <c r="K316" s="223" t="s">
        <v>21</v>
      </c>
      <c r="L316" s="72"/>
      <c r="M316" s="228" t="s">
        <v>21</v>
      </c>
      <c r="N316" s="229" t="s">
        <v>43</v>
      </c>
      <c r="O316" s="47"/>
      <c r="P316" s="230">
        <f>O316*H316</f>
        <v>0</v>
      </c>
      <c r="Q316" s="230">
        <v>0</v>
      </c>
      <c r="R316" s="230">
        <f>Q316*H316</f>
        <v>0</v>
      </c>
      <c r="S316" s="230">
        <v>0</v>
      </c>
      <c r="T316" s="231">
        <f>S316*H316</f>
        <v>0</v>
      </c>
      <c r="AR316" s="24" t="s">
        <v>392</v>
      </c>
      <c r="AT316" s="24" t="s">
        <v>153</v>
      </c>
      <c r="AU316" s="24" t="s">
        <v>82</v>
      </c>
      <c r="AY316" s="24" t="s">
        <v>150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24" t="s">
        <v>80</v>
      </c>
      <c r="BK316" s="232">
        <f>ROUND(I316*H316,2)</f>
        <v>0</v>
      </c>
      <c r="BL316" s="24" t="s">
        <v>392</v>
      </c>
      <c r="BM316" s="24" t="s">
        <v>2773</v>
      </c>
    </row>
    <row r="317" s="1" customFormat="1" ht="16.5" customHeight="1">
      <c r="B317" s="46"/>
      <c r="C317" s="257" t="s">
        <v>1395</v>
      </c>
      <c r="D317" s="257" t="s">
        <v>165</v>
      </c>
      <c r="E317" s="258" t="s">
        <v>2774</v>
      </c>
      <c r="F317" s="259" t="s">
        <v>2775</v>
      </c>
      <c r="G317" s="260" t="s">
        <v>241</v>
      </c>
      <c r="H317" s="261">
        <v>150</v>
      </c>
      <c r="I317" s="262"/>
      <c r="J317" s="263">
        <f>ROUND(I317*H317,2)</f>
        <v>0</v>
      </c>
      <c r="K317" s="259" t="s">
        <v>21</v>
      </c>
      <c r="L317" s="264"/>
      <c r="M317" s="265" t="s">
        <v>21</v>
      </c>
      <c r="N317" s="266" t="s">
        <v>43</v>
      </c>
      <c r="O317" s="47"/>
      <c r="P317" s="230">
        <f>O317*H317</f>
        <v>0</v>
      </c>
      <c r="Q317" s="230">
        <v>0</v>
      </c>
      <c r="R317" s="230">
        <f>Q317*H317</f>
        <v>0</v>
      </c>
      <c r="S317" s="230">
        <v>0</v>
      </c>
      <c r="T317" s="231">
        <f>S317*H317</f>
        <v>0</v>
      </c>
      <c r="AR317" s="24" t="s">
        <v>2155</v>
      </c>
      <c r="AT317" s="24" t="s">
        <v>165</v>
      </c>
      <c r="AU317" s="24" t="s">
        <v>82</v>
      </c>
      <c r="AY317" s="24" t="s">
        <v>150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24" t="s">
        <v>80</v>
      </c>
      <c r="BK317" s="232">
        <f>ROUND(I317*H317,2)</f>
        <v>0</v>
      </c>
      <c r="BL317" s="24" t="s">
        <v>392</v>
      </c>
      <c r="BM317" s="24" t="s">
        <v>2776</v>
      </c>
    </row>
    <row r="318" s="1" customFormat="1" ht="16.5" customHeight="1">
      <c r="B318" s="46"/>
      <c r="C318" s="221" t="s">
        <v>1399</v>
      </c>
      <c r="D318" s="221" t="s">
        <v>153</v>
      </c>
      <c r="E318" s="222" t="s">
        <v>2777</v>
      </c>
      <c r="F318" s="223" t="s">
        <v>2778</v>
      </c>
      <c r="G318" s="224" t="s">
        <v>241</v>
      </c>
      <c r="H318" s="225">
        <v>200</v>
      </c>
      <c r="I318" s="226"/>
      <c r="J318" s="227">
        <f>ROUND(I318*H318,2)</f>
        <v>0</v>
      </c>
      <c r="K318" s="223" t="s">
        <v>21</v>
      </c>
      <c r="L318" s="72"/>
      <c r="M318" s="228" t="s">
        <v>21</v>
      </c>
      <c r="N318" s="229" t="s">
        <v>43</v>
      </c>
      <c r="O318" s="47"/>
      <c r="P318" s="230">
        <f>O318*H318</f>
        <v>0</v>
      </c>
      <c r="Q318" s="230">
        <v>0</v>
      </c>
      <c r="R318" s="230">
        <f>Q318*H318</f>
        <v>0</v>
      </c>
      <c r="S318" s="230">
        <v>0</v>
      </c>
      <c r="T318" s="231">
        <f>S318*H318</f>
        <v>0</v>
      </c>
      <c r="AR318" s="24" t="s">
        <v>392</v>
      </c>
      <c r="AT318" s="24" t="s">
        <v>153</v>
      </c>
      <c r="AU318" s="24" t="s">
        <v>82</v>
      </c>
      <c r="AY318" s="24" t="s">
        <v>150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24" t="s">
        <v>80</v>
      </c>
      <c r="BK318" s="232">
        <f>ROUND(I318*H318,2)</f>
        <v>0</v>
      </c>
      <c r="BL318" s="24" t="s">
        <v>392</v>
      </c>
      <c r="BM318" s="24" t="s">
        <v>2779</v>
      </c>
    </row>
    <row r="319" s="1" customFormat="1" ht="16.5" customHeight="1">
      <c r="B319" s="46"/>
      <c r="C319" s="257" t="s">
        <v>1403</v>
      </c>
      <c r="D319" s="257" t="s">
        <v>165</v>
      </c>
      <c r="E319" s="258" t="s">
        <v>2780</v>
      </c>
      <c r="F319" s="259" t="s">
        <v>2781</v>
      </c>
      <c r="G319" s="260" t="s">
        <v>241</v>
      </c>
      <c r="H319" s="261">
        <v>200</v>
      </c>
      <c r="I319" s="262"/>
      <c r="J319" s="263">
        <f>ROUND(I319*H319,2)</f>
        <v>0</v>
      </c>
      <c r="K319" s="259" t="s">
        <v>21</v>
      </c>
      <c r="L319" s="264"/>
      <c r="M319" s="265" t="s">
        <v>21</v>
      </c>
      <c r="N319" s="266" t="s">
        <v>43</v>
      </c>
      <c r="O319" s="47"/>
      <c r="P319" s="230">
        <f>O319*H319</f>
        <v>0</v>
      </c>
      <c r="Q319" s="230">
        <v>0</v>
      </c>
      <c r="R319" s="230">
        <f>Q319*H319</f>
        <v>0</v>
      </c>
      <c r="S319" s="230">
        <v>0</v>
      </c>
      <c r="T319" s="231">
        <f>S319*H319</f>
        <v>0</v>
      </c>
      <c r="AR319" s="24" t="s">
        <v>2155</v>
      </c>
      <c r="AT319" s="24" t="s">
        <v>165</v>
      </c>
      <c r="AU319" s="24" t="s">
        <v>82</v>
      </c>
      <c r="AY319" s="24" t="s">
        <v>150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24" t="s">
        <v>80</v>
      </c>
      <c r="BK319" s="232">
        <f>ROUND(I319*H319,2)</f>
        <v>0</v>
      </c>
      <c r="BL319" s="24" t="s">
        <v>392</v>
      </c>
      <c r="BM319" s="24" t="s">
        <v>2782</v>
      </c>
    </row>
    <row r="320" s="1" customFormat="1" ht="16.5" customHeight="1">
      <c r="B320" s="46"/>
      <c r="C320" s="221" t="s">
        <v>1408</v>
      </c>
      <c r="D320" s="221" t="s">
        <v>153</v>
      </c>
      <c r="E320" s="222" t="s">
        <v>2783</v>
      </c>
      <c r="F320" s="223" t="s">
        <v>2784</v>
      </c>
      <c r="G320" s="224" t="s">
        <v>241</v>
      </c>
      <c r="H320" s="225">
        <v>400</v>
      </c>
      <c r="I320" s="226"/>
      <c r="J320" s="227">
        <f>ROUND(I320*H320,2)</f>
        <v>0</v>
      </c>
      <c r="K320" s="223" t="s">
        <v>21</v>
      </c>
      <c r="L320" s="72"/>
      <c r="M320" s="228" t="s">
        <v>21</v>
      </c>
      <c r="N320" s="229" t="s">
        <v>43</v>
      </c>
      <c r="O320" s="47"/>
      <c r="P320" s="230">
        <f>O320*H320</f>
        <v>0</v>
      </c>
      <c r="Q320" s="230">
        <v>0</v>
      </c>
      <c r="R320" s="230">
        <f>Q320*H320</f>
        <v>0</v>
      </c>
      <c r="S320" s="230">
        <v>0</v>
      </c>
      <c r="T320" s="231">
        <f>S320*H320</f>
        <v>0</v>
      </c>
      <c r="AR320" s="24" t="s">
        <v>392</v>
      </c>
      <c r="AT320" s="24" t="s">
        <v>153</v>
      </c>
      <c r="AU320" s="24" t="s">
        <v>82</v>
      </c>
      <c r="AY320" s="24" t="s">
        <v>150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24" t="s">
        <v>80</v>
      </c>
      <c r="BK320" s="232">
        <f>ROUND(I320*H320,2)</f>
        <v>0</v>
      </c>
      <c r="BL320" s="24" t="s">
        <v>392</v>
      </c>
      <c r="BM320" s="24" t="s">
        <v>2785</v>
      </c>
    </row>
    <row r="321" s="1" customFormat="1" ht="16.5" customHeight="1">
      <c r="B321" s="46"/>
      <c r="C321" s="257" t="s">
        <v>1413</v>
      </c>
      <c r="D321" s="257" t="s">
        <v>165</v>
      </c>
      <c r="E321" s="258" t="s">
        <v>2786</v>
      </c>
      <c r="F321" s="259" t="s">
        <v>2787</v>
      </c>
      <c r="G321" s="260" t="s">
        <v>241</v>
      </c>
      <c r="H321" s="261">
        <v>400</v>
      </c>
      <c r="I321" s="262"/>
      <c r="J321" s="263">
        <f>ROUND(I321*H321,2)</f>
        <v>0</v>
      </c>
      <c r="K321" s="259" t="s">
        <v>21</v>
      </c>
      <c r="L321" s="264"/>
      <c r="M321" s="265" t="s">
        <v>21</v>
      </c>
      <c r="N321" s="266" t="s">
        <v>43</v>
      </c>
      <c r="O321" s="47"/>
      <c r="P321" s="230">
        <f>O321*H321</f>
        <v>0</v>
      </c>
      <c r="Q321" s="230">
        <v>0</v>
      </c>
      <c r="R321" s="230">
        <f>Q321*H321</f>
        <v>0</v>
      </c>
      <c r="S321" s="230">
        <v>0</v>
      </c>
      <c r="T321" s="231">
        <f>S321*H321</f>
        <v>0</v>
      </c>
      <c r="AR321" s="24" t="s">
        <v>2155</v>
      </c>
      <c r="AT321" s="24" t="s">
        <v>165</v>
      </c>
      <c r="AU321" s="24" t="s">
        <v>82</v>
      </c>
      <c r="AY321" s="24" t="s">
        <v>150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24" t="s">
        <v>80</v>
      </c>
      <c r="BK321" s="232">
        <f>ROUND(I321*H321,2)</f>
        <v>0</v>
      </c>
      <c r="BL321" s="24" t="s">
        <v>392</v>
      </c>
      <c r="BM321" s="24" t="s">
        <v>2788</v>
      </c>
    </row>
    <row r="322" s="1" customFormat="1" ht="16.5" customHeight="1">
      <c r="B322" s="46"/>
      <c r="C322" s="221" t="s">
        <v>1420</v>
      </c>
      <c r="D322" s="221" t="s">
        <v>153</v>
      </c>
      <c r="E322" s="222" t="s">
        <v>2789</v>
      </c>
      <c r="F322" s="223" t="s">
        <v>2790</v>
      </c>
      <c r="G322" s="224" t="s">
        <v>241</v>
      </c>
      <c r="H322" s="225">
        <v>5040</v>
      </c>
      <c r="I322" s="226"/>
      <c r="J322" s="227">
        <f>ROUND(I322*H322,2)</f>
        <v>0</v>
      </c>
      <c r="K322" s="223" t="s">
        <v>21</v>
      </c>
      <c r="L322" s="72"/>
      <c r="M322" s="228" t="s">
        <v>21</v>
      </c>
      <c r="N322" s="229" t="s">
        <v>43</v>
      </c>
      <c r="O322" s="47"/>
      <c r="P322" s="230">
        <f>O322*H322</f>
        <v>0</v>
      </c>
      <c r="Q322" s="230">
        <v>0</v>
      </c>
      <c r="R322" s="230">
        <f>Q322*H322</f>
        <v>0</v>
      </c>
      <c r="S322" s="230">
        <v>0</v>
      </c>
      <c r="T322" s="231">
        <f>S322*H322</f>
        <v>0</v>
      </c>
      <c r="AR322" s="24" t="s">
        <v>392</v>
      </c>
      <c r="AT322" s="24" t="s">
        <v>153</v>
      </c>
      <c r="AU322" s="24" t="s">
        <v>82</v>
      </c>
      <c r="AY322" s="24" t="s">
        <v>150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24" t="s">
        <v>80</v>
      </c>
      <c r="BK322" s="232">
        <f>ROUND(I322*H322,2)</f>
        <v>0</v>
      </c>
      <c r="BL322" s="24" t="s">
        <v>392</v>
      </c>
      <c r="BM322" s="24" t="s">
        <v>2791</v>
      </c>
    </row>
    <row r="323" s="1" customFormat="1" ht="16.5" customHeight="1">
      <c r="B323" s="46"/>
      <c r="C323" s="257" t="s">
        <v>1437</v>
      </c>
      <c r="D323" s="257" t="s">
        <v>165</v>
      </c>
      <c r="E323" s="258" t="s">
        <v>2792</v>
      </c>
      <c r="F323" s="259" t="s">
        <v>2793</v>
      </c>
      <c r="G323" s="260" t="s">
        <v>241</v>
      </c>
      <c r="H323" s="261">
        <v>5040</v>
      </c>
      <c r="I323" s="262"/>
      <c r="J323" s="263">
        <f>ROUND(I323*H323,2)</f>
        <v>0</v>
      </c>
      <c r="K323" s="259" t="s">
        <v>21</v>
      </c>
      <c r="L323" s="264"/>
      <c r="M323" s="265" t="s">
        <v>21</v>
      </c>
      <c r="N323" s="266" t="s">
        <v>43</v>
      </c>
      <c r="O323" s="47"/>
      <c r="P323" s="230">
        <f>O323*H323</f>
        <v>0</v>
      </c>
      <c r="Q323" s="230">
        <v>0</v>
      </c>
      <c r="R323" s="230">
        <f>Q323*H323</f>
        <v>0</v>
      </c>
      <c r="S323" s="230">
        <v>0</v>
      </c>
      <c r="T323" s="231">
        <f>S323*H323</f>
        <v>0</v>
      </c>
      <c r="AR323" s="24" t="s">
        <v>2155</v>
      </c>
      <c r="AT323" s="24" t="s">
        <v>165</v>
      </c>
      <c r="AU323" s="24" t="s">
        <v>82</v>
      </c>
      <c r="AY323" s="24" t="s">
        <v>150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24" t="s">
        <v>80</v>
      </c>
      <c r="BK323" s="232">
        <f>ROUND(I323*H323,2)</f>
        <v>0</v>
      </c>
      <c r="BL323" s="24" t="s">
        <v>392</v>
      </c>
      <c r="BM323" s="24" t="s">
        <v>2794</v>
      </c>
    </row>
    <row r="324" s="1" customFormat="1" ht="16.5" customHeight="1">
      <c r="B324" s="46"/>
      <c r="C324" s="221" t="s">
        <v>1442</v>
      </c>
      <c r="D324" s="221" t="s">
        <v>153</v>
      </c>
      <c r="E324" s="222" t="s">
        <v>2795</v>
      </c>
      <c r="F324" s="223" t="s">
        <v>2796</v>
      </c>
      <c r="G324" s="224" t="s">
        <v>241</v>
      </c>
      <c r="H324" s="225">
        <v>200</v>
      </c>
      <c r="I324" s="226"/>
      <c r="J324" s="227">
        <f>ROUND(I324*H324,2)</f>
        <v>0</v>
      </c>
      <c r="K324" s="223" t="s">
        <v>21</v>
      </c>
      <c r="L324" s="72"/>
      <c r="M324" s="228" t="s">
        <v>21</v>
      </c>
      <c r="N324" s="229" t="s">
        <v>43</v>
      </c>
      <c r="O324" s="47"/>
      <c r="P324" s="230">
        <f>O324*H324</f>
        <v>0</v>
      </c>
      <c r="Q324" s="230">
        <v>0</v>
      </c>
      <c r="R324" s="230">
        <f>Q324*H324</f>
        <v>0</v>
      </c>
      <c r="S324" s="230">
        <v>0</v>
      </c>
      <c r="T324" s="231">
        <f>S324*H324</f>
        <v>0</v>
      </c>
      <c r="AR324" s="24" t="s">
        <v>392</v>
      </c>
      <c r="AT324" s="24" t="s">
        <v>153</v>
      </c>
      <c r="AU324" s="24" t="s">
        <v>82</v>
      </c>
      <c r="AY324" s="24" t="s">
        <v>150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24" t="s">
        <v>80</v>
      </c>
      <c r="BK324" s="232">
        <f>ROUND(I324*H324,2)</f>
        <v>0</v>
      </c>
      <c r="BL324" s="24" t="s">
        <v>392</v>
      </c>
      <c r="BM324" s="24" t="s">
        <v>2797</v>
      </c>
    </row>
    <row r="325" s="1" customFormat="1" ht="16.5" customHeight="1">
      <c r="B325" s="46"/>
      <c r="C325" s="257" t="s">
        <v>1447</v>
      </c>
      <c r="D325" s="257" t="s">
        <v>165</v>
      </c>
      <c r="E325" s="258" t="s">
        <v>2798</v>
      </c>
      <c r="F325" s="259" t="s">
        <v>2799</v>
      </c>
      <c r="G325" s="260" t="s">
        <v>241</v>
      </c>
      <c r="H325" s="261">
        <v>200</v>
      </c>
      <c r="I325" s="262"/>
      <c r="J325" s="263">
        <f>ROUND(I325*H325,2)</f>
        <v>0</v>
      </c>
      <c r="K325" s="259" t="s">
        <v>21</v>
      </c>
      <c r="L325" s="264"/>
      <c r="M325" s="265" t="s">
        <v>21</v>
      </c>
      <c r="N325" s="266" t="s">
        <v>43</v>
      </c>
      <c r="O325" s="47"/>
      <c r="P325" s="230">
        <f>O325*H325</f>
        <v>0</v>
      </c>
      <c r="Q325" s="230">
        <v>0</v>
      </c>
      <c r="R325" s="230">
        <f>Q325*H325</f>
        <v>0</v>
      </c>
      <c r="S325" s="230">
        <v>0</v>
      </c>
      <c r="T325" s="231">
        <f>S325*H325</f>
        <v>0</v>
      </c>
      <c r="AR325" s="24" t="s">
        <v>2155</v>
      </c>
      <c r="AT325" s="24" t="s">
        <v>165</v>
      </c>
      <c r="AU325" s="24" t="s">
        <v>82</v>
      </c>
      <c r="AY325" s="24" t="s">
        <v>150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24" t="s">
        <v>80</v>
      </c>
      <c r="BK325" s="232">
        <f>ROUND(I325*H325,2)</f>
        <v>0</v>
      </c>
      <c r="BL325" s="24" t="s">
        <v>392</v>
      </c>
      <c r="BM325" s="24" t="s">
        <v>2800</v>
      </c>
    </row>
    <row r="326" s="1" customFormat="1" ht="16.5" customHeight="1">
      <c r="B326" s="46"/>
      <c r="C326" s="221" t="s">
        <v>1454</v>
      </c>
      <c r="D326" s="221" t="s">
        <v>153</v>
      </c>
      <c r="E326" s="222" t="s">
        <v>2801</v>
      </c>
      <c r="F326" s="223" t="s">
        <v>2802</v>
      </c>
      <c r="G326" s="224" t="s">
        <v>241</v>
      </c>
      <c r="H326" s="225">
        <v>300</v>
      </c>
      <c r="I326" s="226"/>
      <c r="J326" s="227">
        <f>ROUND(I326*H326,2)</f>
        <v>0</v>
      </c>
      <c r="K326" s="223" t="s">
        <v>21</v>
      </c>
      <c r="L326" s="72"/>
      <c r="M326" s="228" t="s">
        <v>21</v>
      </c>
      <c r="N326" s="229" t="s">
        <v>43</v>
      </c>
      <c r="O326" s="47"/>
      <c r="P326" s="230">
        <f>O326*H326</f>
        <v>0</v>
      </c>
      <c r="Q326" s="230">
        <v>0</v>
      </c>
      <c r="R326" s="230">
        <f>Q326*H326</f>
        <v>0</v>
      </c>
      <c r="S326" s="230">
        <v>0</v>
      </c>
      <c r="T326" s="231">
        <f>S326*H326</f>
        <v>0</v>
      </c>
      <c r="AR326" s="24" t="s">
        <v>392</v>
      </c>
      <c r="AT326" s="24" t="s">
        <v>153</v>
      </c>
      <c r="AU326" s="24" t="s">
        <v>82</v>
      </c>
      <c r="AY326" s="24" t="s">
        <v>150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24" t="s">
        <v>80</v>
      </c>
      <c r="BK326" s="232">
        <f>ROUND(I326*H326,2)</f>
        <v>0</v>
      </c>
      <c r="BL326" s="24" t="s">
        <v>392</v>
      </c>
      <c r="BM326" s="24" t="s">
        <v>2803</v>
      </c>
    </row>
    <row r="327" s="1" customFormat="1" ht="16.5" customHeight="1">
      <c r="B327" s="46"/>
      <c r="C327" s="257" t="s">
        <v>1460</v>
      </c>
      <c r="D327" s="257" t="s">
        <v>165</v>
      </c>
      <c r="E327" s="258" t="s">
        <v>2804</v>
      </c>
      <c r="F327" s="259" t="s">
        <v>2805</v>
      </c>
      <c r="G327" s="260" t="s">
        <v>241</v>
      </c>
      <c r="H327" s="261">
        <v>300</v>
      </c>
      <c r="I327" s="262"/>
      <c r="J327" s="263">
        <f>ROUND(I327*H327,2)</f>
        <v>0</v>
      </c>
      <c r="K327" s="259" t="s">
        <v>21</v>
      </c>
      <c r="L327" s="264"/>
      <c r="M327" s="265" t="s">
        <v>21</v>
      </c>
      <c r="N327" s="266" t="s">
        <v>43</v>
      </c>
      <c r="O327" s="47"/>
      <c r="P327" s="230">
        <f>O327*H327</f>
        <v>0</v>
      </c>
      <c r="Q327" s="230">
        <v>0</v>
      </c>
      <c r="R327" s="230">
        <f>Q327*H327</f>
        <v>0</v>
      </c>
      <c r="S327" s="230">
        <v>0</v>
      </c>
      <c r="T327" s="231">
        <f>S327*H327</f>
        <v>0</v>
      </c>
      <c r="AR327" s="24" t="s">
        <v>2155</v>
      </c>
      <c r="AT327" s="24" t="s">
        <v>165</v>
      </c>
      <c r="AU327" s="24" t="s">
        <v>82</v>
      </c>
      <c r="AY327" s="24" t="s">
        <v>150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24" t="s">
        <v>80</v>
      </c>
      <c r="BK327" s="232">
        <f>ROUND(I327*H327,2)</f>
        <v>0</v>
      </c>
      <c r="BL327" s="24" t="s">
        <v>392</v>
      </c>
      <c r="BM327" s="24" t="s">
        <v>2806</v>
      </c>
    </row>
    <row r="328" s="10" customFormat="1" ht="29.88" customHeight="1">
      <c r="B328" s="205"/>
      <c r="C328" s="206"/>
      <c r="D328" s="207" t="s">
        <v>71</v>
      </c>
      <c r="E328" s="219" t="s">
        <v>2807</v>
      </c>
      <c r="F328" s="219" t="s">
        <v>2808</v>
      </c>
      <c r="G328" s="206"/>
      <c r="H328" s="206"/>
      <c r="I328" s="209"/>
      <c r="J328" s="220">
        <f>BK328</f>
        <v>0</v>
      </c>
      <c r="K328" s="206"/>
      <c r="L328" s="211"/>
      <c r="M328" s="212"/>
      <c r="N328" s="213"/>
      <c r="O328" s="213"/>
      <c r="P328" s="214">
        <f>SUM(P329:P330)</f>
        <v>0</v>
      </c>
      <c r="Q328" s="213"/>
      <c r="R328" s="214">
        <f>SUM(R329:R330)</f>
        <v>0</v>
      </c>
      <c r="S328" s="213"/>
      <c r="T328" s="215">
        <f>SUM(T329:T330)</f>
        <v>0</v>
      </c>
      <c r="AR328" s="216" t="s">
        <v>151</v>
      </c>
      <c r="AT328" s="217" t="s">
        <v>71</v>
      </c>
      <c r="AU328" s="217" t="s">
        <v>80</v>
      </c>
      <c r="AY328" s="216" t="s">
        <v>150</v>
      </c>
      <c r="BK328" s="218">
        <f>SUM(BK329:BK330)</f>
        <v>0</v>
      </c>
    </row>
    <row r="329" s="1" customFormat="1" ht="16.5" customHeight="1">
      <c r="B329" s="46"/>
      <c r="C329" s="221" t="s">
        <v>1467</v>
      </c>
      <c r="D329" s="221" t="s">
        <v>153</v>
      </c>
      <c r="E329" s="222" t="s">
        <v>2809</v>
      </c>
      <c r="F329" s="223" t="s">
        <v>2810</v>
      </c>
      <c r="G329" s="224" t="s">
        <v>516</v>
      </c>
      <c r="H329" s="225">
        <v>3</v>
      </c>
      <c r="I329" s="226"/>
      <c r="J329" s="227">
        <f>ROUND(I329*H329,2)</f>
        <v>0</v>
      </c>
      <c r="K329" s="223" t="s">
        <v>21</v>
      </c>
      <c r="L329" s="72"/>
      <c r="M329" s="228" t="s">
        <v>21</v>
      </c>
      <c r="N329" s="229" t="s">
        <v>43</v>
      </c>
      <c r="O329" s="47"/>
      <c r="P329" s="230">
        <f>O329*H329</f>
        <v>0</v>
      </c>
      <c r="Q329" s="230">
        <v>0</v>
      </c>
      <c r="R329" s="230">
        <f>Q329*H329</f>
        <v>0</v>
      </c>
      <c r="S329" s="230">
        <v>0</v>
      </c>
      <c r="T329" s="231">
        <f>S329*H329</f>
        <v>0</v>
      </c>
      <c r="AR329" s="24" t="s">
        <v>392</v>
      </c>
      <c r="AT329" s="24" t="s">
        <v>153</v>
      </c>
      <c r="AU329" s="24" t="s">
        <v>82</v>
      </c>
      <c r="AY329" s="24" t="s">
        <v>150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24" t="s">
        <v>80</v>
      </c>
      <c r="BK329" s="232">
        <f>ROUND(I329*H329,2)</f>
        <v>0</v>
      </c>
      <c r="BL329" s="24" t="s">
        <v>392</v>
      </c>
      <c r="BM329" s="24" t="s">
        <v>2811</v>
      </c>
    </row>
    <row r="330" s="1" customFormat="1" ht="16.5" customHeight="1">
      <c r="B330" s="46"/>
      <c r="C330" s="257" t="s">
        <v>1472</v>
      </c>
      <c r="D330" s="257" t="s">
        <v>165</v>
      </c>
      <c r="E330" s="258" t="s">
        <v>2812</v>
      </c>
      <c r="F330" s="259" t="s">
        <v>2813</v>
      </c>
      <c r="G330" s="260" t="s">
        <v>516</v>
      </c>
      <c r="H330" s="261">
        <v>3</v>
      </c>
      <c r="I330" s="262"/>
      <c r="J330" s="263">
        <f>ROUND(I330*H330,2)</f>
        <v>0</v>
      </c>
      <c r="K330" s="259" t="s">
        <v>21</v>
      </c>
      <c r="L330" s="264"/>
      <c r="M330" s="265" t="s">
        <v>21</v>
      </c>
      <c r="N330" s="266" t="s">
        <v>43</v>
      </c>
      <c r="O330" s="47"/>
      <c r="P330" s="230">
        <f>O330*H330</f>
        <v>0</v>
      </c>
      <c r="Q330" s="230">
        <v>0</v>
      </c>
      <c r="R330" s="230">
        <f>Q330*H330</f>
        <v>0</v>
      </c>
      <c r="S330" s="230">
        <v>0</v>
      </c>
      <c r="T330" s="231">
        <f>S330*H330</f>
        <v>0</v>
      </c>
      <c r="AR330" s="24" t="s">
        <v>2155</v>
      </c>
      <c r="AT330" s="24" t="s">
        <v>165</v>
      </c>
      <c r="AU330" s="24" t="s">
        <v>82</v>
      </c>
      <c r="AY330" s="24" t="s">
        <v>150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24" t="s">
        <v>80</v>
      </c>
      <c r="BK330" s="232">
        <f>ROUND(I330*H330,2)</f>
        <v>0</v>
      </c>
      <c r="BL330" s="24" t="s">
        <v>392</v>
      </c>
      <c r="BM330" s="24" t="s">
        <v>2814</v>
      </c>
    </row>
    <row r="331" s="10" customFormat="1" ht="29.88" customHeight="1">
      <c r="B331" s="205"/>
      <c r="C331" s="206"/>
      <c r="D331" s="207" t="s">
        <v>71</v>
      </c>
      <c r="E331" s="219" t="s">
        <v>2815</v>
      </c>
      <c r="F331" s="219" t="s">
        <v>2102</v>
      </c>
      <c r="G331" s="206"/>
      <c r="H331" s="206"/>
      <c r="I331" s="209"/>
      <c r="J331" s="220">
        <f>BK331</f>
        <v>0</v>
      </c>
      <c r="K331" s="206"/>
      <c r="L331" s="211"/>
      <c r="M331" s="212"/>
      <c r="N331" s="213"/>
      <c r="O331" s="213"/>
      <c r="P331" s="214">
        <f>SUM(P332:P347)</f>
        <v>0</v>
      </c>
      <c r="Q331" s="213"/>
      <c r="R331" s="214">
        <f>SUM(R332:R347)</f>
        <v>0</v>
      </c>
      <c r="S331" s="213"/>
      <c r="T331" s="215">
        <f>SUM(T332:T347)</f>
        <v>0</v>
      </c>
      <c r="AR331" s="216" t="s">
        <v>151</v>
      </c>
      <c r="AT331" s="217" t="s">
        <v>71</v>
      </c>
      <c r="AU331" s="217" t="s">
        <v>80</v>
      </c>
      <c r="AY331" s="216" t="s">
        <v>150</v>
      </c>
      <c r="BK331" s="218">
        <f>SUM(BK332:BK347)</f>
        <v>0</v>
      </c>
    </row>
    <row r="332" s="1" customFormat="1" ht="16.5" customHeight="1">
      <c r="B332" s="46"/>
      <c r="C332" s="221" t="s">
        <v>1479</v>
      </c>
      <c r="D332" s="221" t="s">
        <v>153</v>
      </c>
      <c r="E332" s="222" t="s">
        <v>623</v>
      </c>
      <c r="F332" s="223" t="s">
        <v>2816</v>
      </c>
      <c r="G332" s="224" t="s">
        <v>516</v>
      </c>
      <c r="H332" s="225">
        <v>1</v>
      </c>
      <c r="I332" s="226"/>
      <c r="J332" s="227">
        <f>ROUND(I332*H332,2)</f>
        <v>0</v>
      </c>
      <c r="K332" s="223" t="s">
        <v>21</v>
      </c>
      <c r="L332" s="72"/>
      <c r="M332" s="228" t="s">
        <v>21</v>
      </c>
      <c r="N332" s="229" t="s">
        <v>43</v>
      </c>
      <c r="O332" s="47"/>
      <c r="P332" s="230">
        <f>O332*H332</f>
        <v>0</v>
      </c>
      <c r="Q332" s="230">
        <v>0</v>
      </c>
      <c r="R332" s="230">
        <f>Q332*H332</f>
        <v>0</v>
      </c>
      <c r="S332" s="230">
        <v>0</v>
      </c>
      <c r="T332" s="231">
        <f>S332*H332</f>
        <v>0</v>
      </c>
      <c r="AR332" s="24" t="s">
        <v>392</v>
      </c>
      <c r="AT332" s="24" t="s">
        <v>153</v>
      </c>
      <c r="AU332" s="24" t="s">
        <v>82</v>
      </c>
      <c r="AY332" s="24" t="s">
        <v>150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24" t="s">
        <v>80</v>
      </c>
      <c r="BK332" s="232">
        <f>ROUND(I332*H332,2)</f>
        <v>0</v>
      </c>
      <c r="BL332" s="24" t="s">
        <v>392</v>
      </c>
      <c r="BM332" s="24" t="s">
        <v>2817</v>
      </c>
    </row>
    <row r="333" s="1" customFormat="1" ht="16.5" customHeight="1">
      <c r="B333" s="46"/>
      <c r="C333" s="221" t="s">
        <v>1499</v>
      </c>
      <c r="D333" s="221" t="s">
        <v>153</v>
      </c>
      <c r="E333" s="222" t="s">
        <v>629</v>
      </c>
      <c r="F333" s="223" t="s">
        <v>2818</v>
      </c>
      <c r="G333" s="224" t="s">
        <v>516</v>
      </c>
      <c r="H333" s="225">
        <v>1</v>
      </c>
      <c r="I333" s="226"/>
      <c r="J333" s="227">
        <f>ROUND(I333*H333,2)</f>
        <v>0</v>
      </c>
      <c r="K333" s="223" t="s">
        <v>21</v>
      </c>
      <c r="L333" s="72"/>
      <c r="M333" s="228" t="s">
        <v>21</v>
      </c>
      <c r="N333" s="229" t="s">
        <v>43</v>
      </c>
      <c r="O333" s="47"/>
      <c r="P333" s="230">
        <f>O333*H333</f>
        <v>0</v>
      </c>
      <c r="Q333" s="230">
        <v>0</v>
      </c>
      <c r="R333" s="230">
        <f>Q333*H333</f>
        <v>0</v>
      </c>
      <c r="S333" s="230">
        <v>0</v>
      </c>
      <c r="T333" s="231">
        <f>S333*H333</f>
        <v>0</v>
      </c>
      <c r="AR333" s="24" t="s">
        <v>392</v>
      </c>
      <c r="AT333" s="24" t="s">
        <v>153</v>
      </c>
      <c r="AU333" s="24" t="s">
        <v>82</v>
      </c>
      <c r="AY333" s="24" t="s">
        <v>150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24" t="s">
        <v>80</v>
      </c>
      <c r="BK333" s="232">
        <f>ROUND(I333*H333,2)</f>
        <v>0</v>
      </c>
      <c r="BL333" s="24" t="s">
        <v>392</v>
      </c>
      <c r="BM333" s="24" t="s">
        <v>2819</v>
      </c>
    </row>
    <row r="334" s="1" customFormat="1" ht="16.5" customHeight="1">
      <c r="B334" s="46"/>
      <c r="C334" s="221" t="s">
        <v>1511</v>
      </c>
      <c r="D334" s="221" t="s">
        <v>153</v>
      </c>
      <c r="E334" s="222" t="s">
        <v>635</v>
      </c>
      <c r="F334" s="223" t="s">
        <v>2820</v>
      </c>
      <c r="G334" s="224" t="s">
        <v>516</v>
      </c>
      <c r="H334" s="225">
        <v>1</v>
      </c>
      <c r="I334" s="226"/>
      <c r="J334" s="227">
        <f>ROUND(I334*H334,2)</f>
        <v>0</v>
      </c>
      <c r="K334" s="223" t="s">
        <v>21</v>
      </c>
      <c r="L334" s="72"/>
      <c r="M334" s="228" t="s">
        <v>21</v>
      </c>
      <c r="N334" s="229" t="s">
        <v>43</v>
      </c>
      <c r="O334" s="47"/>
      <c r="P334" s="230">
        <f>O334*H334</f>
        <v>0</v>
      </c>
      <c r="Q334" s="230">
        <v>0</v>
      </c>
      <c r="R334" s="230">
        <f>Q334*H334</f>
        <v>0</v>
      </c>
      <c r="S334" s="230">
        <v>0</v>
      </c>
      <c r="T334" s="231">
        <f>S334*H334</f>
        <v>0</v>
      </c>
      <c r="AR334" s="24" t="s">
        <v>392</v>
      </c>
      <c r="AT334" s="24" t="s">
        <v>153</v>
      </c>
      <c r="AU334" s="24" t="s">
        <v>82</v>
      </c>
      <c r="AY334" s="24" t="s">
        <v>150</v>
      </c>
      <c r="BE334" s="232">
        <f>IF(N334="základní",J334,0)</f>
        <v>0</v>
      </c>
      <c r="BF334" s="232">
        <f>IF(N334="snížená",J334,0)</f>
        <v>0</v>
      </c>
      <c r="BG334" s="232">
        <f>IF(N334="zákl. přenesená",J334,0)</f>
        <v>0</v>
      </c>
      <c r="BH334" s="232">
        <f>IF(N334="sníž. přenesená",J334,0)</f>
        <v>0</v>
      </c>
      <c r="BI334" s="232">
        <f>IF(N334="nulová",J334,0)</f>
        <v>0</v>
      </c>
      <c r="BJ334" s="24" t="s">
        <v>80</v>
      </c>
      <c r="BK334" s="232">
        <f>ROUND(I334*H334,2)</f>
        <v>0</v>
      </c>
      <c r="BL334" s="24" t="s">
        <v>392</v>
      </c>
      <c r="BM334" s="24" t="s">
        <v>2821</v>
      </c>
    </row>
    <row r="335" s="1" customFormat="1" ht="16.5" customHeight="1">
      <c r="B335" s="46"/>
      <c r="C335" s="221" t="s">
        <v>1518</v>
      </c>
      <c r="D335" s="221" t="s">
        <v>153</v>
      </c>
      <c r="E335" s="222" t="s">
        <v>641</v>
      </c>
      <c r="F335" s="223" t="s">
        <v>2822</v>
      </c>
      <c r="G335" s="224" t="s">
        <v>516</v>
      </c>
      <c r="H335" s="225">
        <v>1</v>
      </c>
      <c r="I335" s="226"/>
      <c r="J335" s="227">
        <f>ROUND(I335*H335,2)</f>
        <v>0</v>
      </c>
      <c r="K335" s="223" t="s">
        <v>21</v>
      </c>
      <c r="L335" s="72"/>
      <c r="M335" s="228" t="s">
        <v>21</v>
      </c>
      <c r="N335" s="229" t="s">
        <v>43</v>
      </c>
      <c r="O335" s="47"/>
      <c r="P335" s="230">
        <f>O335*H335</f>
        <v>0</v>
      </c>
      <c r="Q335" s="230">
        <v>0</v>
      </c>
      <c r="R335" s="230">
        <f>Q335*H335</f>
        <v>0</v>
      </c>
      <c r="S335" s="230">
        <v>0</v>
      </c>
      <c r="T335" s="231">
        <f>S335*H335</f>
        <v>0</v>
      </c>
      <c r="AR335" s="24" t="s">
        <v>392</v>
      </c>
      <c r="AT335" s="24" t="s">
        <v>153</v>
      </c>
      <c r="AU335" s="24" t="s">
        <v>82</v>
      </c>
      <c r="AY335" s="24" t="s">
        <v>150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24" t="s">
        <v>80</v>
      </c>
      <c r="BK335" s="232">
        <f>ROUND(I335*H335,2)</f>
        <v>0</v>
      </c>
      <c r="BL335" s="24" t="s">
        <v>392</v>
      </c>
      <c r="BM335" s="24" t="s">
        <v>2823</v>
      </c>
    </row>
    <row r="336" s="1" customFormat="1" ht="16.5" customHeight="1">
      <c r="B336" s="46"/>
      <c r="C336" s="221" t="s">
        <v>1522</v>
      </c>
      <c r="D336" s="221" t="s">
        <v>153</v>
      </c>
      <c r="E336" s="222" t="s">
        <v>648</v>
      </c>
      <c r="F336" s="223" t="s">
        <v>2824</v>
      </c>
      <c r="G336" s="224" t="s">
        <v>516</v>
      </c>
      <c r="H336" s="225">
        <v>1</v>
      </c>
      <c r="I336" s="226"/>
      <c r="J336" s="227">
        <f>ROUND(I336*H336,2)</f>
        <v>0</v>
      </c>
      <c r="K336" s="223" t="s">
        <v>21</v>
      </c>
      <c r="L336" s="72"/>
      <c r="M336" s="228" t="s">
        <v>21</v>
      </c>
      <c r="N336" s="229" t="s">
        <v>43</v>
      </c>
      <c r="O336" s="47"/>
      <c r="P336" s="230">
        <f>O336*H336</f>
        <v>0</v>
      </c>
      <c r="Q336" s="230">
        <v>0</v>
      </c>
      <c r="R336" s="230">
        <f>Q336*H336</f>
        <v>0</v>
      </c>
      <c r="S336" s="230">
        <v>0</v>
      </c>
      <c r="T336" s="231">
        <f>S336*H336</f>
        <v>0</v>
      </c>
      <c r="AR336" s="24" t="s">
        <v>392</v>
      </c>
      <c r="AT336" s="24" t="s">
        <v>153</v>
      </c>
      <c r="AU336" s="24" t="s">
        <v>82</v>
      </c>
      <c r="AY336" s="24" t="s">
        <v>150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24" t="s">
        <v>80</v>
      </c>
      <c r="BK336" s="232">
        <f>ROUND(I336*H336,2)</f>
        <v>0</v>
      </c>
      <c r="BL336" s="24" t="s">
        <v>392</v>
      </c>
      <c r="BM336" s="24" t="s">
        <v>2825</v>
      </c>
    </row>
    <row r="337" s="1" customFormat="1" ht="16.5" customHeight="1">
      <c r="B337" s="46"/>
      <c r="C337" s="221" t="s">
        <v>1529</v>
      </c>
      <c r="D337" s="221" t="s">
        <v>153</v>
      </c>
      <c r="E337" s="222" t="s">
        <v>655</v>
      </c>
      <c r="F337" s="223" t="s">
        <v>2826</v>
      </c>
      <c r="G337" s="224" t="s">
        <v>2120</v>
      </c>
      <c r="H337" s="225">
        <v>8</v>
      </c>
      <c r="I337" s="226"/>
      <c r="J337" s="227">
        <f>ROUND(I337*H337,2)</f>
        <v>0</v>
      </c>
      <c r="K337" s="223" t="s">
        <v>21</v>
      </c>
      <c r="L337" s="72"/>
      <c r="M337" s="228" t="s">
        <v>21</v>
      </c>
      <c r="N337" s="229" t="s">
        <v>43</v>
      </c>
      <c r="O337" s="47"/>
      <c r="P337" s="230">
        <f>O337*H337</f>
        <v>0</v>
      </c>
      <c r="Q337" s="230">
        <v>0</v>
      </c>
      <c r="R337" s="230">
        <f>Q337*H337</f>
        <v>0</v>
      </c>
      <c r="S337" s="230">
        <v>0</v>
      </c>
      <c r="T337" s="231">
        <f>S337*H337</f>
        <v>0</v>
      </c>
      <c r="AR337" s="24" t="s">
        <v>392</v>
      </c>
      <c r="AT337" s="24" t="s">
        <v>153</v>
      </c>
      <c r="AU337" s="24" t="s">
        <v>82</v>
      </c>
      <c r="AY337" s="24" t="s">
        <v>150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24" t="s">
        <v>80</v>
      </c>
      <c r="BK337" s="232">
        <f>ROUND(I337*H337,2)</f>
        <v>0</v>
      </c>
      <c r="BL337" s="24" t="s">
        <v>392</v>
      </c>
      <c r="BM337" s="24" t="s">
        <v>2827</v>
      </c>
    </row>
    <row r="338" s="1" customFormat="1" ht="16.5" customHeight="1">
      <c r="B338" s="46"/>
      <c r="C338" s="221" t="s">
        <v>1536</v>
      </c>
      <c r="D338" s="221" t="s">
        <v>153</v>
      </c>
      <c r="E338" s="222" t="s">
        <v>662</v>
      </c>
      <c r="F338" s="223" t="s">
        <v>2828</v>
      </c>
      <c r="G338" s="224" t="s">
        <v>2120</v>
      </c>
      <c r="H338" s="225">
        <v>1</v>
      </c>
      <c r="I338" s="226"/>
      <c r="J338" s="227">
        <f>ROUND(I338*H338,2)</f>
        <v>0</v>
      </c>
      <c r="K338" s="223" t="s">
        <v>21</v>
      </c>
      <c r="L338" s="72"/>
      <c r="M338" s="228" t="s">
        <v>21</v>
      </c>
      <c r="N338" s="229" t="s">
        <v>43</v>
      </c>
      <c r="O338" s="47"/>
      <c r="P338" s="230">
        <f>O338*H338</f>
        <v>0</v>
      </c>
      <c r="Q338" s="230">
        <v>0</v>
      </c>
      <c r="R338" s="230">
        <f>Q338*H338</f>
        <v>0</v>
      </c>
      <c r="S338" s="230">
        <v>0</v>
      </c>
      <c r="T338" s="231">
        <f>S338*H338</f>
        <v>0</v>
      </c>
      <c r="AR338" s="24" t="s">
        <v>392</v>
      </c>
      <c r="AT338" s="24" t="s">
        <v>153</v>
      </c>
      <c r="AU338" s="24" t="s">
        <v>82</v>
      </c>
      <c r="AY338" s="24" t="s">
        <v>150</v>
      </c>
      <c r="BE338" s="232">
        <f>IF(N338="základní",J338,0)</f>
        <v>0</v>
      </c>
      <c r="BF338" s="232">
        <f>IF(N338="snížená",J338,0)</f>
        <v>0</v>
      </c>
      <c r="BG338" s="232">
        <f>IF(N338="zákl. přenesená",J338,0)</f>
        <v>0</v>
      </c>
      <c r="BH338" s="232">
        <f>IF(N338="sníž. přenesená",J338,0)</f>
        <v>0</v>
      </c>
      <c r="BI338" s="232">
        <f>IF(N338="nulová",J338,0)</f>
        <v>0</v>
      </c>
      <c r="BJ338" s="24" t="s">
        <v>80</v>
      </c>
      <c r="BK338" s="232">
        <f>ROUND(I338*H338,2)</f>
        <v>0</v>
      </c>
      <c r="BL338" s="24" t="s">
        <v>392</v>
      </c>
      <c r="BM338" s="24" t="s">
        <v>2829</v>
      </c>
    </row>
    <row r="339" s="1" customFormat="1" ht="16.5" customHeight="1">
      <c r="B339" s="46"/>
      <c r="C339" s="221" t="s">
        <v>1543</v>
      </c>
      <c r="D339" s="221" t="s">
        <v>153</v>
      </c>
      <c r="E339" s="222" t="s">
        <v>668</v>
      </c>
      <c r="F339" s="223" t="s">
        <v>2830</v>
      </c>
      <c r="G339" s="224" t="s">
        <v>516</v>
      </c>
      <c r="H339" s="225">
        <v>1</v>
      </c>
      <c r="I339" s="226"/>
      <c r="J339" s="227">
        <f>ROUND(I339*H339,2)</f>
        <v>0</v>
      </c>
      <c r="K339" s="223" t="s">
        <v>21</v>
      </c>
      <c r="L339" s="72"/>
      <c r="M339" s="228" t="s">
        <v>21</v>
      </c>
      <c r="N339" s="229" t="s">
        <v>43</v>
      </c>
      <c r="O339" s="47"/>
      <c r="P339" s="230">
        <f>O339*H339</f>
        <v>0</v>
      </c>
      <c r="Q339" s="230">
        <v>0</v>
      </c>
      <c r="R339" s="230">
        <f>Q339*H339</f>
        <v>0</v>
      </c>
      <c r="S339" s="230">
        <v>0</v>
      </c>
      <c r="T339" s="231">
        <f>S339*H339</f>
        <v>0</v>
      </c>
      <c r="AR339" s="24" t="s">
        <v>392</v>
      </c>
      <c r="AT339" s="24" t="s">
        <v>153</v>
      </c>
      <c r="AU339" s="24" t="s">
        <v>82</v>
      </c>
      <c r="AY339" s="24" t="s">
        <v>150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24" t="s">
        <v>80</v>
      </c>
      <c r="BK339" s="232">
        <f>ROUND(I339*H339,2)</f>
        <v>0</v>
      </c>
      <c r="BL339" s="24" t="s">
        <v>392</v>
      </c>
      <c r="BM339" s="24" t="s">
        <v>2831</v>
      </c>
    </row>
    <row r="340" s="1" customFormat="1" ht="16.5" customHeight="1">
      <c r="B340" s="46"/>
      <c r="C340" s="221" t="s">
        <v>1547</v>
      </c>
      <c r="D340" s="221" t="s">
        <v>153</v>
      </c>
      <c r="E340" s="222" t="s">
        <v>674</v>
      </c>
      <c r="F340" s="223" t="s">
        <v>2832</v>
      </c>
      <c r="G340" s="224" t="s">
        <v>516</v>
      </c>
      <c r="H340" s="225">
        <v>1</v>
      </c>
      <c r="I340" s="226"/>
      <c r="J340" s="227">
        <f>ROUND(I340*H340,2)</f>
        <v>0</v>
      </c>
      <c r="K340" s="223" t="s">
        <v>21</v>
      </c>
      <c r="L340" s="72"/>
      <c r="M340" s="228" t="s">
        <v>21</v>
      </c>
      <c r="N340" s="229" t="s">
        <v>43</v>
      </c>
      <c r="O340" s="47"/>
      <c r="P340" s="230">
        <f>O340*H340</f>
        <v>0</v>
      </c>
      <c r="Q340" s="230">
        <v>0</v>
      </c>
      <c r="R340" s="230">
        <f>Q340*H340</f>
        <v>0</v>
      </c>
      <c r="S340" s="230">
        <v>0</v>
      </c>
      <c r="T340" s="231">
        <f>S340*H340</f>
        <v>0</v>
      </c>
      <c r="AR340" s="24" t="s">
        <v>392</v>
      </c>
      <c r="AT340" s="24" t="s">
        <v>153</v>
      </c>
      <c r="AU340" s="24" t="s">
        <v>82</v>
      </c>
      <c r="AY340" s="24" t="s">
        <v>150</v>
      </c>
      <c r="BE340" s="232">
        <f>IF(N340="základní",J340,0)</f>
        <v>0</v>
      </c>
      <c r="BF340" s="232">
        <f>IF(N340="snížená",J340,0)</f>
        <v>0</v>
      </c>
      <c r="BG340" s="232">
        <f>IF(N340="zákl. přenesená",J340,0)</f>
        <v>0</v>
      </c>
      <c r="BH340" s="232">
        <f>IF(N340="sníž. přenesená",J340,0)</f>
        <v>0</v>
      </c>
      <c r="BI340" s="232">
        <f>IF(N340="nulová",J340,0)</f>
        <v>0</v>
      </c>
      <c r="BJ340" s="24" t="s">
        <v>80</v>
      </c>
      <c r="BK340" s="232">
        <f>ROUND(I340*H340,2)</f>
        <v>0</v>
      </c>
      <c r="BL340" s="24" t="s">
        <v>392</v>
      </c>
      <c r="BM340" s="24" t="s">
        <v>2833</v>
      </c>
    </row>
    <row r="341" s="1" customFormat="1" ht="16.5" customHeight="1">
      <c r="B341" s="46"/>
      <c r="C341" s="221" t="s">
        <v>1551</v>
      </c>
      <c r="D341" s="221" t="s">
        <v>153</v>
      </c>
      <c r="E341" s="222" t="s">
        <v>679</v>
      </c>
      <c r="F341" s="223" t="s">
        <v>2834</v>
      </c>
      <c r="G341" s="224" t="s">
        <v>516</v>
      </c>
      <c r="H341" s="225">
        <v>1</v>
      </c>
      <c r="I341" s="226"/>
      <c r="J341" s="227">
        <f>ROUND(I341*H341,2)</f>
        <v>0</v>
      </c>
      <c r="K341" s="223" t="s">
        <v>21</v>
      </c>
      <c r="L341" s="72"/>
      <c r="M341" s="228" t="s">
        <v>21</v>
      </c>
      <c r="N341" s="229" t="s">
        <v>43</v>
      </c>
      <c r="O341" s="47"/>
      <c r="P341" s="230">
        <f>O341*H341</f>
        <v>0</v>
      </c>
      <c r="Q341" s="230">
        <v>0</v>
      </c>
      <c r="R341" s="230">
        <f>Q341*H341</f>
        <v>0</v>
      </c>
      <c r="S341" s="230">
        <v>0</v>
      </c>
      <c r="T341" s="231">
        <f>S341*H341</f>
        <v>0</v>
      </c>
      <c r="AR341" s="24" t="s">
        <v>392</v>
      </c>
      <c r="AT341" s="24" t="s">
        <v>153</v>
      </c>
      <c r="AU341" s="24" t="s">
        <v>82</v>
      </c>
      <c r="AY341" s="24" t="s">
        <v>150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24" t="s">
        <v>80</v>
      </c>
      <c r="BK341" s="232">
        <f>ROUND(I341*H341,2)</f>
        <v>0</v>
      </c>
      <c r="BL341" s="24" t="s">
        <v>392</v>
      </c>
      <c r="BM341" s="24" t="s">
        <v>2835</v>
      </c>
    </row>
    <row r="342" s="1" customFormat="1" ht="16.5" customHeight="1">
      <c r="B342" s="46"/>
      <c r="C342" s="221" t="s">
        <v>1557</v>
      </c>
      <c r="D342" s="221" t="s">
        <v>153</v>
      </c>
      <c r="E342" s="222" t="s">
        <v>686</v>
      </c>
      <c r="F342" s="223" t="s">
        <v>2836</v>
      </c>
      <c r="G342" s="224" t="s">
        <v>516</v>
      </c>
      <c r="H342" s="225">
        <v>1</v>
      </c>
      <c r="I342" s="226"/>
      <c r="J342" s="227">
        <f>ROUND(I342*H342,2)</f>
        <v>0</v>
      </c>
      <c r="K342" s="223" t="s">
        <v>21</v>
      </c>
      <c r="L342" s="72"/>
      <c r="M342" s="228" t="s">
        <v>21</v>
      </c>
      <c r="N342" s="229" t="s">
        <v>43</v>
      </c>
      <c r="O342" s="47"/>
      <c r="P342" s="230">
        <f>O342*H342</f>
        <v>0</v>
      </c>
      <c r="Q342" s="230">
        <v>0</v>
      </c>
      <c r="R342" s="230">
        <f>Q342*H342</f>
        <v>0</v>
      </c>
      <c r="S342" s="230">
        <v>0</v>
      </c>
      <c r="T342" s="231">
        <f>S342*H342</f>
        <v>0</v>
      </c>
      <c r="AR342" s="24" t="s">
        <v>392</v>
      </c>
      <c r="AT342" s="24" t="s">
        <v>153</v>
      </c>
      <c r="AU342" s="24" t="s">
        <v>82</v>
      </c>
      <c r="AY342" s="24" t="s">
        <v>150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24" t="s">
        <v>80</v>
      </c>
      <c r="BK342" s="232">
        <f>ROUND(I342*H342,2)</f>
        <v>0</v>
      </c>
      <c r="BL342" s="24" t="s">
        <v>392</v>
      </c>
      <c r="BM342" s="24" t="s">
        <v>2837</v>
      </c>
    </row>
    <row r="343" s="1" customFormat="1" ht="16.5" customHeight="1">
      <c r="B343" s="46"/>
      <c r="C343" s="221" t="s">
        <v>1563</v>
      </c>
      <c r="D343" s="221" t="s">
        <v>153</v>
      </c>
      <c r="E343" s="222" t="s">
        <v>692</v>
      </c>
      <c r="F343" s="223" t="s">
        <v>2838</v>
      </c>
      <c r="G343" s="224" t="s">
        <v>516</v>
      </c>
      <c r="H343" s="225">
        <v>1</v>
      </c>
      <c r="I343" s="226"/>
      <c r="J343" s="227">
        <f>ROUND(I343*H343,2)</f>
        <v>0</v>
      </c>
      <c r="K343" s="223" t="s">
        <v>21</v>
      </c>
      <c r="L343" s="72"/>
      <c r="M343" s="228" t="s">
        <v>21</v>
      </c>
      <c r="N343" s="229" t="s">
        <v>43</v>
      </c>
      <c r="O343" s="47"/>
      <c r="P343" s="230">
        <f>O343*H343</f>
        <v>0</v>
      </c>
      <c r="Q343" s="230">
        <v>0</v>
      </c>
      <c r="R343" s="230">
        <f>Q343*H343</f>
        <v>0</v>
      </c>
      <c r="S343" s="230">
        <v>0</v>
      </c>
      <c r="T343" s="231">
        <f>S343*H343</f>
        <v>0</v>
      </c>
      <c r="AR343" s="24" t="s">
        <v>392</v>
      </c>
      <c r="AT343" s="24" t="s">
        <v>153</v>
      </c>
      <c r="AU343" s="24" t="s">
        <v>82</v>
      </c>
      <c r="AY343" s="24" t="s">
        <v>150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24" t="s">
        <v>80</v>
      </c>
      <c r="BK343" s="232">
        <f>ROUND(I343*H343,2)</f>
        <v>0</v>
      </c>
      <c r="BL343" s="24" t="s">
        <v>392</v>
      </c>
      <c r="BM343" s="24" t="s">
        <v>2839</v>
      </c>
    </row>
    <row r="344" s="1" customFormat="1" ht="16.5" customHeight="1">
      <c r="B344" s="46"/>
      <c r="C344" s="221" t="s">
        <v>1568</v>
      </c>
      <c r="D344" s="221" t="s">
        <v>153</v>
      </c>
      <c r="E344" s="222" t="s">
        <v>697</v>
      </c>
      <c r="F344" s="223" t="s">
        <v>2840</v>
      </c>
      <c r="G344" s="224" t="s">
        <v>516</v>
      </c>
      <c r="H344" s="225">
        <v>1</v>
      </c>
      <c r="I344" s="226"/>
      <c r="J344" s="227">
        <f>ROUND(I344*H344,2)</f>
        <v>0</v>
      </c>
      <c r="K344" s="223" t="s">
        <v>21</v>
      </c>
      <c r="L344" s="72"/>
      <c r="M344" s="228" t="s">
        <v>21</v>
      </c>
      <c r="N344" s="229" t="s">
        <v>43</v>
      </c>
      <c r="O344" s="47"/>
      <c r="P344" s="230">
        <f>O344*H344</f>
        <v>0</v>
      </c>
      <c r="Q344" s="230">
        <v>0</v>
      </c>
      <c r="R344" s="230">
        <f>Q344*H344</f>
        <v>0</v>
      </c>
      <c r="S344" s="230">
        <v>0</v>
      </c>
      <c r="T344" s="231">
        <f>S344*H344</f>
        <v>0</v>
      </c>
      <c r="AR344" s="24" t="s">
        <v>392</v>
      </c>
      <c r="AT344" s="24" t="s">
        <v>153</v>
      </c>
      <c r="AU344" s="24" t="s">
        <v>82</v>
      </c>
      <c r="AY344" s="24" t="s">
        <v>150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24" t="s">
        <v>80</v>
      </c>
      <c r="BK344" s="232">
        <f>ROUND(I344*H344,2)</f>
        <v>0</v>
      </c>
      <c r="BL344" s="24" t="s">
        <v>392</v>
      </c>
      <c r="BM344" s="24" t="s">
        <v>2841</v>
      </c>
    </row>
    <row r="345" s="1" customFormat="1" ht="16.5" customHeight="1">
      <c r="B345" s="46"/>
      <c r="C345" s="221" t="s">
        <v>1572</v>
      </c>
      <c r="D345" s="221" t="s">
        <v>153</v>
      </c>
      <c r="E345" s="222" t="s">
        <v>709</v>
      </c>
      <c r="F345" s="223" t="s">
        <v>2842</v>
      </c>
      <c r="G345" s="224" t="s">
        <v>516</v>
      </c>
      <c r="H345" s="225">
        <v>1</v>
      </c>
      <c r="I345" s="226"/>
      <c r="J345" s="227">
        <f>ROUND(I345*H345,2)</f>
        <v>0</v>
      </c>
      <c r="K345" s="223" t="s">
        <v>21</v>
      </c>
      <c r="L345" s="72"/>
      <c r="M345" s="228" t="s">
        <v>21</v>
      </c>
      <c r="N345" s="229" t="s">
        <v>43</v>
      </c>
      <c r="O345" s="47"/>
      <c r="P345" s="230">
        <f>O345*H345</f>
        <v>0</v>
      </c>
      <c r="Q345" s="230">
        <v>0</v>
      </c>
      <c r="R345" s="230">
        <f>Q345*H345</f>
        <v>0</v>
      </c>
      <c r="S345" s="230">
        <v>0</v>
      </c>
      <c r="T345" s="231">
        <f>S345*H345</f>
        <v>0</v>
      </c>
      <c r="AR345" s="24" t="s">
        <v>392</v>
      </c>
      <c r="AT345" s="24" t="s">
        <v>153</v>
      </c>
      <c r="AU345" s="24" t="s">
        <v>82</v>
      </c>
      <c r="AY345" s="24" t="s">
        <v>150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24" t="s">
        <v>80</v>
      </c>
      <c r="BK345" s="232">
        <f>ROUND(I345*H345,2)</f>
        <v>0</v>
      </c>
      <c r="BL345" s="24" t="s">
        <v>392</v>
      </c>
      <c r="BM345" s="24" t="s">
        <v>2843</v>
      </c>
    </row>
    <row r="346" s="1" customFormat="1" ht="16.5" customHeight="1">
      <c r="B346" s="46"/>
      <c r="C346" s="221" t="s">
        <v>1578</v>
      </c>
      <c r="D346" s="221" t="s">
        <v>153</v>
      </c>
      <c r="E346" s="222" t="s">
        <v>715</v>
      </c>
      <c r="F346" s="223" t="s">
        <v>2844</v>
      </c>
      <c r="G346" s="224" t="s">
        <v>2120</v>
      </c>
      <c r="H346" s="225">
        <v>16</v>
      </c>
      <c r="I346" s="226"/>
      <c r="J346" s="227">
        <f>ROUND(I346*H346,2)</f>
        <v>0</v>
      </c>
      <c r="K346" s="223" t="s">
        <v>21</v>
      </c>
      <c r="L346" s="72"/>
      <c r="M346" s="228" t="s">
        <v>21</v>
      </c>
      <c r="N346" s="229" t="s">
        <v>43</v>
      </c>
      <c r="O346" s="47"/>
      <c r="P346" s="230">
        <f>O346*H346</f>
        <v>0</v>
      </c>
      <c r="Q346" s="230">
        <v>0</v>
      </c>
      <c r="R346" s="230">
        <f>Q346*H346</f>
        <v>0</v>
      </c>
      <c r="S346" s="230">
        <v>0</v>
      </c>
      <c r="T346" s="231">
        <f>S346*H346</f>
        <v>0</v>
      </c>
      <c r="AR346" s="24" t="s">
        <v>392</v>
      </c>
      <c r="AT346" s="24" t="s">
        <v>153</v>
      </c>
      <c r="AU346" s="24" t="s">
        <v>82</v>
      </c>
      <c r="AY346" s="24" t="s">
        <v>150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24" t="s">
        <v>80</v>
      </c>
      <c r="BK346" s="232">
        <f>ROUND(I346*H346,2)</f>
        <v>0</v>
      </c>
      <c r="BL346" s="24" t="s">
        <v>392</v>
      </c>
      <c r="BM346" s="24" t="s">
        <v>2845</v>
      </c>
    </row>
    <row r="347" s="1" customFormat="1" ht="16.5" customHeight="1">
      <c r="B347" s="46"/>
      <c r="C347" s="221" t="s">
        <v>2846</v>
      </c>
      <c r="D347" s="221" t="s">
        <v>153</v>
      </c>
      <c r="E347" s="222" t="s">
        <v>2847</v>
      </c>
      <c r="F347" s="223" t="s">
        <v>2848</v>
      </c>
      <c r="G347" s="224" t="s">
        <v>2541</v>
      </c>
      <c r="H347" s="225">
        <v>1</v>
      </c>
      <c r="I347" s="226"/>
      <c r="J347" s="227">
        <f>ROUND(I347*H347,2)</f>
        <v>0</v>
      </c>
      <c r="K347" s="223" t="s">
        <v>21</v>
      </c>
      <c r="L347" s="72"/>
      <c r="M347" s="228" t="s">
        <v>21</v>
      </c>
      <c r="N347" s="229" t="s">
        <v>43</v>
      </c>
      <c r="O347" s="47"/>
      <c r="P347" s="230">
        <f>O347*H347</f>
        <v>0</v>
      </c>
      <c r="Q347" s="230">
        <v>0</v>
      </c>
      <c r="R347" s="230">
        <f>Q347*H347</f>
        <v>0</v>
      </c>
      <c r="S347" s="230">
        <v>0</v>
      </c>
      <c r="T347" s="231">
        <f>S347*H347</f>
        <v>0</v>
      </c>
      <c r="AR347" s="24" t="s">
        <v>392</v>
      </c>
      <c r="AT347" s="24" t="s">
        <v>153</v>
      </c>
      <c r="AU347" s="24" t="s">
        <v>82</v>
      </c>
      <c r="AY347" s="24" t="s">
        <v>150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24" t="s">
        <v>80</v>
      </c>
      <c r="BK347" s="232">
        <f>ROUND(I347*H347,2)</f>
        <v>0</v>
      </c>
      <c r="BL347" s="24" t="s">
        <v>392</v>
      </c>
      <c r="BM347" s="24" t="s">
        <v>2849</v>
      </c>
    </row>
    <row r="348" s="10" customFormat="1" ht="29.88" customHeight="1">
      <c r="B348" s="205"/>
      <c r="C348" s="206"/>
      <c r="D348" s="207" t="s">
        <v>71</v>
      </c>
      <c r="E348" s="219" t="s">
        <v>2850</v>
      </c>
      <c r="F348" s="219" t="s">
        <v>2851</v>
      </c>
      <c r="G348" s="206"/>
      <c r="H348" s="206"/>
      <c r="I348" s="209"/>
      <c r="J348" s="220">
        <f>BK348</f>
        <v>0</v>
      </c>
      <c r="K348" s="206"/>
      <c r="L348" s="211"/>
      <c r="M348" s="212"/>
      <c r="N348" s="213"/>
      <c r="O348" s="213"/>
      <c r="P348" s="214">
        <f>SUM(P349:P350)</f>
        <v>0</v>
      </c>
      <c r="Q348" s="213"/>
      <c r="R348" s="214">
        <f>SUM(R349:R350)</f>
        <v>0</v>
      </c>
      <c r="S348" s="213"/>
      <c r="T348" s="215">
        <f>SUM(T349:T350)</f>
        <v>0</v>
      </c>
      <c r="AR348" s="216" t="s">
        <v>82</v>
      </c>
      <c r="AT348" s="217" t="s">
        <v>71</v>
      </c>
      <c r="AU348" s="217" t="s">
        <v>80</v>
      </c>
      <c r="AY348" s="216" t="s">
        <v>150</v>
      </c>
      <c r="BK348" s="218">
        <f>SUM(BK349:BK350)</f>
        <v>0</v>
      </c>
    </row>
    <row r="349" s="1" customFormat="1" ht="16.5" customHeight="1">
      <c r="B349" s="46"/>
      <c r="C349" s="221" t="s">
        <v>2852</v>
      </c>
      <c r="D349" s="221" t="s">
        <v>153</v>
      </c>
      <c r="E349" s="222" t="s">
        <v>720</v>
      </c>
      <c r="F349" s="223" t="s">
        <v>2851</v>
      </c>
      <c r="G349" s="224" t="s">
        <v>516</v>
      </c>
      <c r="H349" s="225">
        <v>1</v>
      </c>
      <c r="I349" s="226"/>
      <c r="J349" s="227">
        <f>ROUND(I349*H349,2)</f>
        <v>0</v>
      </c>
      <c r="K349" s="223" t="s">
        <v>21</v>
      </c>
      <c r="L349" s="72"/>
      <c r="M349" s="228" t="s">
        <v>21</v>
      </c>
      <c r="N349" s="229" t="s">
        <v>43</v>
      </c>
      <c r="O349" s="47"/>
      <c r="P349" s="230">
        <f>O349*H349</f>
        <v>0</v>
      </c>
      <c r="Q349" s="230">
        <v>0</v>
      </c>
      <c r="R349" s="230">
        <f>Q349*H349</f>
        <v>0</v>
      </c>
      <c r="S349" s="230">
        <v>0</v>
      </c>
      <c r="T349" s="231">
        <f>S349*H349</f>
        <v>0</v>
      </c>
      <c r="AR349" s="24" t="s">
        <v>257</v>
      </c>
      <c r="AT349" s="24" t="s">
        <v>153</v>
      </c>
      <c r="AU349" s="24" t="s">
        <v>82</v>
      </c>
      <c r="AY349" s="24" t="s">
        <v>150</v>
      </c>
      <c r="BE349" s="232">
        <f>IF(N349="základní",J349,0)</f>
        <v>0</v>
      </c>
      <c r="BF349" s="232">
        <f>IF(N349="snížená",J349,0)</f>
        <v>0</v>
      </c>
      <c r="BG349" s="232">
        <f>IF(N349="zákl. přenesená",J349,0)</f>
        <v>0</v>
      </c>
      <c r="BH349" s="232">
        <f>IF(N349="sníž. přenesená",J349,0)</f>
        <v>0</v>
      </c>
      <c r="BI349" s="232">
        <f>IF(N349="nulová",J349,0)</f>
        <v>0</v>
      </c>
      <c r="BJ349" s="24" t="s">
        <v>80</v>
      </c>
      <c r="BK349" s="232">
        <f>ROUND(I349*H349,2)</f>
        <v>0</v>
      </c>
      <c r="BL349" s="24" t="s">
        <v>257</v>
      </c>
      <c r="BM349" s="24" t="s">
        <v>2853</v>
      </c>
    </row>
    <row r="350" s="1" customFormat="1" ht="16.5" customHeight="1">
      <c r="B350" s="46"/>
      <c r="C350" s="221" t="s">
        <v>2854</v>
      </c>
      <c r="D350" s="221" t="s">
        <v>153</v>
      </c>
      <c r="E350" s="222" t="s">
        <v>725</v>
      </c>
      <c r="F350" s="223" t="s">
        <v>2855</v>
      </c>
      <c r="G350" s="224" t="s">
        <v>516</v>
      </c>
      <c r="H350" s="225">
        <v>1</v>
      </c>
      <c r="I350" s="226"/>
      <c r="J350" s="227">
        <f>ROUND(I350*H350,2)</f>
        <v>0</v>
      </c>
      <c r="K350" s="223" t="s">
        <v>21</v>
      </c>
      <c r="L350" s="72"/>
      <c r="M350" s="228" t="s">
        <v>21</v>
      </c>
      <c r="N350" s="229" t="s">
        <v>43</v>
      </c>
      <c r="O350" s="47"/>
      <c r="P350" s="230">
        <f>O350*H350</f>
        <v>0</v>
      </c>
      <c r="Q350" s="230">
        <v>0</v>
      </c>
      <c r="R350" s="230">
        <f>Q350*H350</f>
        <v>0</v>
      </c>
      <c r="S350" s="230">
        <v>0</v>
      </c>
      <c r="T350" s="231">
        <f>S350*H350</f>
        <v>0</v>
      </c>
      <c r="AR350" s="24" t="s">
        <v>257</v>
      </c>
      <c r="AT350" s="24" t="s">
        <v>153</v>
      </c>
      <c r="AU350" s="24" t="s">
        <v>82</v>
      </c>
      <c r="AY350" s="24" t="s">
        <v>150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24" t="s">
        <v>80</v>
      </c>
      <c r="BK350" s="232">
        <f>ROUND(I350*H350,2)</f>
        <v>0</v>
      </c>
      <c r="BL350" s="24" t="s">
        <v>257</v>
      </c>
      <c r="BM350" s="24" t="s">
        <v>2856</v>
      </c>
    </row>
    <row r="351" s="10" customFormat="1" ht="37.44001" customHeight="1">
      <c r="B351" s="205"/>
      <c r="C351" s="206"/>
      <c r="D351" s="207" t="s">
        <v>71</v>
      </c>
      <c r="E351" s="208" t="s">
        <v>2857</v>
      </c>
      <c r="F351" s="208" t="s">
        <v>2858</v>
      </c>
      <c r="G351" s="206"/>
      <c r="H351" s="206"/>
      <c r="I351" s="209"/>
      <c r="J351" s="210">
        <f>BK351</f>
        <v>0</v>
      </c>
      <c r="K351" s="206"/>
      <c r="L351" s="211"/>
      <c r="M351" s="212"/>
      <c r="N351" s="213"/>
      <c r="O351" s="213"/>
      <c r="P351" s="214">
        <f>SUM(P352:P354)</f>
        <v>0</v>
      </c>
      <c r="Q351" s="213"/>
      <c r="R351" s="214">
        <f>SUM(R352:R354)</f>
        <v>0</v>
      </c>
      <c r="S351" s="213"/>
      <c r="T351" s="215">
        <f>SUM(T352:T354)</f>
        <v>0</v>
      </c>
      <c r="AR351" s="216" t="s">
        <v>158</v>
      </c>
      <c r="AT351" s="217" t="s">
        <v>71</v>
      </c>
      <c r="AU351" s="217" t="s">
        <v>72</v>
      </c>
      <c r="AY351" s="216" t="s">
        <v>150</v>
      </c>
      <c r="BK351" s="218">
        <f>SUM(BK352:BK354)</f>
        <v>0</v>
      </c>
    </row>
    <row r="352" s="1" customFormat="1" ht="16.5" customHeight="1">
      <c r="B352" s="46"/>
      <c r="C352" s="221" t="s">
        <v>2859</v>
      </c>
      <c r="D352" s="221" t="s">
        <v>153</v>
      </c>
      <c r="E352" s="222" t="s">
        <v>731</v>
      </c>
      <c r="F352" s="223" t="s">
        <v>2860</v>
      </c>
      <c r="G352" s="224" t="s">
        <v>2541</v>
      </c>
      <c r="H352" s="225">
        <v>1</v>
      </c>
      <c r="I352" s="226"/>
      <c r="J352" s="227">
        <f>ROUND(I352*H352,2)</f>
        <v>0</v>
      </c>
      <c r="K352" s="223" t="s">
        <v>21</v>
      </c>
      <c r="L352" s="72"/>
      <c r="M352" s="228" t="s">
        <v>21</v>
      </c>
      <c r="N352" s="229" t="s">
        <v>43</v>
      </c>
      <c r="O352" s="47"/>
      <c r="P352" s="230">
        <f>O352*H352</f>
        <v>0</v>
      </c>
      <c r="Q352" s="230">
        <v>0</v>
      </c>
      <c r="R352" s="230">
        <f>Q352*H352</f>
        <v>0</v>
      </c>
      <c r="S352" s="230">
        <v>0</v>
      </c>
      <c r="T352" s="231">
        <f>S352*H352</f>
        <v>0</v>
      </c>
      <c r="AR352" s="24" t="s">
        <v>392</v>
      </c>
      <c r="AT352" s="24" t="s">
        <v>153</v>
      </c>
      <c r="AU352" s="24" t="s">
        <v>80</v>
      </c>
      <c r="AY352" s="24" t="s">
        <v>150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24" t="s">
        <v>80</v>
      </c>
      <c r="BK352" s="232">
        <f>ROUND(I352*H352,2)</f>
        <v>0</v>
      </c>
      <c r="BL352" s="24" t="s">
        <v>392</v>
      </c>
      <c r="BM352" s="24" t="s">
        <v>2861</v>
      </c>
    </row>
    <row r="353" s="1" customFormat="1" ht="16.5" customHeight="1">
      <c r="B353" s="46"/>
      <c r="C353" s="221" t="s">
        <v>2862</v>
      </c>
      <c r="D353" s="221" t="s">
        <v>153</v>
      </c>
      <c r="E353" s="222" t="s">
        <v>737</v>
      </c>
      <c r="F353" s="223" t="s">
        <v>2863</v>
      </c>
      <c r="G353" s="224" t="s">
        <v>2541</v>
      </c>
      <c r="H353" s="225">
        <v>1</v>
      </c>
      <c r="I353" s="226"/>
      <c r="J353" s="227">
        <f>ROUND(I353*H353,2)</f>
        <v>0</v>
      </c>
      <c r="K353" s="223" t="s">
        <v>21</v>
      </c>
      <c r="L353" s="72"/>
      <c r="M353" s="228" t="s">
        <v>21</v>
      </c>
      <c r="N353" s="229" t="s">
        <v>43</v>
      </c>
      <c r="O353" s="47"/>
      <c r="P353" s="230">
        <f>O353*H353</f>
        <v>0</v>
      </c>
      <c r="Q353" s="230">
        <v>0</v>
      </c>
      <c r="R353" s="230">
        <f>Q353*H353</f>
        <v>0</v>
      </c>
      <c r="S353" s="230">
        <v>0</v>
      </c>
      <c r="T353" s="231">
        <f>S353*H353</f>
        <v>0</v>
      </c>
      <c r="AR353" s="24" t="s">
        <v>392</v>
      </c>
      <c r="AT353" s="24" t="s">
        <v>153</v>
      </c>
      <c r="AU353" s="24" t="s">
        <v>80</v>
      </c>
      <c r="AY353" s="24" t="s">
        <v>150</v>
      </c>
      <c r="BE353" s="232">
        <f>IF(N353="základní",J353,0)</f>
        <v>0</v>
      </c>
      <c r="BF353" s="232">
        <f>IF(N353="snížená",J353,0)</f>
        <v>0</v>
      </c>
      <c r="BG353" s="232">
        <f>IF(N353="zákl. přenesená",J353,0)</f>
        <v>0</v>
      </c>
      <c r="BH353" s="232">
        <f>IF(N353="sníž. přenesená",J353,0)</f>
        <v>0</v>
      </c>
      <c r="BI353" s="232">
        <f>IF(N353="nulová",J353,0)</f>
        <v>0</v>
      </c>
      <c r="BJ353" s="24" t="s">
        <v>80</v>
      </c>
      <c r="BK353" s="232">
        <f>ROUND(I353*H353,2)</f>
        <v>0</v>
      </c>
      <c r="BL353" s="24" t="s">
        <v>392</v>
      </c>
      <c r="BM353" s="24" t="s">
        <v>2864</v>
      </c>
    </row>
    <row r="354" s="1" customFormat="1" ht="16.5" customHeight="1">
      <c r="B354" s="46"/>
      <c r="C354" s="221" t="s">
        <v>2865</v>
      </c>
      <c r="D354" s="221" t="s">
        <v>153</v>
      </c>
      <c r="E354" s="222" t="s">
        <v>743</v>
      </c>
      <c r="F354" s="223" t="s">
        <v>2866</v>
      </c>
      <c r="G354" s="224" t="s">
        <v>2541</v>
      </c>
      <c r="H354" s="225">
        <v>1</v>
      </c>
      <c r="I354" s="226"/>
      <c r="J354" s="227">
        <f>ROUND(I354*H354,2)</f>
        <v>0</v>
      </c>
      <c r="K354" s="223" t="s">
        <v>21</v>
      </c>
      <c r="L354" s="72"/>
      <c r="M354" s="228" t="s">
        <v>21</v>
      </c>
      <c r="N354" s="296" t="s">
        <v>43</v>
      </c>
      <c r="O354" s="294"/>
      <c r="P354" s="297">
        <f>O354*H354</f>
        <v>0</v>
      </c>
      <c r="Q354" s="297">
        <v>0</v>
      </c>
      <c r="R354" s="297">
        <f>Q354*H354</f>
        <v>0</v>
      </c>
      <c r="S354" s="297">
        <v>0</v>
      </c>
      <c r="T354" s="298">
        <f>S354*H354</f>
        <v>0</v>
      </c>
      <c r="AR354" s="24" t="s">
        <v>392</v>
      </c>
      <c r="AT354" s="24" t="s">
        <v>153</v>
      </c>
      <c r="AU354" s="24" t="s">
        <v>80</v>
      </c>
      <c r="AY354" s="24" t="s">
        <v>150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24" t="s">
        <v>80</v>
      </c>
      <c r="BK354" s="232">
        <f>ROUND(I354*H354,2)</f>
        <v>0</v>
      </c>
      <c r="BL354" s="24" t="s">
        <v>392</v>
      </c>
      <c r="BM354" s="24" t="s">
        <v>2867</v>
      </c>
    </row>
    <row r="355" s="1" customFormat="1" ht="6.96" customHeight="1">
      <c r="B355" s="67"/>
      <c r="C355" s="68"/>
      <c r="D355" s="68"/>
      <c r="E355" s="68"/>
      <c r="F355" s="68"/>
      <c r="G355" s="68"/>
      <c r="H355" s="68"/>
      <c r="I355" s="166"/>
      <c r="J355" s="68"/>
      <c r="K355" s="68"/>
      <c r="L355" s="72"/>
    </row>
  </sheetData>
  <sheetProtection sheet="1" autoFilter="0" formatColumns="0" formatRows="0" objects="1" scenarios="1" spinCount="100000" saltValue="YREfjbOuao2zhAUlNKI4J+PBFUz/p1cUc1oIlNiZtcK8RgfqU15NDMBWn6N57ENpw2w6HxMsdxYVcqIuTphXiA==" hashValue="6ZrmOsbdqxiEFWazIqhVrGlNFdW2Hi3JY/93Xgf+wh8EzzOBFec+u0L2Kf5CVcIuIQEOI68Qb2hFprfhoW6xTg==" algorithmName="SHA-512" password="CC35"/>
  <autoFilter ref="C94:K354"/>
  <mergeCells count="10">
    <mergeCell ref="E7:H7"/>
    <mergeCell ref="E9:H9"/>
    <mergeCell ref="E24:H24"/>
    <mergeCell ref="E45:H45"/>
    <mergeCell ref="E47:H47"/>
    <mergeCell ref="J51:J52"/>
    <mergeCell ref="E85:H85"/>
    <mergeCell ref="E87:H87"/>
    <mergeCell ref="G1:H1"/>
    <mergeCell ref="L2:V2"/>
  </mergeCells>
  <hyperlinks>
    <hyperlink ref="F1:G1" location="C2" display="1) Krycí list soupisu"/>
    <hyperlink ref="G1:H1" location="C54" display="2) Rekapitulace"/>
    <hyperlink ref="J1" location="C9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98</v>
      </c>
      <c r="G1" s="139" t="s">
        <v>99</v>
      </c>
      <c r="H1" s="139"/>
      <c r="I1" s="140"/>
      <c r="J1" s="139" t="s">
        <v>100</v>
      </c>
      <c r="K1" s="138" t="s">
        <v>101</v>
      </c>
      <c r="L1" s="139" t="s">
        <v>102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94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82</v>
      </c>
    </row>
    <row r="4" ht="36.96" customHeight="1">
      <c r="B4" s="28"/>
      <c r="C4" s="29"/>
      <c r="D4" s="30" t="s">
        <v>103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Zřízení intermediální péče na kardiochirurgickém oddělení, Krajská zdravotní a.s. - Masarykova nemocnice Ústí n.L.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104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2868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6. 12. 2018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">
        <v>21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46" t="s">
        <v>30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21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46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44"/>
      <c r="J23" s="47"/>
      <c r="K23" s="51"/>
    </row>
    <row r="24" s="6" customFormat="1" ht="57" customHeight="1">
      <c r="B24" s="148"/>
      <c r="C24" s="149"/>
      <c r="D24" s="149"/>
      <c r="E24" s="44" t="s">
        <v>37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38</v>
      </c>
      <c r="E27" s="47"/>
      <c r="F27" s="47"/>
      <c r="G27" s="47"/>
      <c r="H27" s="47"/>
      <c r="I27" s="144"/>
      <c r="J27" s="155">
        <f>ROUND(J78,2)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40</v>
      </c>
      <c r="G29" s="47"/>
      <c r="H29" s="47"/>
      <c r="I29" s="156" t="s">
        <v>39</v>
      </c>
      <c r="J29" s="52" t="s">
        <v>41</v>
      </c>
      <c r="K29" s="51"/>
    </row>
    <row r="30" s="1" customFormat="1" ht="14.4" customHeight="1">
      <c r="B30" s="46"/>
      <c r="C30" s="47"/>
      <c r="D30" s="55" t="s">
        <v>42</v>
      </c>
      <c r="E30" s="55" t="s">
        <v>43</v>
      </c>
      <c r="F30" s="157">
        <f>ROUND(SUM(BE78:BE153), 2)</f>
        <v>0</v>
      </c>
      <c r="G30" s="47"/>
      <c r="H30" s="47"/>
      <c r="I30" s="158">
        <v>0.20999999999999999</v>
      </c>
      <c r="J30" s="157">
        <f>ROUND(ROUND((SUM(BE78:BE153)), 2)*I30, 2)</f>
        <v>0</v>
      </c>
      <c r="K30" s="51"/>
    </row>
    <row r="31" s="1" customFormat="1" ht="14.4" customHeight="1">
      <c r="B31" s="46"/>
      <c r="C31" s="47"/>
      <c r="D31" s="47"/>
      <c r="E31" s="55" t="s">
        <v>44</v>
      </c>
      <c r="F31" s="157">
        <f>ROUND(SUM(BF78:BF153), 2)</f>
        <v>0</v>
      </c>
      <c r="G31" s="47"/>
      <c r="H31" s="47"/>
      <c r="I31" s="158">
        <v>0.14999999999999999</v>
      </c>
      <c r="J31" s="157">
        <f>ROUND(ROUND((SUM(BF78:BF153)),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45</v>
      </c>
      <c r="F32" s="157">
        <f>ROUND(SUM(BG78:BG153),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46</v>
      </c>
      <c r="F33" s="157">
        <f>ROUND(SUM(BH78:BH153),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57">
        <f>ROUND(SUM(BI78:BI153),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48</v>
      </c>
      <c r="E36" s="98"/>
      <c r="F36" s="98"/>
      <c r="G36" s="161" t="s">
        <v>49</v>
      </c>
      <c r="H36" s="162" t="s">
        <v>50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106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Zřízení intermediální péče na kardiochirurgickém oddělení, Krajská zdravotní a.s. - Masarykova nemocnice Ústí n.L.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104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05 - Rozvody medicínských plynů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Ústí nad Labem</v>
      </c>
      <c r="G49" s="47"/>
      <c r="H49" s="47"/>
      <c r="I49" s="146" t="s">
        <v>25</v>
      </c>
      <c r="J49" s="147" t="str">
        <f>IF(J12="","",J12)</f>
        <v>6. 12. 2018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Krajská zdravotní a.s., Masarykova nemocnice UL</v>
      </c>
      <c r="G51" s="47"/>
      <c r="H51" s="47"/>
      <c r="I51" s="146" t="s">
        <v>33</v>
      </c>
      <c r="J51" s="44" t="str">
        <f>E21</f>
        <v>ARCHATELIÉR 2000 a.s., Ústí n.L.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107</v>
      </c>
      <c r="D54" s="159"/>
      <c r="E54" s="159"/>
      <c r="F54" s="159"/>
      <c r="G54" s="159"/>
      <c r="H54" s="159"/>
      <c r="I54" s="173"/>
      <c r="J54" s="174" t="s">
        <v>108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109</v>
      </c>
      <c r="D56" s="47"/>
      <c r="E56" s="47"/>
      <c r="F56" s="47"/>
      <c r="G56" s="47"/>
      <c r="H56" s="47"/>
      <c r="I56" s="144"/>
      <c r="J56" s="155">
        <f>J78</f>
        <v>0</v>
      </c>
      <c r="K56" s="51"/>
      <c r="AU56" s="24" t="s">
        <v>110</v>
      </c>
    </row>
    <row r="57" s="7" customFormat="1" ht="24.96" customHeight="1">
      <c r="B57" s="177"/>
      <c r="C57" s="178"/>
      <c r="D57" s="179" t="s">
        <v>2869</v>
      </c>
      <c r="E57" s="180"/>
      <c r="F57" s="180"/>
      <c r="G57" s="180"/>
      <c r="H57" s="180"/>
      <c r="I57" s="181"/>
      <c r="J57" s="182">
        <f>J79</f>
        <v>0</v>
      </c>
      <c r="K57" s="183"/>
    </row>
    <row r="58" s="7" customFormat="1" ht="24.96" customHeight="1">
      <c r="B58" s="177"/>
      <c r="C58" s="178"/>
      <c r="D58" s="179" t="s">
        <v>2870</v>
      </c>
      <c r="E58" s="180"/>
      <c r="F58" s="180"/>
      <c r="G58" s="180"/>
      <c r="H58" s="180"/>
      <c r="I58" s="181"/>
      <c r="J58" s="182">
        <f>J117</f>
        <v>0</v>
      </c>
      <c r="K58" s="183"/>
    </row>
    <row r="59" s="1" customFormat="1" ht="21.84" customHeight="1">
      <c r="B59" s="46"/>
      <c r="C59" s="47"/>
      <c r="D59" s="47"/>
      <c r="E59" s="47"/>
      <c r="F59" s="47"/>
      <c r="G59" s="47"/>
      <c r="H59" s="47"/>
      <c r="I59" s="144"/>
      <c r="J59" s="47"/>
      <c r="K59" s="51"/>
    </row>
    <row r="60" s="1" customFormat="1" ht="6.96" customHeight="1">
      <c r="B60" s="67"/>
      <c r="C60" s="68"/>
      <c r="D60" s="68"/>
      <c r="E60" s="68"/>
      <c r="F60" s="68"/>
      <c r="G60" s="68"/>
      <c r="H60" s="68"/>
      <c r="I60" s="166"/>
      <c r="J60" s="68"/>
      <c r="K60" s="69"/>
    </row>
    <row r="64" s="1" customFormat="1" ht="6.96" customHeight="1">
      <c r="B64" s="70"/>
      <c r="C64" s="71"/>
      <c r="D64" s="71"/>
      <c r="E64" s="71"/>
      <c r="F64" s="71"/>
      <c r="G64" s="71"/>
      <c r="H64" s="71"/>
      <c r="I64" s="169"/>
      <c r="J64" s="71"/>
      <c r="K64" s="71"/>
      <c r="L64" s="72"/>
    </row>
    <row r="65" s="1" customFormat="1" ht="36.96" customHeight="1">
      <c r="B65" s="46"/>
      <c r="C65" s="73" t="s">
        <v>134</v>
      </c>
      <c r="D65" s="74"/>
      <c r="E65" s="74"/>
      <c r="F65" s="74"/>
      <c r="G65" s="74"/>
      <c r="H65" s="74"/>
      <c r="I65" s="191"/>
      <c r="J65" s="74"/>
      <c r="K65" s="74"/>
      <c r="L65" s="72"/>
    </row>
    <row r="66" s="1" customFormat="1" ht="6.96" customHeight="1">
      <c r="B66" s="46"/>
      <c r="C66" s="74"/>
      <c r="D66" s="74"/>
      <c r="E66" s="74"/>
      <c r="F66" s="74"/>
      <c r="G66" s="74"/>
      <c r="H66" s="74"/>
      <c r="I66" s="191"/>
      <c r="J66" s="74"/>
      <c r="K66" s="74"/>
      <c r="L66" s="72"/>
    </row>
    <row r="67" s="1" customFormat="1" ht="14.4" customHeight="1">
      <c r="B67" s="46"/>
      <c r="C67" s="76" t="s">
        <v>18</v>
      </c>
      <c r="D67" s="74"/>
      <c r="E67" s="74"/>
      <c r="F67" s="74"/>
      <c r="G67" s="74"/>
      <c r="H67" s="74"/>
      <c r="I67" s="191"/>
      <c r="J67" s="74"/>
      <c r="K67" s="74"/>
      <c r="L67" s="72"/>
    </row>
    <row r="68" s="1" customFormat="1" ht="16.5" customHeight="1">
      <c r="B68" s="46"/>
      <c r="C68" s="74"/>
      <c r="D68" s="74"/>
      <c r="E68" s="192" t="str">
        <f>E7</f>
        <v>Zřízení intermediální péče na kardiochirurgickém oddělení, Krajská zdravotní a.s. - Masarykova nemocnice Ústí n.L.</v>
      </c>
      <c r="F68" s="76"/>
      <c r="G68" s="76"/>
      <c r="H68" s="76"/>
      <c r="I68" s="191"/>
      <c r="J68" s="74"/>
      <c r="K68" s="74"/>
      <c r="L68" s="72"/>
    </row>
    <row r="69" s="1" customFormat="1" ht="14.4" customHeight="1">
      <c r="B69" s="46"/>
      <c r="C69" s="76" t="s">
        <v>104</v>
      </c>
      <c r="D69" s="74"/>
      <c r="E69" s="74"/>
      <c r="F69" s="74"/>
      <c r="G69" s="74"/>
      <c r="H69" s="74"/>
      <c r="I69" s="191"/>
      <c r="J69" s="74"/>
      <c r="K69" s="74"/>
      <c r="L69" s="72"/>
    </row>
    <row r="70" s="1" customFormat="1" ht="17.25" customHeight="1">
      <c r="B70" s="46"/>
      <c r="C70" s="74"/>
      <c r="D70" s="74"/>
      <c r="E70" s="82" t="str">
        <f>E9</f>
        <v>05 - Rozvody medicínských plynů</v>
      </c>
      <c r="F70" s="74"/>
      <c r="G70" s="74"/>
      <c r="H70" s="74"/>
      <c r="I70" s="191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191"/>
      <c r="J71" s="74"/>
      <c r="K71" s="74"/>
      <c r="L71" s="72"/>
    </row>
    <row r="72" s="1" customFormat="1" ht="18" customHeight="1">
      <c r="B72" s="46"/>
      <c r="C72" s="76" t="s">
        <v>23</v>
      </c>
      <c r="D72" s="74"/>
      <c r="E72" s="74"/>
      <c r="F72" s="193" t="str">
        <f>F12</f>
        <v>Ústí nad Labem</v>
      </c>
      <c r="G72" s="74"/>
      <c r="H72" s="74"/>
      <c r="I72" s="194" t="s">
        <v>25</v>
      </c>
      <c r="J72" s="85" t="str">
        <f>IF(J12="","",J12)</f>
        <v>6. 12. 2018</v>
      </c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>
      <c r="B74" s="46"/>
      <c r="C74" s="76" t="s">
        <v>27</v>
      </c>
      <c r="D74" s="74"/>
      <c r="E74" s="74"/>
      <c r="F74" s="193" t="str">
        <f>E15</f>
        <v>Krajská zdravotní a.s., Masarykova nemocnice UL</v>
      </c>
      <c r="G74" s="74"/>
      <c r="H74" s="74"/>
      <c r="I74" s="194" t="s">
        <v>33</v>
      </c>
      <c r="J74" s="193" t="str">
        <f>E21</f>
        <v>ARCHATELIÉR 2000 a.s., Ústí n.L.</v>
      </c>
      <c r="K74" s="74"/>
      <c r="L74" s="72"/>
    </row>
    <row r="75" s="1" customFormat="1" ht="14.4" customHeight="1">
      <c r="B75" s="46"/>
      <c r="C75" s="76" t="s">
        <v>31</v>
      </c>
      <c r="D75" s="74"/>
      <c r="E75" s="74"/>
      <c r="F75" s="193" t="str">
        <f>IF(E18="","",E18)</f>
        <v/>
      </c>
      <c r="G75" s="74"/>
      <c r="H75" s="74"/>
      <c r="I75" s="191"/>
      <c r="J75" s="74"/>
      <c r="K75" s="74"/>
      <c r="L75" s="72"/>
    </row>
    <row r="76" s="1" customFormat="1" ht="10.32" customHeight="1">
      <c r="B76" s="46"/>
      <c r="C76" s="74"/>
      <c r="D76" s="74"/>
      <c r="E76" s="74"/>
      <c r="F76" s="74"/>
      <c r="G76" s="74"/>
      <c r="H76" s="74"/>
      <c r="I76" s="191"/>
      <c r="J76" s="74"/>
      <c r="K76" s="74"/>
      <c r="L76" s="72"/>
    </row>
    <row r="77" s="9" customFormat="1" ht="29.28" customHeight="1">
      <c r="B77" s="195"/>
      <c r="C77" s="196" t="s">
        <v>135</v>
      </c>
      <c r="D77" s="197" t="s">
        <v>57</v>
      </c>
      <c r="E77" s="197" t="s">
        <v>53</v>
      </c>
      <c r="F77" s="197" t="s">
        <v>136</v>
      </c>
      <c r="G77" s="197" t="s">
        <v>137</v>
      </c>
      <c r="H77" s="197" t="s">
        <v>138</v>
      </c>
      <c r="I77" s="198" t="s">
        <v>139</v>
      </c>
      <c r="J77" s="197" t="s">
        <v>108</v>
      </c>
      <c r="K77" s="199" t="s">
        <v>140</v>
      </c>
      <c r="L77" s="200"/>
      <c r="M77" s="102" t="s">
        <v>141</v>
      </c>
      <c r="N77" s="103" t="s">
        <v>42</v>
      </c>
      <c r="O77" s="103" t="s">
        <v>142</v>
      </c>
      <c r="P77" s="103" t="s">
        <v>143</v>
      </c>
      <c r="Q77" s="103" t="s">
        <v>144</v>
      </c>
      <c r="R77" s="103" t="s">
        <v>145</v>
      </c>
      <c r="S77" s="103" t="s">
        <v>146</v>
      </c>
      <c r="T77" s="104" t="s">
        <v>147</v>
      </c>
    </row>
    <row r="78" s="1" customFormat="1" ht="29.28" customHeight="1">
      <c r="B78" s="46"/>
      <c r="C78" s="108" t="s">
        <v>109</v>
      </c>
      <c r="D78" s="74"/>
      <c r="E78" s="74"/>
      <c r="F78" s="74"/>
      <c r="G78" s="74"/>
      <c r="H78" s="74"/>
      <c r="I78" s="191"/>
      <c r="J78" s="201">
        <f>BK78</f>
        <v>0</v>
      </c>
      <c r="K78" s="74"/>
      <c r="L78" s="72"/>
      <c r="M78" s="105"/>
      <c r="N78" s="106"/>
      <c r="O78" s="106"/>
      <c r="P78" s="202">
        <f>P79+P117</f>
        <v>0</v>
      </c>
      <c r="Q78" s="106"/>
      <c r="R78" s="202">
        <f>R79+R117</f>
        <v>0</v>
      </c>
      <c r="S78" s="106"/>
      <c r="T78" s="203">
        <f>T79+T117</f>
        <v>0</v>
      </c>
      <c r="AT78" s="24" t="s">
        <v>71</v>
      </c>
      <c r="AU78" s="24" t="s">
        <v>110</v>
      </c>
      <c r="BK78" s="204">
        <f>BK79+BK117</f>
        <v>0</v>
      </c>
    </row>
    <row r="79" s="10" customFormat="1" ht="37.44001" customHeight="1">
      <c r="B79" s="205"/>
      <c r="C79" s="206"/>
      <c r="D79" s="207" t="s">
        <v>71</v>
      </c>
      <c r="E79" s="208" t="s">
        <v>2871</v>
      </c>
      <c r="F79" s="208" t="s">
        <v>93</v>
      </c>
      <c r="G79" s="206"/>
      <c r="H79" s="206"/>
      <c r="I79" s="209"/>
      <c r="J79" s="210">
        <f>BK79</f>
        <v>0</v>
      </c>
      <c r="K79" s="206"/>
      <c r="L79" s="211"/>
      <c r="M79" s="212"/>
      <c r="N79" s="213"/>
      <c r="O79" s="213"/>
      <c r="P79" s="214">
        <f>SUM(P80:P116)</f>
        <v>0</v>
      </c>
      <c r="Q79" s="213"/>
      <c r="R79" s="214">
        <f>SUM(R80:R116)</f>
        <v>0</v>
      </c>
      <c r="S79" s="213"/>
      <c r="T79" s="215">
        <f>SUM(T80:T116)</f>
        <v>0</v>
      </c>
      <c r="AR79" s="216" t="s">
        <v>151</v>
      </c>
      <c r="AT79" s="217" t="s">
        <v>71</v>
      </c>
      <c r="AU79" s="217" t="s">
        <v>72</v>
      </c>
      <c r="AY79" s="216" t="s">
        <v>150</v>
      </c>
      <c r="BK79" s="218">
        <f>SUM(BK80:BK116)</f>
        <v>0</v>
      </c>
    </row>
    <row r="80" s="1" customFormat="1" ht="16.5" customHeight="1">
      <c r="B80" s="46"/>
      <c r="C80" s="221" t="s">
        <v>80</v>
      </c>
      <c r="D80" s="221" t="s">
        <v>153</v>
      </c>
      <c r="E80" s="222" t="s">
        <v>2872</v>
      </c>
      <c r="F80" s="223" t="s">
        <v>2873</v>
      </c>
      <c r="G80" s="224" t="s">
        <v>241</v>
      </c>
      <c r="H80" s="225">
        <v>62</v>
      </c>
      <c r="I80" s="226"/>
      <c r="J80" s="227">
        <f>ROUND(I80*H80,2)</f>
        <v>0</v>
      </c>
      <c r="K80" s="223" t="s">
        <v>21</v>
      </c>
      <c r="L80" s="72"/>
      <c r="M80" s="228" t="s">
        <v>21</v>
      </c>
      <c r="N80" s="229" t="s">
        <v>43</v>
      </c>
      <c r="O80" s="47"/>
      <c r="P80" s="230">
        <f>O80*H80</f>
        <v>0</v>
      </c>
      <c r="Q80" s="230">
        <v>0</v>
      </c>
      <c r="R80" s="230">
        <f>Q80*H80</f>
        <v>0</v>
      </c>
      <c r="S80" s="230">
        <v>0</v>
      </c>
      <c r="T80" s="231">
        <f>S80*H80</f>
        <v>0</v>
      </c>
      <c r="AR80" s="24" t="s">
        <v>392</v>
      </c>
      <c r="AT80" s="24" t="s">
        <v>153</v>
      </c>
      <c r="AU80" s="24" t="s">
        <v>80</v>
      </c>
      <c r="AY80" s="24" t="s">
        <v>150</v>
      </c>
      <c r="BE80" s="232">
        <f>IF(N80="základní",J80,0)</f>
        <v>0</v>
      </c>
      <c r="BF80" s="232">
        <f>IF(N80="snížená",J80,0)</f>
        <v>0</v>
      </c>
      <c r="BG80" s="232">
        <f>IF(N80="zákl. přenesená",J80,0)</f>
        <v>0</v>
      </c>
      <c r="BH80" s="232">
        <f>IF(N80="sníž. přenesená",J80,0)</f>
        <v>0</v>
      </c>
      <c r="BI80" s="232">
        <f>IF(N80="nulová",J80,0)</f>
        <v>0</v>
      </c>
      <c r="BJ80" s="24" t="s">
        <v>80</v>
      </c>
      <c r="BK80" s="232">
        <f>ROUND(I80*H80,2)</f>
        <v>0</v>
      </c>
      <c r="BL80" s="24" t="s">
        <v>392</v>
      </c>
      <c r="BM80" s="24" t="s">
        <v>2874</v>
      </c>
    </row>
    <row r="81" s="1" customFormat="1" ht="16.5" customHeight="1">
      <c r="B81" s="46"/>
      <c r="C81" s="257" t="s">
        <v>82</v>
      </c>
      <c r="D81" s="257" t="s">
        <v>165</v>
      </c>
      <c r="E81" s="258" t="s">
        <v>2875</v>
      </c>
      <c r="F81" s="259" t="s">
        <v>2876</v>
      </c>
      <c r="G81" s="260" t="s">
        <v>241</v>
      </c>
      <c r="H81" s="261">
        <v>62</v>
      </c>
      <c r="I81" s="262"/>
      <c r="J81" s="263">
        <f>ROUND(I81*H81,2)</f>
        <v>0</v>
      </c>
      <c r="K81" s="259" t="s">
        <v>21</v>
      </c>
      <c r="L81" s="264"/>
      <c r="M81" s="265" t="s">
        <v>21</v>
      </c>
      <c r="N81" s="266" t="s">
        <v>43</v>
      </c>
      <c r="O81" s="47"/>
      <c r="P81" s="230">
        <f>O81*H81</f>
        <v>0</v>
      </c>
      <c r="Q81" s="230">
        <v>0</v>
      </c>
      <c r="R81" s="230">
        <f>Q81*H81</f>
        <v>0</v>
      </c>
      <c r="S81" s="230">
        <v>0</v>
      </c>
      <c r="T81" s="231">
        <f>S81*H81</f>
        <v>0</v>
      </c>
      <c r="AR81" s="24" t="s">
        <v>2155</v>
      </c>
      <c r="AT81" s="24" t="s">
        <v>165</v>
      </c>
      <c r="AU81" s="24" t="s">
        <v>80</v>
      </c>
      <c r="AY81" s="24" t="s">
        <v>150</v>
      </c>
      <c r="BE81" s="232">
        <f>IF(N81="základní",J81,0)</f>
        <v>0</v>
      </c>
      <c r="BF81" s="232">
        <f>IF(N81="snížená",J81,0)</f>
        <v>0</v>
      </c>
      <c r="BG81" s="232">
        <f>IF(N81="zákl. přenesená",J81,0)</f>
        <v>0</v>
      </c>
      <c r="BH81" s="232">
        <f>IF(N81="sníž. přenesená",J81,0)</f>
        <v>0</v>
      </c>
      <c r="BI81" s="232">
        <f>IF(N81="nulová",J81,0)</f>
        <v>0</v>
      </c>
      <c r="BJ81" s="24" t="s">
        <v>80</v>
      </c>
      <c r="BK81" s="232">
        <f>ROUND(I81*H81,2)</f>
        <v>0</v>
      </c>
      <c r="BL81" s="24" t="s">
        <v>392</v>
      </c>
      <c r="BM81" s="24" t="s">
        <v>2877</v>
      </c>
    </row>
    <row r="82" s="1" customFormat="1" ht="16.5" customHeight="1">
      <c r="B82" s="46"/>
      <c r="C82" s="221" t="s">
        <v>151</v>
      </c>
      <c r="D82" s="221" t="s">
        <v>153</v>
      </c>
      <c r="E82" s="222" t="s">
        <v>2878</v>
      </c>
      <c r="F82" s="223" t="s">
        <v>2879</v>
      </c>
      <c r="G82" s="224" t="s">
        <v>241</v>
      </c>
      <c r="H82" s="225">
        <v>156</v>
      </c>
      <c r="I82" s="226"/>
      <c r="J82" s="227">
        <f>ROUND(I82*H82,2)</f>
        <v>0</v>
      </c>
      <c r="K82" s="223" t="s">
        <v>21</v>
      </c>
      <c r="L82" s="72"/>
      <c r="M82" s="228" t="s">
        <v>21</v>
      </c>
      <c r="N82" s="229" t="s">
        <v>43</v>
      </c>
      <c r="O82" s="47"/>
      <c r="P82" s="230">
        <f>O82*H82</f>
        <v>0</v>
      </c>
      <c r="Q82" s="230">
        <v>0</v>
      </c>
      <c r="R82" s="230">
        <f>Q82*H82</f>
        <v>0</v>
      </c>
      <c r="S82" s="230">
        <v>0</v>
      </c>
      <c r="T82" s="231">
        <f>S82*H82</f>
        <v>0</v>
      </c>
      <c r="AR82" s="24" t="s">
        <v>392</v>
      </c>
      <c r="AT82" s="24" t="s">
        <v>153</v>
      </c>
      <c r="AU82" s="24" t="s">
        <v>80</v>
      </c>
      <c r="AY82" s="24" t="s">
        <v>150</v>
      </c>
      <c r="BE82" s="232">
        <f>IF(N82="základní",J82,0)</f>
        <v>0</v>
      </c>
      <c r="BF82" s="232">
        <f>IF(N82="snížená",J82,0)</f>
        <v>0</v>
      </c>
      <c r="BG82" s="232">
        <f>IF(N82="zákl. přenesená",J82,0)</f>
        <v>0</v>
      </c>
      <c r="BH82" s="232">
        <f>IF(N82="sníž. přenesená",J82,0)</f>
        <v>0</v>
      </c>
      <c r="BI82" s="232">
        <f>IF(N82="nulová",J82,0)</f>
        <v>0</v>
      </c>
      <c r="BJ82" s="24" t="s">
        <v>80</v>
      </c>
      <c r="BK82" s="232">
        <f>ROUND(I82*H82,2)</f>
        <v>0</v>
      </c>
      <c r="BL82" s="24" t="s">
        <v>392</v>
      </c>
      <c r="BM82" s="24" t="s">
        <v>2880</v>
      </c>
    </row>
    <row r="83" s="1" customFormat="1" ht="16.5" customHeight="1">
      <c r="B83" s="46"/>
      <c r="C83" s="257" t="s">
        <v>158</v>
      </c>
      <c r="D83" s="257" t="s">
        <v>165</v>
      </c>
      <c r="E83" s="258" t="s">
        <v>2881</v>
      </c>
      <c r="F83" s="259" t="s">
        <v>2882</v>
      </c>
      <c r="G83" s="260" t="s">
        <v>241</v>
      </c>
      <c r="H83" s="261">
        <v>156</v>
      </c>
      <c r="I83" s="262"/>
      <c r="J83" s="263">
        <f>ROUND(I83*H83,2)</f>
        <v>0</v>
      </c>
      <c r="K83" s="259" t="s">
        <v>21</v>
      </c>
      <c r="L83" s="264"/>
      <c r="M83" s="265" t="s">
        <v>21</v>
      </c>
      <c r="N83" s="266" t="s">
        <v>43</v>
      </c>
      <c r="O83" s="47"/>
      <c r="P83" s="230">
        <f>O83*H83</f>
        <v>0</v>
      </c>
      <c r="Q83" s="230">
        <v>0</v>
      </c>
      <c r="R83" s="230">
        <f>Q83*H83</f>
        <v>0</v>
      </c>
      <c r="S83" s="230">
        <v>0</v>
      </c>
      <c r="T83" s="231">
        <f>S83*H83</f>
        <v>0</v>
      </c>
      <c r="AR83" s="24" t="s">
        <v>2155</v>
      </c>
      <c r="AT83" s="24" t="s">
        <v>165</v>
      </c>
      <c r="AU83" s="24" t="s">
        <v>80</v>
      </c>
      <c r="AY83" s="24" t="s">
        <v>150</v>
      </c>
      <c r="BE83" s="232">
        <f>IF(N83="základní",J83,0)</f>
        <v>0</v>
      </c>
      <c r="BF83" s="232">
        <f>IF(N83="snížená",J83,0)</f>
        <v>0</v>
      </c>
      <c r="BG83" s="232">
        <f>IF(N83="zákl. přenesená",J83,0)</f>
        <v>0</v>
      </c>
      <c r="BH83" s="232">
        <f>IF(N83="sníž. přenesená",J83,0)</f>
        <v>0</v>
      </c>
      <c r="BI83" s="232">
        <f>IF(N83="nulová",J83,0)</f>
        <v>0</v>
      </c>
      <c r="BJ83" s="24" t="s">
        <v>80</v>
      </c>
      <c r="BK83" s="232">
        <f>ROUND(I83*H83,2)</f>
        <v>0</v>
      </c>
      <c r="BL83" s="24" t="s">
        <v>392</v>
      </c>
      <c r="BM83" s="24" t="s">
        <v>2883</v>
      </c>
    </row>
    <row r="84" s="1" customFormat="1" ht="16.5" customHeight="1">
      <c r="B84" s="46"/>
      <c r="C84" s="257" t="s">
        <v>185</v>
      </c>
      <c r="D84" s="257" t="s">
        <v>165</v>
      </c>
      <c r="E84" s="258" t="s">
        <v>2884</v>
      </c>
      <c r="F84" s="259" t="s">
        <v>2885</v>
      </c>
      <c r="G84" s="260" t="s">
        <v>397</v>
      </c>
      <c r="H84" s="261">
        <v>1</v>
      </c>
      <c r="I84" s="262"/>
      <c r="J84" s="263">
        <f>ROUND(I84*H84,2)</f>
        <v>0</v>
      </c>
      <c r="K84" s="259" t="s">
        <v>21</v>
      </c>
      <c r="L84" s="264"/>
      <c r="M84" s="265" t="s">
        <v>21</v>
      </c>
      <c r="N84" s="266" t="s">
        <v>43</v>
      </c>
      <c r="O84" s="47"/>
      <c r="P84" s="230">
        <f>O84*H84</f>
        <v>0</v>
      </c>
      <c r="Q84" s="230">
        <v>0</v>
      </c>
      <c r="R84" s="230">
        <f>Q84*H84</f>
        <v>0</v>
      </c>
      <c r="S84" s="230">
        <v>0</v>
      </c>
      <c r="T84" s="231">
        <f>S84*H84</f>
        <v>0</v>
      </c>
      <c r="AR84" s="24" t="s">
        <v>2155</v>
      </c>
      <c r="AT84" s="24" t="s">
        <v>165</v>
      </c>
      <c r="AU84" s="24" t="s">
        <v>80</v>
      </c>
      <c r="AY84" s="24" t="s">
        <v>150</v>
      </c>
      <c r="BE84" s="232">
        <f>IF(N84="základní",J84,0)</f>
        <v>0</v>
      </c>
      <c r="BF84" s="232">
        <f>IF(N84="snížená",J84,0)</f>
        <v>0</v>
      </c>
      <c r="BG84" s="232">
        <f>IF(N84="zákl. přenesená",J84,0)</f>
        <v>0</v>
      </c>
      <c r="BH84" s="232">
        <f>IF(N84="sníž. přenesená",J84,0)</f>
        <v>0</v>
      </c>
      <c r="BI84" s="232">
        <f>IF(N84="nulová",J84,0)</f>
        <v>0</v>
      </c>
      <c r="BJ84" s="24" t="s">
        <v>80</v>
      </c>
      <c r="BK84" s="232">
        <f>ROUND(I84*H84,2)</f>
        <v>0</v>
      </c>
      <c r="BL84" s="24" t="s">
        <v>392</v>
      </c>
      <c r="BM84" s="24" t="s">
        <v>2886</v>
      </c>
    </row>
    <row r="85" s="1" customFormat="1" ht="16.5" customHeight="1">
      <c r="B85" s="46"/>
      <c r="C85" s="257" t="s">
        <v>191</v>
      </c>
      <c r="D85" s="257" t="s">
        <v>165</v>
      </c>
      <c r="E85" s="258" t="s">
        <v>2887</v>
      </c>
      <c r="F85" s="259" t="s">
        <v>2888</v>
      </c>
      <c r="G85" s="260" t="s">
        <v>2889</v>
      </c>
      <c r="H85" s="261">
        <v>450</v>
      </c>
      <c r="I85" s="262"/>
      <c r="J85" s="263">
        <f>ROUND(I85*H85,2)</f>
        <v>0</v>
      </c>
      <c r="K85" s="259" t="s">
        <v>21</v>
      </c>
      <c r="L85" s="264"/>
      <c r="M85" s="265" t="s">
        <v>21</v>
      </c>
      <c r="N85" s="266" t="s">
        <v>43</v>
      </c>
      <c r="O85" s="47"/>
      <c r="P85" s="230">
        <f>O85*H85</f>
        <v>0</v>
      </c>
      <c r="Q85" s="230">
        <v>0</v>
      </c>
      <c r="R85" s="230">
        <f>Q85*H85</f>
        <v>0</v>
      </c>
      <c r="S85" s="230">
        <v>0</v>
      </c>
      <c r="T85" s="231">
        <f>S85*H85</f>
        <v>0</v>
      </c>
      <c r="AR85" s="24" t="s">
        <v>2155</v>
      </c>
      <c r="AT85" s="24" t="s">
        <v>165</v>
      </c>
      <c r="AU85" s="24" t="s">
        <v>80</v>
      </c>
      <c r="AY85" s="24" t="s">
        <v>150</v>
      </c>
      <c r="BE85" s="232">
        <f>IF(N85="základní",J85,0)</f>
        <v>0</v>
      </c>
      <c r="BF85" s="232">
        <f>IF(N85="snížená",J85,0)</f>
        <v>0</v>
      </c>
      <c r="BG85" s="232">
        <f>IF(N85="zákl. přenesená",J85,0)</f>
        <v>0</v>
      </c>
      <c r="BH85" s="232">
        <f>IF(N85="sníž. přenesená",J85,0)</f>
        <v>0</v>
      </c>
      <c r="BI85" s="232">
        <f>IF(N85="nulová",J85,0)</f>
        <v>0</v>
      </c>
      <c r="BJ85" s="24" t="s">
        <v>80</v>
      </c>
      <c r="BK85" s="232">
        <f>ROUND(I85*H85,2)</f>
        <v>0</v>
      </c>
      <c r="BL85" s="24" t="s">
        <v>392</v>
      </c>
      <c r="BM85" s="24" t="s">
        <v>2890</v>
      </c>
    </row>
    <row r="86" s="1" customFormat="1" ht="16.5" customHeight="1">
      <c r="B86" s="46"/>
      <c r="C86" s="221" t="s">
        <v>198</v>
      </c>
      <c r="D86" s="221" t="s">
        <v>153</v>
      </c>
      <c r="E86" s="222" t="s">
        <v>2891</v>
      </c>
      <c r="F86" s="223" t="s">
        <v>2892</v>
      </c>
      <c r="G86" s="224" t="s">
        <v>516</v>
      </c>
      <c r="H86" s="225">
        <v>4</v>
      </c>
      <c r="I86" s="226"/>
      <c r="J86" s="227">
        <f>ROUND(I86*H86,2)</f>
        <v>0</v>
      </c>
      <c r="K86" s="223" t="s">
        <v>21</v>
      </c>
      <c r="L86" s="72"/>
      <c r="M86" s="228" t="s">
        <v>21</v>
      </c>
      <c r="N86" s="229" t="s">
        <v>43</v>
      </c>
      <c r="O86" s="47"/>
      <c r="P86" s="230">
        <f>O86*H86</f>
        <v>0</v>
      </c>
      <c r="Q86" s="230">
        <v>0</v>
      </c>
      <c r="R86" s="230">
        <f>Q86*H86</f>
        <v>0</v>
      </c>
      <c r="S86" s="230">
        <v>0</v>
      </c>
      <c r="T86" s="231">
        <f>S86*H86</f>
        <v>0</v>
      </c>
      <c r="AR86" s="24" t="s">
        <v>392</v>
      </c>
      <c r="AT86" s="24" t="s">
        <v>153</v>
      </c>
      <c r="AU86" s="24" t="s">
        <v>80</v>
      </c>
      <c r="AY86" s="24" t="s">
        <v>150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24" t="s">
        <v>80</v>
      </c>
      <c r="BK86" s="232">
        <f>ROUND(I86*H86,2)</f>
        <v>0</v>
      </c>
      <c r="BL86" s="24" t="s">
        <v>392</v>
      </c>
      <c r="BM86" s="24" t="s">
        <v>2893</v>
      </c>
    </row>
    <row r="87" s="1" customFormat="1" ht="16.5" customHeight="1">
      <c r="B87" s="46"/>
      <c r="C87" s="257" t="s">
        <v>168</v>
      </c>
      <c r="D87" s="257" t="s">
        <v>165</v>
      </c>
      <c r="E87" s="258" t="s">
        <v>2894</v>
      </c>
      <c r="F87" s="259" t="s">
        <v>2895</v>
      </c>
      <c r="G87" s="260" t="s">
        <v>516</v>
      </c>
      <c r="H87" s="261">
        <v>4</v>
      </c>
      <c r="I87" s="262"/>
      <c r="J87" s="263">
        <f>ROUND(I87*H87,2)</f>
        <v>0</v>
      </c>
      <c r="K87" s="259" t="s">
        <v>21</v>
      </c>
      <c r="L87" s="264"/>
      <c r="M87" s="265" t="s">
        <v>21</v>
      </c>
      <c r="N87" s="266" t="s">
        <v>43</v>
      </c>
      <c r="O87" s="47"/>
      <c r="P87" s="230">
        <f>O87*H87</f>
        <v>0</v>
      </c>
      <c r="Q87" s="230">
        <v>0</v>
      </c>
      <c r="R87" s="230">
        <f>Q87*H87</f>
        <v>0</v>
      </c>
      <c r="S87" s="230">
        <v>0</v>
      </c>
      <c r="T87" s="231">
        <f>S87*H87</f>
        <v>0</v>
      </c>
      <c r="AR87" s="24" t="s">
        <v>2155</v>
      </c>
      <c r="AT87" s="24" t="s">
        <v>165</v>
      </c>
      <c r="AU87" s="24" t="s">
        <v>80</v>
      </c>
      <c r="AY87" s="24" t="s">
        <v>150</v>
      </c>
      <c r="BE87" s="232">
        <f>IF(N87="základní",J87,0)</f>
        <v>0</v>
      </c>
      <c r="BF87" s="232">
        <f>IF(N87="snížená",J87,0)</f>
        <v>0</v>
      </c>
      <c r="BG87" s="232">
        <f>IF(N87="zákl. přenesená",J87,0)</f>
        <v>0</v>
      </c>
      <c r="BH87" s="232">
        <f>IF(N87="sníž. přenesená",J87,0)</f>
        <v>0</v>
      </c>
      <c r="BI87" s="232">
        <f>IF(N87="nulová",J87,0)</f>
        <v>0</v>
      </c>
      <c r="BJ87" s="24" t="s">
        <v>80</v>
      </c>
      <c r="BK87" s="232">
        <f>ROUND(I87*H87,2)</f>
        <v>0</v>
      </c>
      <c r="BL87" s="24" t="s">
        <v>392</v>
      </c>
      <c r="BM87" s="24" t="s">
        <v>2896</v>
      </c>
    </row>
    <row r="88" s="1" customFormat="1" ht="16.5" customHeight="1">
      <c r="B88" s="46"/>
      <c r="C88" s="221" t="s">
        <v>212</v>
      </c>
      <c r="D88" s="221" t="s">
        <v>153</v>
      </c>
      <c r="E88" s="222" t="s">
        <v>2897</v>
      </c>
      <c r="F88" s="223" t="s">
        <v>2898</v>
      </c>
      <c r="G88" s="224" t="s">
        <v>516</v>
      </c>
      <c r="H88" s="225">
        <v>2</v>
      </c>
      <c r="I88" s="226"/>
      <c r="J88" s="227">
        <f>ROUND(I88*H88,2)</f>
        <v>0</v>
      </c>
      <c r="K88" s="223" t="s">
        <v>21</v>
      </c>
      <c r="L88" s="72"/>
      <c r="M88" s="228" t="s">
        <v>21</v>
      </c>
      <c r="N88" s="229" t="s">
        <v>43</v>
      </c>
      <c r="O88" s="47"/>
      <c r="P88" s="230">
        <f>O88*H88</f>
        <v>0</v>
      </c>
      <c r="Q88" s="230">
        <v>0</v>
      </c>
      <c r="R88" s="230">
        <f>Q88*H88</f>
        <v>0</v>
      </c>
      <c r="S88" s="230">
        <v>0</v>
      </c>
      <c r="T88" s="231">
        <f>S88*H88</f>
        <v>0</v>
      </c>
      <c r="AR88" s="24" t="s">
        <v>392</v>
      </c>
      <c r="AT88" s="24" t="s">
        <v>153</v>
      </c>
      <c r="AU88" s="24" t="s">
        <v>80</v>
      </c>
      <c r="AY88" s="24" t="s">
        <v>150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24" t="s">
        <v>80</v>
      </c>
      <c r="BK88" s="232">
        <f>ROUND(I88*H88,2)</f>
        <v>0</v>
      </c>
      <c r="BL88" s="24" t="s">
        <v>392</v>
      </c>
      <c r="BM88" s="24" t="s">
        <v>2899</v>
      </c>
    </row>
    <row r="89" s="1" customFormat="1" ht="16.5" customHeight="1">
      <c r="B89" s="46"/>
      <c r="C89" s="257" t="s">
        <v>219</v>
      </c>
      <c r="D89" s="257" t="s">
        <v>165</v>
      </c>
      <c r="E89" s="258" t="s">
        <v>2900</v>
      </c>
      <c r="F89" s="259" t="s">
        <v>2901</v>
      </c>
      <c r="G89" s="260" t="s">
        <v>516</v>
      </c>
      <c r="H89" s="261">
        <v>2</v>
      </c>
      <c r="I89" s="262"/>
      <c r="J89" s="263">
        <f>ROUND(I89*H89,2)</f>
        <v>0</v>
      </c>
      <c r="K89" s="259" t="s">
        <v>21</v>
      </c>
      <c r="L89" s="264"/>
      <c r="M89" s="265" t="s">
        <v>21</v>
      </c>
      <c r="N89" s="266" t="s">
        <v>43</v>
      </c>
      <c r="O89" s="47"/>
      <c r="P89" s="230">
        <f>O89*H89</f>
        <v>0</v>
      </c>
      <c r="Q89" s="230">
        <v>0</v>
      </c>
      <c r="R89" s="230">
        <f>Q89*H89</f>
        <v>0</v>
      </c>
      <c r="S89" s="230">
        <v>0</v>
      </c>
      <c r="T89" s="231">
        <f>S89*H89</f>
        <v>0</v>
      </c>
      <c r="AR89" s="24" t="s">
        <v>2155</v>
      </c>
      <c r="AT89" s="24" t="s">
        <v>165</v>
      </c>
      <c r="AU89" s="24" t="s">
        <v>80</v>
      </c>
      <c r="AY89" s="24" t="s">
        <v>150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4" t="s">
        <v>80</v>
      </c>
      <c r="BK89" s="232">
        <f>ROUND(I89*H89,2)</f>
        <v>0</v>
      </c>
      <c r="BL89" s="24" t="s">
        <v>392</v>
      </c>
      <c r="BM89" s="24" t="s">
        <v>2902</v>
      </c>
    </row>
    <row r="90" s="1" customFormat="1" ht="16.5" customHeight="1">
      <c r="B90" s="46"/>
      <c r="C90" s="221" t="s">
        <v>225</v>
      </c>
      <c r="D90" s="221" t="s">
        <v>153</v>
      </c>
      <c r="E90" s="222" t="s">
        <v>2903</v>
      </c>
      <c r="F90" s="223" t="s">
        <v>2904</v>
      </c>
      <c r="G90" s="224" t="s">
        <v>397</v>
      </c>
      <c r="H90" s="225">
        <v>88</v>
      </c>
      <c r="I90" s="226"/>
      <c r="J90" s="227">
        <f>ROUND(I90*H90,2)</f>
        <v>0</v>
      </c>
      <c r="K90" s="223" t="s">
        <v>21</v>
      </c>
      <c r="L90" s="72"/>
      <c r="M90" s="228" t="s">
        <v>21</v>
      </c>
      <c r="N90" s="229" t="s">
        <v>43</v>
      </c>
      <c r="O90" s="47"/>
      <c r="P90" s="230">
        <f>O90*H90</f>
        <v>0</v>
      </c>
      <c r="Q90" s="230">
        <v>0</v>
      </c>
      <c r="R90" s="230">
        <f>Q90*H90</f>
        <v>0</v>
      </c>
      <c r="S90" s="230">
        <v>0</v>
      </c>
      <c r="T90" s="231">
        <f>S90*H90</f>
        <v>0</v>
      </c>
      <c r="AR90" s="24" t="s">
        <v>392</v>
      </c>
      <c r="AT90" s="24" t="s">
        <v>153</v>
      </c>
      <c r="AU90" s="24" t="s">
        <v>80</v>
      </c>
      <c r="AY90" s="24" t="s">
        <v>150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24" t="s">
        <v>80</v>
      </c>
      <c r="BK90" s="232">
        <f>ROUND(I90*H90,2)</f>
        <v>0</v>
      </c>
      <c r="BL90" s="24" t="s">
        <v>392</v>
      </c>
      <c r="BM90" s="24" t="s">
        <v>2905</v>
      </c>
    </row>
    <row r="91" s="1" customFormat="1" ht="16.5" customHeight="1">
      <c r="B91" s="46"/>
      <c r="C91" s="257" t="s">
        <v>231</v>
      </c>
      <c r="D91" s="257" t="s">
        <v>165</v>
      </c>
      <c r="E91" s="258" t="s">
        <v>2906</v>
      </c>
      <c r="F91" s="259" t="s">
        <v>2907</v>
      </c>
      <c r="G91" s="260" t="s">
        <v>397</v>
      </c>
      <c r="H91" s="261">
        <v>88</v>
      </c>
      <c r="I91" s="262"/>
      <c r="J91" s="263">
        <f>ROUND(I91*H91,2)</f>
        <v>0</v>
      </c>
      <c r="K91" s="259" t="s">
        <v>21</v>
      </c>
      <c r="L91" s="264"/>
      <c r="M91" s="265" t="s">
        <v>21</v>
      </c>
      <c r="N91" s="266" t="s">
        <v>43</v>
      </c>
      <c r="O91" s="47"/>
      <c r="P91" s="230">
        <f>O91*H91</f>
        <v>0</v>
      </c>
      <c r="Q91" s="230">
        <v>0</v>
      </c>
      <c r="R91" s="230">
        <f>Q91*H91</f>
        <v>0</v>
      </c>
      <c r="S91" s="230">
        <v>0</v>
      </c>
      <c r="T91" s="231">
        <f>S91*H91</f>
        <v>0</v>
      </c>
      <c r="AR91" s="24" t="s">
        <v>2155</v>
      </c>
      <c r="AT91" s="24" t="s">
        <v>165</v>
      </c>
      <c r="AU91" s="24" t="s">
        <v>80</v>
      </c>
      <c r="AY91" s="24" t="s">
        <v>150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24" t="s">
        <v>80</v>
      </c>
      <c r="BK91" s="232">
        <f>ROUND(I91*H91,2)</f>
        <v>0</v>
      </c>
      <c r="BL91" s="24" t="s">
        <v>392</v>
      </c>
      <c r="BM91" s="24" t="s">
        <v>2908</v>
      </c>
    </row>
    <row r="92" s="1" customFormat="1" ht="16.5" customHeight="1">
      <c r="B92" s="46"/>
      <c r="C92" s="221" t="s">
        <v>238</v>
      </c>
      <c r="D92" s="221" t="s">
        <v>153</v>
      </c>
      <c r="E92" s="222" t="s">
        <v>2909</v>
      </c>
      <c r="F92" s="223" t="s">
        <v>2910</v>
      </c>
      <c r="G92" s="224" t="s">
        <v>397</v>
      </c>
      <c r="H92" s="225">
        <v>59</v>
      </c>
      <c r="I92" s="226"/>
      <c r="J92" s="227">
        <f>ROUND(I92*H92,2)</f>
        <v>0</v>
      </c>
      <c r="K92" s="223" t="s">
        <v>21</v>
      </c>
      <c r="L92" s="72"/>
      <c r="M92" s="228" t="s">
        <v>21</v>
      </c>
      <c r="N92" s="229" t="s">
        <v>43</v>
      </c>
      <c r="O92" s="47"/>
      <c r="P92" s="230">
        <f>O92*H92</f>
        <v>0</v>
      </c>
      <c r="Q92" s="230">
        <v>0</v>
      </c>
      <c r="R92" s="230">
        <f>Q92*H92</f>
        <v>0</v>
      </c>
      <c r="S92" s="230">
        <v>0</v>
      </c>
      <c r="T92" s="231">
        <f>S92*H92</f>
        <v>0</v>
      </c>
      <c r="AR92" s="24" t="s">
        <v>392</v>
      </c>
      <c r="AT92" s="24" t="s">
        <v>153</v>
      </c>
      <c r="AU92" s="24" t="s">
        <v>80</v>
      </c>
      <c r="AY92" s="24" t="s">
        <v>150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24" t="s">
        <v>80</v>
      </c>
      <c r="BK92" s="232">
        <f>ROUND(I92*H92,2)</f>
        <v>0</v>
      </c>
      <c r="BL92" s="24" t="s">
        <v>392</v>
      </c>
      <c r="BM92" s="24" t="s">
        <v>2911</v>
      </c>
    </row>
    <row r="93" s="1" customFormat="1" ht="16.5" customHeight="1">
      <c r="B93" s="46"/>
      <c r="C93" s="257" t="s">
        <v>244</v>
      </c>
      <c r="D93" s="257" t="s">
        <v>165</v>
      </c>
      <c r="E93" s="258" t="s">
        <v>2912</v>
      </c>
      <c r="F93" s="259" t="s">
        <v>2913</v>
      </c>
      <c r="G93" s="260" t="s">
        <v>397</v>
      </c>
      <c r="H93" s="261">
        <v>59</v>
      </c>
      <c r="I93" s="262"/>
      <c r="J93" s="263">
        <f>ROUND(I93*H93,2)</f>
        <v>0</v>
      </c>
      <c r="K93" s="259" t="s">
        <v>21</v>
      </c>
      <c r="L93" s="264"/>
      <c r="M93" s="265" t="s">
        <v>21</v>
      </c>
      <c r="N93" s="266" t="s">
        <v>43</v>
      </c>
      <c r="O93" s="47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AR93" s="24" t="s">
        <v>2155</v>
      </c>
      <c r="AT93" s="24" t="s">
        <v>165</v>
      </c>
      <c r="AU93" s="24" t="s">
        <v>80</v>
      </c>
      <c r="AY93" s="24" t="s">
        <v>150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24" t="s">
        <v>80</v>
      </c>
      <c r="BK93" s="232">
        <f>ROUND(I93*H93,2)</f>
        <v>0</v>
      </c>
      <c r="BL93" s="24" t="s">
        <v>392</v>
      </c>
      <c r="BM93" s="24" t="s">
        <v>2914</v>
      </c>
    </row>
    <row r="94" s="1" customFormat="1" ht="16.5" customHeight="1">
      <c r="B94" s="46"/>
      <c r="C94" s="221" t="s">
        <v>10</v>
      </c>
      <c r="D94" s="221" t="s">
        <v>153</v>
      </c>
      <c r="E94" s="222" t="s">
        <v>2915</v>
      </c>
      <c r="F94" s="223" t="s">
        <v>2916</v>
      </c>
      <c r="G94" s="224" t="s">
        <v>241</v>
      </c>
      <c r="H94" s="225">
        <v>218</v>
      </c>
      <c r="I94" s="226"/>
      <c r="J94" s="227">
        <f>ROUND(I94*H94,2)</f>
        <v>0</v>
      </c>
      <c r="K94" s="223" t="s">
        <v>21</v>
      </c>
      <c r="L94" s="72"/>
      <c r="M94" s="228" t="s">
        <v>21</v>
      </c>
      <c r="N94" s="229" t="s">
        <v>43</v>
      </c>
      <c r="O94" s="47"/>
      <c r="P94" s="230">
        <f>O94*H94</f>
        <v>0</v>
      </c>
      <c r="Q94" s="230">
        <v>0</v>
      </c>
      <c r="R94" s="230">
        <f>Q94*H94</f>
        <v>0</v>
      </c>
      <c r="S94" s="230">
        <v>0</v>
      </c>
      <c r="T94" s="231">
        <f>S94*H94</f>
        <v>0</v>
      </c>
      <c r="AR94" s="24" t="s">
        <v>392</v>
      </c>
      <c r="AT94" s="24" t="s">
        <v>153</v>
      </c>
      <c r="AU94" s="24" t="s">
        <v>80</v>
      </c>
      <c r="AY94" s="24" t="s">
        <v>150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24" t="s">
        <v>80</v>
      </c>
      <c r="BK94" s="232">
        <f>ROUND(I94*H94,2)</f>
        <v>0</v>
      </c>
      <c r="BL94" s="24" t="s">
        <v>392</v>
      </c>
      <c r="BM94" s="24" t="s">
        <v>2917</v>
      </c>
    </row>
    <row r="95" s="1" customFormat="1" ht="16.5" customHeight="1">
      <c r="B95" s="46"/>
      <c r="C95" s="257" t="s">
        <v>257</v>
      </c>
      <c r="D95" s="257" t="s">
        <v>165</v>
      </c>
      <c r="E95" s="258" t="s">
        <v>2918</v>
      </c>
      <c r="F95" s="259" t="s">
        <v>2919</v>
      </c>
      <c r="G95" s="260" t="s">
        <v>241</v>
      </c>
      <c r="H95" s="261">
        <v>218</v>
      </c>
      <c r="I95" s="262"/>
      <c r="J95" s="263">
        <f>ROUND(I95*H95,2)</f>
        <v>0</v>
      </c>
      <c r="K95" s="259" t="s">
        <v>21</v>
      </c>
      <c r="L95" s="264"/>
      <c r="M95" s="265" t="s">
        <v>21</v>
      </c>
      <c r="N95" s="266" t="s">
        <v>43</v>
      </c>
      <c r="O95" s="47"/>
      <c r="P95" s="230">
        <f>O95*H95</f>
        <v>0</v>
      </c>
      <c r="Q95" s="230">
        <v>0</v>
      </c>
      <c r="R95" s="230">
        <f>Q95*H95</f>
        <v>0</v>
      </c>
      <c r="S95" s="230">
        <v>0</v>
      </c>
      <c r="T95" s="231">
        <f>S95*H95</f>
        <v>0</v>
      </c>
      <c r="AR95" s="24" t="s">
        <v>2155</v>
      </c>
      <c r="AT95" s="24" t="s">
        <v>165</v>
      </c>
      <c r="AU95" s="24" t="s">
        <v>80</v>
      </c>
      <c r="AY95" s="24" t="s">
        <v>150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24" t="s">
        <v>80</v>
      </c>
      <c r="BK95" s="232">
        <f>ROUND(I95*H95,2)</f>
        <v>0</v>
      </c>
      <c r="BL95" s="24" t="s">
        <v>392</v>
      </c>
      <c r="BM95" s="24" t="s">
        <v>2920</v>
      </c>
    </row>
    <row r="96" s="1" customFormat="1" ht="16.5" customHeight="1">
      <c r="B96" s="46"/>
      <c r="C96" s="257" t="s">
        <v>263</v>
      </c>
      <c r="D96" s="257" t="s">
        <v>165</v>
      </c>
      <c r="E96" s="258" t="s">
        <v>2921</v>
      </c>
      <c r="F96" s="259" t="s">
        <v>2922</v>
      </c>
      <c r="G96" s="260" t="s">
        <v>241</v>
      </c>
      <c r="H96" s="261">
        <v>218</v>
      </c>
      <c r="I96" s="262"/>
      <c r="J96" s="263">
        <f>ROUND(I96*H96,2)</f>
        <v>0</v>
      </c>
      <c r="K96" s="259" t="s">
        <v>21</v>
      </c>
      <c r="L96" s="264"/>
      <c r="M96" s="265" t="s">
        <v>21</v>
      </c>
      <c r="N96" s="266" t="s">
        <v>43</v>
      </c>
      <c r="O96" s="47"/>
      <c r="P96" s="230">
        <f>O96*H96</f>
        <v>0</v>
      </c>
      <c r="Q96" s="230">
        <v>0</v>
      </c>
      <c r="R96" s="230">
        <f>Q96*H96</f>
        <v>0</v>
      </c>
      <c r="S96" s="230">
        <v>0</v>
      </c>
      <c r="T96" s="231">
        <f>S96*H96</f>
        <v>0</v>
      </c>
      <c r="AR96" s="24" t="s">
        <v>2155</v>
      </c>
      <c r="AT96" s="24" t="s">
        <v>165</v>
      </c>
      <c r="AU96" s="24" t="s">
        <v>80</v>
      </c>
      <c r="AY96" s="24" t="s">
        <v>150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24" t="s">
        <v>80</v>
      </c>
      <c r="BK96" s="232">
        <f>ROUND(I96*H96,2)</f>
        <v>0</v>
      </c>
      <c r="BL96" s="24" t="s">
        <v>392</v>
      </c>
      <c r="BM96" s="24" t="s">
        <v>2923</v>
      </c>
    </row>
    <row r="97" s="1" customFormat="1" ht="16.5" customHeight="1">
      <c r="B97" s="46"/>
      <c r="C97" s="221" t="s">
        <v>268</v>
      </c>
      <c r="D97" s="221" t="s">
        <v>153</v>
      </c>
      <c r="E97" s="222" t="s">
        <v>2924</v>
      </c>
      <c r="F97" s="223" t="s">
        <v>2925</v>
      </c>
      <c r="G97" s="224" t="s">
        <v>241</v>
      </c>
      <c r="H97" s="225">
        <v>218</v>
      </c>
      <c r="I97" s="226"/>
      <c r="J97" s="227">
        <f>ROUND(I97*H97,2)</f>
        <v>0</v>
      </c>
      <c r="K97" s="223" t="s">
        <v>21</v>
      </c>
      <c r="L97" s="72"/>
      <c r="M97" s="228" t="s">
        <v>21</v>
      </c>
      <c r="N97" s="229" t="s">
        <v>43</v>
      </c>
      <c r="O97" s="47"/>
      <c r="P97" s="230">
        <f>O97*H97</f>
        <v>0</v>
      </c>
      <c r="Q97" s="230">
        <v>0</v>
      </c>
      <c r="R97" s="230">
        <f>Q97*H97</f>
        <v>0</v>
      </c>
      <c r="S97" s="230">
        <v>0</v>
      </c>
      <c r="T97" s="231">
        <f>S97*H97</f>
        <v>0</v>
      </c>
      <c r="AR97" s="24" t="s">
        <v>392</v>
      </c>
      <c r="AT97" s="24" t="s">
        <v>153</v>
      </c>
      <c r="AU97" s="24" t="s">
        <v>80</v>
      </c>
      <c r="AY97" s="24" t="s">
        <v>150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24" t="s">
        <v>80</v>
      </c>
      <c r="BK97" s="232">
        <f>ROUND(I97*H97,2)</f>
        <v>0</v>
      </c>
      <c r="BL97" s="24" t="s">
        <v>392</v>
      </c>
      <c r="BM97" s="24" t="s">
        <v>2926</v>
      </c>
    </row>
    <row r="98" s="1" customFormat="1" ht="16.5" customHeight="1">
      <c r="B98" s="46"/>
      <c r="C98" s="257" t="s">
        <v>277</v>
      </c>
      <c r="D98" s="257" t="s">
        <v>165</v>
      </c>
      <c r="E98" s="258" t="s">
        <v>2927</v>
      </c>
      <c r="F98" s="259" t="s">
        <v>2928</v>
      </c>
      <c r="G98" s="260" t="s">
        <v>241</v>
      </c>
      <c r="H98" s="261">
        <v>218</v>
      </c>
      <c r="I98" s="262"/>
      <c r="J98" s="263">
        <f>ROUND(I98*H98,2)</f>
        <v>0</v>
      </c>
      <c r="K98" s="259" t="s">
        <v>21</v>
      </c>
      <c r="L98" s="264"/>
      <c r="M98" s="265" t="s">
        <v>21</v>
      </c>
      <c r="N98" s="266" t="s">
        <v>43</v>
      </c>
      <c r="O98" s="47"/>
      <c r="P98" s="230">
        <f>O98*H98</f>
        <v>0</v>
      </c>
      <c r="Q98" s="230">
        <v>0</v>
      </c>
      <c r="R98" s="230">
        <f>Q98*H98</f>
        <v>0</v>
      </c>
      <c r="S98" s="230">
        <v>0</v>
      </c>
      <c r="T98" s="231">
        <f>S98*H98</f>
        <v>0</v>
      </c>
      <c r="AR98" s="24" t="s">
        <v>2155</v>
      </c>
      <c r="AT98" s="24" t="s">
        <v>165</v>
      </c>
      <c r="AU98" s="24" t="s">
        <v>80</v>
      </c>
      <c r="AY98" s="24" t="s">
        <v>150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24" t="s">
        <v>80</v>
      </c>
      <c r="BK98" s="232">
        <f>ROUND(I98*H98,2)</f>
        <v>0</v>
      </c>
      <c r="BL98" s="24" t="s">
        <v>392</v>
      </c>
      <c r="BM98" s="24" t="s">
        <v>2929</v>
      </c>
    </row>
    <row r="99" s="1" customFormat="1" ht="16.5" customHeight="1">
      <c r="B99" s="46"/>
      <c r="C99" s="221" t="s">
        <v>296</v>
      </c>
      <c r="D99" s="221" t="s">
        <v>153</v>
      </c>
      <c r="E99" s="222" t="s">
        <v>2930</v>
      </c>
      <c r="F99" s="223" t="s">
        <v>2931</v>
      </c>
      <c r="G99" s="224" t="s">
        <v>397</v>
      </c>
      <c r="H99" s="225">
        <v>10</v>
      </c>
      <c r="I99" s="226"/>
      <c r="J99" s="227">
        <f>ROUND(I99*H99,2)</f>
        <v>0</v>
      </c>
      <c r="K99" s="223" t="s">
        <v>21</v>
      </c>
      <c r="L99" s="72"/>
      <c r="M99" s="228" t="s">
        <v>21</v>
      </c>
      <c r="N99" s="229" t="s">
        <v>43</v>
      </c>
      <c r="O99" s="47"/>
      <c r="P99" s="230">
        <f>O99*H99</f>
        <v>0</v>
      </c>
      <c r="Q99" s="230">
        <v>0</v>
      </c>
      <c r="R99" s="230">
        <f>Q99*H99</f>
        <v>0</v>
      </c>
      <c r="S99" s="230">
        <v>0</v>
      </c>
      <c r="T99" s="231">
        <f>S99*H99</f>
        <v>0</v>
      </c>
      <c r="AR99" s="24" t="s">
        <v>392</v>
      </c>
      <c r="AT99" s="24" t="s">
        <v>153</v>
      </c>
      <c r="AU99" s="24" t="s">
        <v>80</v>
      </c>
      <c r="AY99" s="24" t="s">
        <v>150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24" t="s">
        <v>80</v>
      </c>
      <c r="BK99" s="232">
        <f>ROUND(I99*H99,2)</f>
        <v>0</v>
      </c>
      <c r="BL99" s="24" t="s">
        <v>392</v>
      </c>
      <c r="BM99" s="24" t="s">
        <v>2932</v>
      </c>
    </row>
    <row r="100" s="1" customFormat="1" ht="16.5" customHeight="1">
      <c r="B100" s="46"/>
      <c r="C100" s="257" t="s">
        <v>9</v>
      </c>
      <c r="D100" s="257" t="s">
        <v>165</v>
      </c>
      <c r="E100" s="258" t="s">
        <v>2933</v>
      </c>
      <c r="F100" s="259" t="s">
        <v>2934</v>
      </c>
      <c r="G100" s="260" t="s">
        <v>397</v>
      </c>
      <c r="H100" s="261">
        <v>10</v>
      </c>
      <c r="I100" s="262"/>
      <c r="J100" s="263">
        <f>ROUND(I100*H100,2)</f>
        <v>0</v>
      </c>
      <c r="K100" s="259" t="s">
        <v>21</v>
      </c>
      <c r="L100" s="264"/>
      <c r="M100" s="265" t="s">
        <v>21</v>
      </c>
      <c r="N100" s="266" t="s">
        <v>43</v>
      </c>
      <c r="O100" s="47"/>
      <c r="P100" s="230">
        <f>O100*H100</f>
        <v>0</v>
      </c>
      <c r="Q100" s="230">
        <v>0</v>
      </c>
      <c r="R100" s="230">
        <f>Q100*H100</f>
        <v>0</v>
      </c>
      <c r="S100" s="230">
        <v>0</v>
      </c>
      <c r="T100" s="231">
        <f>S100*H100</f>
        <v>0</v>
      </c>
      <c r="AR100" s="24" t="s">
        <v>2155</v>
      </c>
      <c r="AT100" s="24" t="s">
        <v>165</v>
      </c>
      <c r="AU100" s="24" t="s">
        <v>80</v>
      </c>
      <c r="AY100" s="24" t="s">
        <v>150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24" t="s">
        <v>80</v>
      </c>
      <c r="BK100" s="232">
        <f>ROUND(I100*H100,2)</f>
        <v>0</v>
      </c>
      <c r="BL100" s="24" t="s">
        <v>392</v>
      </c>
      <c r="BM100" s="24" t="s">
        <v>2935</v>
      </c>
    </row>
    <row r="101" s="1" customFormat="1" ht="16.5" customHeight="1">
      <c r="B101" s="46"/>
      <c r="C101" s="221" t="s">
        <v>325</v>
      </c>
      <c r="D101" s="221" t="s">
        <v>153</v>
      </c>
      <c r="E101" s="222" t="s">
        <v>2936</v>
      </c>
      <c r="F101" s="223" t="s">
        <v>2937</v>
      </c>
      <c r="G101" s="224" t="s">
        <v>397</v>
      </c>
      <c r="H101" s="225">
        <v>2</v>
      </c>
      <c r="I101" s="226"/>
      <c r="J101" s="227">
        <f>ROUND(I101*H101,2)</f>
        <v>0</v>
      </c>
      <c r="K101" s="223" t="s">
        <v>21</v>
      </c>
      <c r="L101" s="72"/>
      <c r="M101" s="228" t="s">
        <v>21</v>
      </c>
      <c r="N101" s="229" t="s">
        <v>43</v>
      </c>
      <c r="O101" s="47"/>
      <c r="P101" s="230">
        <f>O101*H101</f>
        <v>0</v>
      </c>
      <c r="Q101" s="230">
        <v>0</v>
      </c>
      <c r="R101" s="230">
        <f>Q101*H101</f>
        <v>0</v>
      </c>
      <c r="S101" s="230">
        <v>0</v>
      </c>
      <c r="T101" s="231">
        <f>S101*H101</f>
        <v>0</v>
      </c>
      <c r="AR101" s="24" t="s">
        <v>392</v>
      </c>
      <c r="AT101" s="24" t="s">
        <v>153</v>
      </c>
      <c r="AU101" s="24" t="s">
        <v>80</v>
      </c>
      <c r="AY101" s="24" t="s">
        <v>150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24" t="s">
        <v>80</v>
      </c>
      <c r="BK101" s="232">
        <f>ROUND(I101*H101,2)</f>
        <v>0</v>
      </c>
      <c r="BL101" s="24" t="s">
        <v>392</v>
      </c>
      <c r="BM101" s="24" t="s">
        <v>2938</v>
      </c>
    </row>
    <row r="102" s="1" customFormat="1" ht="16.5" customHeight="1">
      <c r="B102" s="46"/>
      <c r="C102" s="221" t="s">
        <v>331</v>
      </c>
      <c r="D102" s="221" t="s">
        <v>153</v>
      </c>
      <c r="E102" s="222" t="s">
        <v>2939</v>
      </c>
      <c r="F102" s="223" t="s">
        <v>2940</v>
      </c>
      <c r="G102" s="224" t="s">
        <v>397</v>
      </c>
      <c r="H102" s="225">
        <v>3</v>
      </c>
      <c r="I102" s="226"/>
      <c r="J102" s="227">
        <f>ROUND(I102*H102,2)</f>
        <v>0</v>
      </c>
      <c r="K102" s="223" t="s">
        <v>21</v>
      </c>
      <c r="L102" s="72"/>
      <c r="M102" s="228" t="s">
        <v>21</v>
      </c>
      <c r="N102" s="229" t="s">
        <v>43</v>
      </c>
      <c r="O102" s="47"/>
      <c r="P102" s="230">
        <f>O102*H102</f>
        <v>0</v>
      </c>
      <c r="Q102" s="230">
        <v>0</v>
      </c>
      <c r="R102" s="230">
        <f>Q102*H102</f>
        <v>0</v>
      </c>
      <c r="S102" s="230">
        <v>0</v>
      </c>
      <c r="T102" s="231">
        <f>S102*H102</f>
        <v>0</v>
      </c>
      <c r="AR102" s="24" t="s">
        <v>392</v>
      </c>
      <c r="AT102" s="24" t="s">
        <v>153</v>
      </c>
      <c r="AU102" s="24" t="s">
        <v>80</v>
      </c>
      <c r="AY102" s="24" t="s">
        <v>150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4" t="s">
        <v>80</v>
      </c>
      <c r="BK102" s="232">
        <f>ROUND(I102*H102,2)</f>
        <v>0</v>
      </c>
      <c r="BL102" s="24" t="s">
        <v>392</v>
      </c>
      <c r="BM102" s="24" t="s">
        <v>2941</v>
      </c>
    </row>
    <row r="103" s="1" customFormat="1" ht="16.5" customHeight="1">
      <c r="B103" s="46"/>
      <c r="C103" s="221" t="s">
        <v>338</v>
      </c>
      <c r="D103" s="221" t="s">
        <v>153</v>
      </c>
      <c r="E103" s="222" t="s">
        <v>2942</v>
      </c>
      <c r="F103" s="223" t="s">
        <v>2943</v>
      </c>
      <c r="G103" s="224" t="s">
        <v>397</v>
      </c>
      <c r="H103" s="225">
        <v>2</v>
      </c>
      <c r="I103" s="226"/>
      <c r="J103" s="227">
        <f>ROUND(I103*H103,2)</f>
        <v>0</v>
      </c>
      <c r="K103" s="223" t="s">
        <v>21</v>
      </c>
      <c r="L103" s="72"/>
      <c r="M103" s="228" t="s">
        <v>21</v>
      </c>
      <c r="N103" s="229" t="s">
        <v>43</v>
      </c>
      <c r="O103" s="47"/>
      <c r="P103" s="230">
        <f>O103*H103</f>
        <v>0</v>
      </c>
      <c r="Q103" s="230">
        <v>0</v>
      </c>
      <c r="R103" s="230">
        <f>Q103*H103</f>
        <v>0</v>
      </c>
      <c r="S103" s="230">
        <v>0</v>
      </c>
      <c r="T103" s="231">
        <f>S103*H103</f>
        <v>0</v>
      </c>
      <c r="AR103" s="24" t="s">
        <v>392</v>
      </c>
      <c r="AT103" s="24" t="s">
        <v>153</v>
      </c>
      <c r="AU103" s="24" t="s">
        <v>80</v>
      </c>
      <c r="AY103" s="24" t="s">
        <v>150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24" t="s">
        <v>80</v>
      </c>
      <c r="BK103" s="232">
        <f>ROUND(I103*H103,2)</f>
        <v>0</v>
      </c>
      <c r="BL103" s="24" t="s">
        <v>392</v>
      </c>
      <c r="BM103" s="24" t="s">
        <v>2944</v>
      </c>
    </row>
    <row r="104" s="1" customFormat="1" ht="25.5" customHeight="1">
      <c r="B104" s="46"/>
      <c r="C104" s="221" t="s">
        <v>346</v>
      </c>
      <c r="D104" s="221" t="s">
        <v>153</v>
      </c>
      <c r="E104" s="222" t="s">
        <v>2945</v>
      </c>
      <c r="F104" s="223" t="s">
        <v>2946</v>
      </c>
      <c r="G104" s="224" t="s">
        <v>397</v>
      </c>
      <c r="H104" s="225">
        <v>1</v>
      </c>
      <c r="I104" s="226"/>
      <c r="J104" s="227">
        <f>ROUND(I104*H104,2)</f>
        <v>0</v>
      </c>
      <c r="K104" s="223" t="s">
        <v>21</v>
      </c>
      <c r="L104" s="72"/>
      <c r="M104" s="228" t="s">
        <v>21</v>
      </c>
      <c r="N104" s="229" t="s">
        <v>43</v>
      </c>
      <c r="O104" s="47"/>
      <c r="P104" s="230">
        <f>O104*H104</f>
        <v>0</v>
      </c>
      <c r="Q104" s="230">
        <v>0</v>
      </c>
      <c r="R104" s="230">
        <f>Q104*H104</f>
        <v>0</v>
      </c>
      <c r="S104" s="230">
        <v>0</v>
      </c>
      <c r="T104" s="231">
        <f>S104*H104</f>
        <v>0</v>
      </c>
      <c r="AR104" s="24" t="s">
        <v>392</v>
      </c>
      <c r="AT104" s="24" t="s">
        <v>153</v>
      </c>
      <c r="AU104" s="24" t="s">
        <v>80</v>
      </c>
      <c r="AY104" s="24" t="s">
        <v>150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24" t="s">
        <v>80</v>
      </c>
      <c r="BK104" s="232">
        <f>ROUND(I104*H104,2)</f>
        <v>0</v>
      </c>
      <c r="BL104" s="24" t="s">
        <v>392</v>
      </c>
      <c r="BM104" s="24" t="s">
        <v>2947</v>
      </c>
    </row>
    <row r="105" s="1" customFormat="1" ht="25.5" customHeight="1">
      <c r="B105" s="46"/>
      <c r="C105" s="257" t="s">
        <v>352</v>
      </c>
      <c r="D105" s="257" t="s">
        <v>165</v>
      </c>
      <c r="E105" s="258" t="s">
        <v>2948</v>
      </c>
      <c r="F105" s="259" t="s">
        <v>2949</v>
      </c>
      <c r="G105" s="260" t="s">
        <v>397</v>
      </c>
      <c r="H105" s="261">
        <v>1</v>
      </c>
      <c r="I105" s="262"/>
      <c r="J105" s="263">
        <f>ROUND(I105*H105,2)</f>
        <v>0</v>
      </c>
      <c r="K105" s="259" t="s">
        <v>21</v>
      </c>
      <c r="L105" s="264"/>
      <c r="M105" s="265" t="s">
        <v>21</v>
      </c>
      <c r="N105" s="266" t="s">
        <v>43</v>
      </c>
      <c r="O105" s="47"/>
      <c r="P105" s="230">
        <f>O105*H105</f>
        <v>0</v>
      </c>
      <c r="Q105" s="230">
        <v>0</v>
      </c>
      <c r="R105" s="230">
        <f>Q105*H105</f>
        <v>0</v>
      </c>
      <c r="S105" s="230">
        <v>0</v>
      </c>
      <c r="T105" s="231">
        <f>S105*H105</f>
        <v>0</v>
      </c>
      <c r="AR105" s="24" t="s">
        <v>2155</v>
      </c>
      <c r="AT105" s="24" t="s">
        <v>165</v>
      </c>
      <c r="AU105" s="24" t="s">
        <v>80</v>
      </c>
      <c r="AY105" s="24" t="s">
        <v>150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24" t="s">
        <v>80</v>
      </c>
      <c r="BK105" s="232">
        <f>ROUND(I105*H105,2)</f>
        <v>0</v>
      </c>
      <c r="BL105" s="24" t="s">
        <v>392</v>
      </c>
      <c r="BM105" s="24" t="s">
        <v>2950</v>
      </c>
    </row>
    <row r="106" s="1" customFormat="1" ht="25.5" customHeight="1">
      <c r="B106" s="46"/>
      <c r="C106" s="221" t="s">
        <v>361</v>
      </c>
      <c r="D106" s="221" t="s">
        <v>153</v>
      </c>
      <c r="E106" s="222" t="s">
        <v>2951</v>
      </c>
      <c r="F106" s="223" t="s">
        <v>2952</v>
      </c>
      <c r="G106" s="224" t="s">
        <v>397</v>
      </c>
      <c r="H106" s="225">
        <v>2</v>
      </c>
      <c r="I106" s="226"/>
      <c r="J106" s="227">
        <f>ROUND(I106*H106,2)</f>
        <v>0</v>
      </c>
      <c r="K106" s="223" t="s">
        <v>21</v>
      </c>
      <c r="L106" s="72"/>
      <c r="M106" s="228" t="s">
        <v>21</v>
      </c>
      <c r="N106" s="229" t="s">
        <v>43</v>
      </c>
      <c r="O106" s="47"/>
      <c r="P106" s="230">
        <f>O106*H106</f>
        <v>0</v>
      </c>
      <c r="Q106" s="230">
        <v>0</v>
      </c>
      <c r="R106" s="230">
        <f>Q106*H106</f>
        <v>0</v>
      </c>
      <c r="S106" s="230">
        <v>0</v>
      </c>
      <c r="T106" s="231">
        <f>S106*H106</f>
        <v>0</v>
      </c>
      <c r="AR106" s="24" t="s">
        <v>392</v>
      </c>
      <c r="AT106" s="24" t="s">
        <v>153</v>
      </c>
      <c r="AU106" s="24" t="s">
        <v>80</v>
      </c>
      <c r="AY106" s="24" t="s">
        <v>150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24" t="s">
        <v>80</v>
      </c>
      <c r="BK106" s="232">
        <f>ROUND(I106*H106,2)</f>
        <v>0</v>
      </c>
      <c r="BL106" s="24" t="s">
        <v>392</v>
      </c>
      <c r="BM106" s="24" t="s">
        <v>2953</v>
      </c>
    </row>
    <row r="107" s="1" customFormat="1" ht="25.5" customHeight="1">
      <c r="B107" s="46"/>
      <c r="C107" s="257" t="s">
        <v>366</v>
      </c>
      <c r="D107" s="257" t="s">
        <v>165</v>
      </c>
      <c r="E107" s="258" t="s">
        <v>2954</v>
      </c>
      <c r="F107" s="259" t="s">
        <v>2955</v>
      </c>
      <c r="G107" s="260" t="s">
        <v>397</v>
      </c>
      <c r="H107" s="261">
        <v>2</v>
      </c>
      <c r="I107" s="262"/>
      <c r="J107" s="263">
        <f>ROUND(I107*H107,2)</f>
        <v>0</v>
      </c>
      <c r="K107" s="259" t="s">
        <v>21</v>
      </c>
      <c r="L107" s="264"/>
      <c r="M107" s="265" t="s">
        <v>21</v>
      </c>
      <c r="N107" s="266" t="s">
        <v>43</v>
      </c>
      <c r="O107" s="47"/>
      <c r="P107" s="230">
        <f>O107*H107</f>
        <v>0</v>
      </c>
      <c r="Q107" s="230">
        <v>0</v>
      </c>
      <c r="R107" s="230">
        <f>Q107*H107</f>
        <v>0</v>
      </c>
      <c r="S107" s="230">
        <v>0</v>
      </c>
      <c r="T107" s="231">
        <f>S107*H107</f>
        <v>0</v>
      </c>
      <c r="AR107" s="24" t="s">
        <v>2155</v>
      </c>
      <c r="AT107" s="24" t="s">
        <v>165</v>
      </c>
      <c r="AU107" s="24" t="s">
        <v>80</v>
      </c>
      <c r="AY107" s="24" t="s">
        <v>150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24" t="s">
        <v>80</v>
      </c>
      <c r="BK107" s="232">
        <f>ROUND(I107*H107,2)</f>
        <v>0</v>
      </c>
      <c r="BL107" s="24" t="s">
        <v>392</v>
      </c>
      <c r="BM107" s="24" t="s">
        <v>2956</v>
      </c>
    </row>
    <row r="108" s="1" customFormat="1" ht="25.5" customHeight="1">
      <c r="B108" s="46"/>
      <c r="C108" s="221" t="s">
        <v>373</v>
      </c>
      <c r="D108" s="221" t="s">
        <v>153</v>
      </c>
      <c r="E108" s="222" t="s">
        <v>2957</v>
      </c>
      <c r="F108" s="223" t="s">
        <v>2958</v>
      </c>
      <c r="G108" s="224" t="s">
        <v>397</v>
      </c>
      <c r="H108" s="225">
        <v>2</v>
      </c>
      <c r="I108" s="226"/>
      <c r="J108" s="227">
        <f>ROUND(I108*H108,2)</f>
        <v>0</v>
      </c>
      <c r="K108" s="223" t="s">
        <v>21</v>
      </c>
      <c r="L108" s="72"/>
      <c r="M108" s="228" t="s">
        <v>21</v>
      </c>
      <c r="N108" s="229" t="s">
        <v>43</v>
      </c>
      <c r="O108" s="47"/>
      <c r="P108" s="230">
        <f>O108*H108</f>
        <v>0</v>
      </c>
      <c r="Q108" s="230">
        <v>0</v>
      </c>
      <c r="R108" s="230">
        <f>Q108*H108</f>
        <v>0</v>
      </c>
      <c r="S108" s="230">
        <v>0</v>
      </c>
      <c r="T108" s="231">
        <f>S108*H108</f>
        <v>0</v>
      </c>
      <c r="AR108" s="24" t="s">
        <v>392</v>
      </c>
      <c r="AT108" s="24" t="s">
        <v>153</v>
      </c>
      <c r="AU108" s="24" t="s">
        <v>80</v>
      </c>
      <c r="AY108" s="24" t="s">
        <v>150</v>
      </c>
      <c r="BE108" s="232">
        <f>IF(N108="základní",J108,0)</f>
        <v>0</v>
      </c>
      <c r="BF108" s="232">
        <f>IF(N108="snížená",J108,0)</f>
        <v>0</v>
      </c>
      <c r="BG108" s="232">
        <f>IF(N108="zákl. přenesená",J108,0)</f>
        <v>0</v>
      </c>
      <c r="BH108" s="232">
        <f>IF(N108="sníž. přenesená",J108,0)</f>
        <v>0</v>
      </c>
      <c r="BI108" s="232">
        <f>IF(N108="nulová",J108,0)</f>
        <v>0</v>
      </c>
      <c r="BJ108" s="24" t="s">
        <v>80</v>
      </c>
      <c r="BK108" s="232">
        <f>ROUND(I108*H108,2)</f>
        <v>0</v>
      </c>
      <c r="BL108" s="24" t="s">
        <v>392</v>
      </c>
      <c r="BM108" s="24" t="s">
        <v>2959</v>
      </c>
    </row>
    <row r="109" s="1" customFormat="1" ht="25.5" customHeight="1">
      <c r="B109" s="46"/>
      <c r="C109" s="257" t="s">
        <v>378</v>
      </c>
      <c r="D109" s="257" t="s">
        <v>165</v>
      </c>
      <c r="E109" s="258" t="s">
        <v>2960</v>
      </c>
      <c r="F109" s="259" t="s">
        <v>2961</v>
      </c>
      <c r="G109" s="260" t="s">
        <v>397</v>
      </c>
      <c r="H109" s="261">
        <v>2</v>
      </c>
      <c r="I109" s="262"/>
      <c r="J109" s="263">
        <f>ROUND(I109*H109,2)</f>
        <v>0</v>
      </c>
      <c r="K109" s="259" t="s">
        <v>21</v>
      </c>
      <c r="L109" s="264"/>
      <c r="M109" s="265" t="s">
        <v>21</v>
      </c>
      <c r="N109" s="266" t="s">
        <v>43</v>
      </c>
      <c r="O109" s="47"/>
      <c r="P109" s="230">
        <f>O109*H109</f>
        <v>0</v>
      </c>
      <c r="Q109" s="230">
        <v>0</v>
      </c>
      <c r="R109" s="230">
        <f>Q109*H109</f>
        <v>0</v>
      </c>
      <c r="S109" s="230">
        <v>0</v>
      </c>
      <c r="T109" s="231">
        <f>S109*H109</f>
        <v>0</v>
      </c>
      <c r="AR109" s="24" t="s">
        <v>2155</v>
      </c>
      <c r="AT109" s="24" t="s">
        <v>165</v>
      </c>
      <c r="AU109" s="24" t="s">
        <v>80</v>
      </c>
      <c r="AY109" s="24" t="s">
        <v>150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24" t="s">
        <v>80</v>
      </c>
      <c r="BK109" s="232">
        <f>ROUND(I109*H109,2)</f>
        <v>0</v>
      </c>
      <c r="BL109" s="24" t="s">
        <v>392</v>
      </c>
      <c r="BM109" s="24" t="s">
        <v>2962</v>
      </c>
    </row>
    <row r="110" s="1" customFormat="1" ht="16.5" customHeight="1">
      <c r="B110" s="46"/>
      <c r="C110" s="221" t="s">
        <v>387</v>
      </c>
      <c r="D110" s="221" t="s">
        <v>153</v>
      </c>
      <c r="E110" s="222" t="s">
        <v>2963</v>
      </c>
      <c r="F110" s="223" t="s">
        <v>2964</v>
      </c>
      <c r="G110" s="224" t="s">
        <v>241</v>
      </c>
      <c r="H110" s="225">
        <v>210</v>
      </c>
      <c r="I110" s="226"/>
      <c r="J110" s="227">
        <f>ROUND(I110*H110,2)</f>
        <v>0</v>
      </c>
      <c r="K110" s="223" t="s">
        <v>21</v>
      </c>
      <c r="L110" s="72"/>
      <c r="M110" s="228" t="s">
        <v>21</v>
      </c>
      <c r="N110" s="229" t="s">
        <v>43</v>
      </c>
      <c r="O110" s="47"/>
      <c r="P110" s="230">
        <f>O110*H110</f>
        <v>0</v>
      </c>
      <c r="Q110" s="230">
        <v>0</v>
      </c>
      <c r="R110" s="230">
        <f>Q110*H110</f>
        <v>0</v>
      </c>
      <c r="S110" s="230">
        <v>0</v>
      </c>
      <c r="T110" s="231">
        <f>S110*H110</f>
        <v>0</v>
      </c>
      <c r="AR110" s="24" t="s">
        <v>392</v>
      </c>
      <c r="AT110" s="24" t="s">
        <v>153</v>
      </c>
      <c r="AU110" s="24" t="s">
        <v>80</v>
      </c>
      <c r="AY110" s="24" t="s">
        <v>150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24" t="s">
        <v>80</v>
      </c>
      <c r="BK110" s="232">
        <f>ROUND(I110*H110,2)</f>
        <v>0</v>
      </c>
      <c r="BL110" s="24" t="s">
        <v>392</v>
      </c>
      <c r="BM110" s="24" t="s">
        <v>2965</v>
      </c>
    </row>
    <row r="111" s="1" customFormat="1" ht="16.5" customHeight="1">
      <c r="B111" s="46"/>
      <c r="C111" s="257" t="s">
        <v>394</v>
      </c>
      <c r="D111" s="257" t="s">
        <v>165</v>
      </c>
      <c r="E111" s="258" t="s">
        <v>2966</v>
      </c>
      <c r="F111" s="259" t="s">
        <v>2967</v>
      </c>
      <c r="G111" s="260" t="s">
        <v>241</v>
      </c>
      <c r="H111" s="261">
        <v>210</v>
      </c>
      <c r="I111" s="262"/>
      <c r="J111" s="263">
        <f>ROUND(I111*H111,2)</f>
        <v>0</v>
      </c>
      <c r="K111" s="259" t="s">
        <v>21</v>
      </c>
      <c r="L111" s="264"/>
      <c r="M111" s="265" t="s">
        <v>21</v>
      </c>
      <c r="N111" s="266" t="s">
        <v>43</v>
      </c>
      <c r="O111" s="47"/>
      <c r="P111" s="230">
        <f>O111*H111</f>
        <v>0</v>
      </c>
      <c r="Q111" s="230">
        <v>0</v>
      </c>
      <c r="R111" s="230">
        <f>Q111*H111</f>
        <v>0</v>
      </c>
      <c r="S111" s="230">
        <v>0</v>
      </c>
      <c r="T111" s="231">
        <f>S111*H111</f>
        <v>0</v>
      </c>
      <c r="AR111" s="24" t="s">
        <v>2155</v>
      </c>
      <c r="AT111" s="24" t="s">
        <v>165</v>
      </c>
      <c r="AU111" s="24" t="s">
        <v>80</v>
      </c>
      <c r="AY111" s="24" t="s">
        <v>150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24" t="s">
        <v>80</v>
      </c>
      <c r="BK111" s="232">
        <f>ROUND(I111*H111,2)</f>
        <v>0</v>
      </c>
      <c r="BL111" s="24" t="s">
        <v>392</v>
      </c>
      <c r="BM111" s="24" t="s">
        <v>2968</v>
      </c>
    </row>
    <row r="112" s="1" customFormat="1" ht="16.5" customHeight="1">
      <c r="B112" s="46"/>
      <c r="C112" s="221" t="s">
        <v>400</v>
      </c>
      <c r="D112" s="221" t="s">
        <v>153</v>
      </c>
      <c r="E112" s="222" t="s">
        <v>2969</v>
      </c>
      <c r="F112" s="223" t="s">
        <v>2970</v>
      </c>
      <c r="G112" s="224" t="s">
        <v>397</v>
      </c>
      <c r="H112" s="225">
        <v>1</v>
      </c>
      <c r="I112" s="226"/>
      <c r="J112" s="227">
        <f>ROUND(I112*H112,2)</f>
        <v>0</v>
      </c>
      <c r="K112" s="223" t="s">
        <v>21</v>
      </c>
      <c r="L112" s="72"/>
      <c r="M112" s="228" t="s">
        <v>21</v>
      </c>
      <c r="N112" s="229" t="s">
        <v>43</v>
      </c>
      <c r="O112" s="47"/>
      <c r="P112" s="230">
        <f>O112*H112</f>
        <v>0</v>
      </c>
      <c r="Q112" s="230">
        <v>0</v>
      </c>
      <c r="R112" s="230">
        <f>Q112*H112</f>
        <v>0</v>
      </c>
      <c r="S112" s="230">
        <v>0</v>
      </c>
      <c r="T112" s="231">
        <f>S112*H112</f>
        <v>0</v>
      </c>
      <c r="AR112" s="24" t="s">
        <v>392</v>
      </c>
      <c r="AT112" s="24" t="s">
        <v>153</v>
      </c>
      <c r="AU112" s="24" t="s">
        <v>80</v>
      </c>
      <c r="AY112" s="24" t="s">
        <v>150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24" t="s">
        <v>80</v>
      </c>
      <c r="BK112" s="232">
        <f>ROUND(I112*H112,2)</f>
        <v>0</v>
      </c>
      <c r="BL112" s="24" t="s">
        <v>392</v>
      </c>
      <c r="BM112" s="24" t="s">
        <v>2971</v>
      </c>
    </row>
    <row r="113" s="1" customFormat="1" ht="16.5" customHeight="1">
      <c r="B113" s="46"/>
      <c r="C113" s="221" t="s">
        <v>404</v>
      </c>
      <c r="D113" s="221" t="s">
        <v>153</v>
      </c>
      <c r="E113" s="222" t="s">
        <v>2972</v>
      </c>
      <c r="F113" s="223" t="s">
        <v>2973</v>
      </c>
      <c r="G113" s="224" t="s">
        <v>397</v>
      </c>
      <c r="H113" s="225">
        <v>1</v>
      </c>
      <c r="I113" s="226"/>
      <c r="J113" s="227">
        <f>ROUND(I113*H113,2)</f>
        <v>0</v>
      </c>
      <c r="K113" s="223" t="s">
        <v>21</v>
      </c>
      <c r="L113" s="72"/>
      <c r="M113" s="228" t="s">
        <v>21</v>
      </c>
      <c r="N113" s="229" t="s">
        <v>43</v>
      </c>
      <c r="O113" s="47"/>
      <c r="P113" s="230">
        <f>O113*H113</f>
        <v>0</v>
      </c>
      <c r="Q113" s="230">
        <v>0</v>
      </c>
      <c r="R113" s="230">
        <f>Q113*H113</f>
        <v>0</v>
      </c>
      <c r="S113" s="230">
        <v>0</v>
      </c>
      <c r="T113" s="231">
        <f>S113*H113</f>
        <v>0</v>
      </c>
      <c r="AR113" s="24" t="s">
        <v>392</v>
      </c>
      <c r="AT113" s="24" t="s">
        <v>153</v>
      </c>
      <c r="AU113" s="24" t="s">
        <v>80</v>
      </c>
      <c r="AY113" s="24" t="s">
        <v>150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24" t="s">
        <v>80</v>
      </c>
      <c r="BK113" s="232">
        <f>ROUND(I113*H113,2)</f>
        <v>0</v>
      </c>
      <c r="BL113" s="24" t="s">
        <v>392</v>
      </c>
      <c r="BM113" s="24" t="s">
        <v>2974</v>
      </c>
    </row>
    <row r="114" s="1" customFormat="1" ht="16.5" customHeight="1">
      <c r="B114" s="46"/>
      <c r="C114" s="221" t="s">
        <v>408</v>
      </c>
      <c r="D114" s="221" t="s">
        <v>153</v>
      </c>
      <c r="E114" s="222" t="s">
        <v>2975</v>
      </c>
      <c r="F114" s="223" t="s">
        <v>2976</v>
      </c>
      <c r="G114" s="224" t="s">
        <v>397</v>
      </c>
      <c r="H114" s="225">
        <v>1</v>
      </c>
      <c r="I114" s="226"/>
      <c r="J114" s="227">
        <f>ROUND(I114*H114,2)</f>
        <v>0</v>
      </c>
      <c r="K114" s="223" t="s">
        <v>21</v>
      </c>
      <c r="L114" s="72"/>
      <c r="M114" s="228" t="s">
        <v>21</v>
      </c>
      <c r="N114" s="229" t="s">
        <v>43</v>
      </c>
      <c r="O114" s="47"/>
      <c r="P114" s="230">
        <f>O114*H114</f>
        <v>0</v>
      </c>
      <c r="Q114" s="230">
        <v>0</v>
      </c>
      <c r="R114" s="230">
        <f>Q114*H114</f>
        <v>0</v>
      </c>
      <c r="S114" s="230">
        <v>0</v>
      </c>
      <c r="T114" s="231">
        <f>S114*H114</f>
        <v>0</v>
      </c>
      <c r="AR114" s="24" t="s">
        <v>392</v>
      </c>
      <c r="AT114" s="24" t="s">
        <v>153</v>
      </c>
      <c r="AU114" s="24" t="s">
        <v>80</v>
      </c>
      <c r="AY114" s="24" t="s">
        <v>150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24" t="s">
        <v>80</v>
      </c>
      <c r="BK114" s="232">
        <f>ROUND(I114*H114,2)</f>
        <v>0</v>
      </c>
      <c r="BL114" s="24" t="s">
        <v>392</v>
      </c>
      <c r="BM114" s="24" t="s">
        <v>2977</v>
      </c>
    </row>
    <row r="115" s="1" customFormat="1" ht="16.5" customHeight="1">
      <c r="B115" s="46"/>
      <c r="C115" s="221" t="s">
        <v>413</v>
      </c>
      <c r="D115" s="221" t="s">
        <v>153</v>
      </c>
      <c r="E115" s="222" t="s">
        <v>2978</v>
      </c>
      <c r="F115" s="223" t="s">
        <v>2979</v>
      </c>
      <c r="G115" s="224" t="s">
        <v>397</v>
      </c>
      <c r="H115" s="225">
        <v>1</v>
      </c>
      <c r="I115" s="226"/>
      <c r="J115" s="227">
        <f>ROUND(I115*H115,2)</f>
        <v>0</v>
      </c>
      <c r="K115" s="223" t="s">
        <v>21</v>
      </c>
      <c r="L115" s="72"/>
      <c r="M115" s="228" t="s">
        <v>21</v>
      </c>
      <c r="N115" s="229" t="s">
        <v>43</v>
      </c>
      <c r="O115" s="47"/>
      <c r="P115" s="230">
        <f>O115*H115</f>
        <v>0</v>
      </c>
      <c r="Q115" s="230">
        <v>0</v>
      </c>
      <c r="R115" s="230">
        <f>Q115*H115</f>
        <v>0</v>
      </c>
      <c r="S115" s="230">
        <v>0</v>
      </c>
      <c r="T115" s="231">
        <f>S115*H115</f>
        <v>0</v>
      </c>
      <c r="AR115" s="24" t="s">
        <v>392</v>
      </c>
      <c r="AT115" s="24" t="s">
        <v>153</v>
      </c>
      <c r="AU115" s="24" t="s">
        <v>80</v>
      </c>
      <c r="AY115" s="24" t="s">
        <v>150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24" t="s">
        <v>80</v>
      </c>
      <c r="BK115" s="232">
        <f>ROUND(I115*H115,2)</f>
        <v>0</v>
      </c>
      <c r="BL115" s="24" t="s">
        <v>392</v>
      </c>
      <c r="BM115" s="24" t="s">
        <v>2980</v>
      </c>
    </row>
    <row r="116" s="1" customFormat="1" ht="16.5" customHeight="1">
      <c r="B116" s="46"/>
      <c r="C116" s="221" t="s">
        <v>418</v>
      </c>
      <c r="D116" s="221" t="s">
        <v>153</v>
      </c>
      <c r="E116" s="222" t="s">
        <v>2981</v>
      </c>
      <c r="F116" s="223" t="s">
        <v>2982</v>
      </c>
      <c r="G116" s="224" t="s">
        <v>397</v>
      </c>
      <c r="H116" s="225">
        <v>1</v>
      </c>
      <c r="I116" s="226"/>
      <c r="J116" s="227">
        <f>ROUND(I116*H116,2)</f>
        <v>0</v>
      </c>
      <c r="K116" s="223" t="s">
        <v>21</v>
      </c>
      <c r="L116" s="72"/>
      <c r="M116" s="228" t="s">
        <v>21</v>
      </c>
      <c r="N116" s="229" t="s">
        <v>43</v>
      </c>
      <c r="O116" s="47"/>
      <c r="P116" s="230">
        <f>O116*H116</f>
        <v>0</v>
      </c>
      <c r="Q116" s="230">
        <v>0</v>
      </c>
      <c r="R116" s="230">
        <f>Q116*H116</f>
        <v>0</v>
      </c>
      <c r="S116" s="230">
        <v>0</v>
      </c>
      <c r="T116" s="231">
        <f>S116*H116</f>
        <v>0</v>
      </c>
      <c r="AR116" s="24" t="s">
        <v>392</v>
      </c>
      <c r="AT116" s="24" t="s">
        <v>153</v>
      </c>
      <c r="AU116" s="24" t="s">
        <v>80</v>
      </c>
      <c r="AY116" s="24" t="s">
        <v>150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24" t="s">
        <v>80</v>
      </c>
      <c r="BK116" s="232">
        <f>ROUND(I116*H116,2)</f>
        <v>0</v>
      </c>
      <c r="BL116" s="24" t="s">
        <v>392</v>
      </c>
      <c r="BM116" s="24" t="s">
        <v>2983</v>
      </c>
    </row>
    <row r="117" s="10" customFormat="1" ht="37.44001" customHeight="1">
      <c r="B117" s="205"/>
      <c r="C117" s="206"/>
      <c r="D117" s="207" t="s">
        <v>71</v>
      </c>
      <c r="E117" s="208" t="s">
        <v>2984</v>
      </c>
      <c r="F117" s="208" t="s">
        <v>2985</v>
      </c>
      <c r="G117" s="206"/>
      <c r="H117" s="206"/>
      <c r="I117" s="209"/>
      <c r="J117" s="210">
        <f>BK117</f>
        <v>0</v>
      </c>
      <c r="K117" s="206"/>
      <c r="L117" s="211"/>
      <c r="M117" s="212"/>
      <c r="N117" s="213"/>
      <c r="O117" s="213"/>
      <c r="P117" s="214">
        <f>SUM(P118:P153)</f>
        <v>0</v>
      </c>
      <c r="Q117" s="213"/>
      <c r="R117" s="214">
        <f>SUM(R118:R153)</f>
        <v>0</v>
      </c>
      <c r="S117" s="213"/>
      <c r="T117" s="215">
        <f>SUM(T118:T153)</f>
        <v>0</v>
      </c>
      <c r="AR117" s="216" t="s">
        <v>80</v>
      </c>
      <c r="AT117" s="217" t="s">
        <v>71</v>
      </c>
      <c r="AU117" s="217" t="s">
        <v>72</v>
      </c>
      <c r="AY117" s="216" t="s">
        <v>150</v>
      </c>
      <c r="BK117" s="218">
        <f>SUM(BK118:BK153)</f>
        <v>0</v>
      </c>
    </row>
    <row r="118" s="1" customFormat="1" ht="16.5" customHeight="1">
      <c r="B118" s="46"/>
      <c r="C118" s="221" t="s">
        <v>429</v>
      </c>
      <c r="D118" s="221" t="s">
        <v>153</v>
      </c>
      <c r="E118" s="222" t="s">
        <v>2986</v>
      </c>
      <c r="F118" s="223" t="s">
        <v>2987</v>
      </c>
      <c r="G118" s="224" t="s">
        <v>516</v>
      </c>
      <c r="H118" s="225">
        <v>1</v>
      </c>
      <c r="I118" s="226"/>
      <c r="J118" s="227">
        <f>ROUND(I118*H118,2)</f>
        <v>0</v>
      </c>
      <c r="K118" s="223" t="s">
        <v>21</v>
      </c>
      <c r="L118" s="72"/>
      <c r="M118" s="228" t="s">
        <v>21</v>
      </c>
      <c r="N118" s="229" t="s">
        <v>43</v>
      </c>
      <c r="O118" s="47"/>
      <c r="P118" s="230">
        <f>O118*H118</f>
        <v>0</v>
      </c>
      <c r="Q118" s="230">
        <v>0</v>
      </c>
      <c r="R118" s="230">
        <f>Q118*H118</f>
        <v>0</v>
      </c>
      <c r="S118" s="230">
        <v>0</v>
      </c>
      <c r="T118" s="231">
        <f>S118*H118</f>
        <v>0</v>
      </c>
      <c r="AR118" s="24" t="s">
        <v>392</v>
      </c>
      <c r="AT118" s="24" t="s">
        <v>153</v>
      </c>
      <c r="AU118" s="24" t="s">
        <v>80</v>
      </c>
      <c r="AY118" s="24" t="s">
        <v>150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24" t="s">
        <v>80</v>
      </c>
      <c r="BK118" s="232">
        <f>ROUND(I118*H118,2)</f>
        <v>0</v>
      </c>
      <c r="BL118" s="24" t="s">
        <v>392</v>
      </c>
      <c r="BM118" s="24" t="s">
        <v>2988</v>
      </c>
    </row>
    <row r="119" s="1" customFormat="1" ht="16.5" customHeight="1">
      <c r="B119" s="46"/>
      <c r="C119" s="257" t="s">
        <v>435</v>
      </c>
      <c r="D119" s="257" t="s">
        <v>165</v>
      </c>
      <c r="E119" s="258" t="s">
        <v>2989</v>
      </c>
      <c r="F119" s="259" t="s">
        <v>2990</v>
      </c>
      <c r="G119" s="260" t="s">
        <v>516</v>
      </c>
      <c r="H119" s="261">
        <v>1</v>
      </c>
      <c r="I119" s="262"/>
      <c r="J119" s="263">
        <f>ROUND(I119*H119,2)</f>
        <v>0</v>
      </c>
      <c r="K119" s="259" t="s">
        <v>21</v>
      </c>
      <c r="L119" s="264"/>
      <c r="M119" s="265" t="s">
        <v>21</v>
      </c>
      <c r="N119" s="266" t="s">
        <v>43</v>
      </c>
      <c r="O119" s="47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AR119" s="24" t="s">
        <v>2155</v>
      </c>
      <c r="AT119" s="24" t="s">
        <v>165</v>
      </c>
      <c r="AU119" s="24" t="s">
        <v>80</v>
      </c>
      <c r="AY119" s="24" t="s">
        <v>150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24" t="s">
        <v>80</v>
      </c>
      <c r="BK119" s="232">
        <f>ROUND(I119*H119,2)</f>
        <v>0</v>
      </c>
      <c r="BL119" s="24" t="s">
        <v>392</v>
      </c>
      <c r="BM119" s="24" t="s">
        <v>2991</v>
      </c>
    </row>
    <row r="120" s="11" customFormat="1">
      <c r="B120" s="236"/>
      <c r="C120" s="237"/>
      <c r="D120" s="233" t="s">
        <v>162</v>
      </c>
      <c r="E120" s="238" t="s">
        <v>21</v>
      </c>
      <c r="F120" s="239" t="s">
        <v>2992</v>
      </c>
      <c r="G120" s="237"/>
      <c r="H120" s="238" t="s">
        <v>21</v>
      </c>
      <c r="I120" s="240"/>
      <c r="J120" s="237"/>
      <c r="K120" s="237"/>
      <c r="L120" s="241"/>
      <c r="M120" s="242"/>
      <c r="N120" s="243"/>
      <c r="O120" s="243"/>
      <c r="P120" s="243"/>
      <c r="Q120" s="243"/>
      <c r="R120" s="243"/>
      <c r="S120" s="243"/>
      <c r="T120" s="244"/>
      <c r="AT120" s="245" t="s">
        <v>162</v>
      </c>
      <c r="AU120" s="245" t="s">
        <v>80</v>
      </c>
      <c r="AV120" s="11" t="s">
        <v>80</v>
      </c>
      <c r="AW120" s="11" t="s">
        <v>35</v>
      </c>
      <c r="AX120" s="11" t="s">
        <v>72</v>
      </c>
      <c r="AY120" s="245" t="s">
        <v>150</v>
      </c>
    </row>
    <row r="121" s="11" customFormat="1">
      <c r="B121" s="236"/>
      <c r="C121" s="237"/>
      <c r="D121" s="233" t="s">
        <v>162</v>
      </c>
      <c r="E121" s="238" t="s">
        <v>21</v>
      </c>
      <c r="F121" s="239" t="s">
        <v>2993</v>
      </c>
      <c r="G121" s="237"/>
      <c r="H121" s="238" t="s">
        <v>21</v>
      </c>
      <c r="I121" s="240"/>
      <c r="J121" s="237"/>
      <c r="K121" s="237"/>
      <c r="L121" s="241"/>
      <c r="M121" s="242"/>
      <c r="N121" s="243"/>
      <c r="O121" s="243"/>
      <c r="P121" s="243"/>
      <c r="Q121" s="243"/>
      <c r="R121" s="243"/>
      <c r="S121" s="243"/>
      <c r="T121" s="244"/>
      <c r="AT121" s="245" t="s">
        <v>162</v>
      </c>
      <c r="AU121" s="245" t="s">
        <v>80</v>
      </c>
      <c r="AV121" s="11" t="s">
        <v>80</v>
      </c>
      <c r="AW121" s="11" t="s">
        <v>35</v>
      </c>
      <c r="AX121" s="11" t="s">
        <v>72</v>
      </c>
      <c r="AY121" s="245" t="s">
        <v>150</v>
      </c>
    </row>
    <row r="122" s="11" customFormat="1">
      <c r="B122" s="236"/>
      <c r="C122" s="237"/>
      <c r="D122" s="233" t="s">
        <v>162</v>
      </c>
      <c r="E122" s="238" t="s">
        <v>21</v>
      </c>
      <c r="F122" s="239" t="s">
        <v>2994</v>
      </c>
      <c r="G122" s="237"/>
      <c r="H122" s="238" t="s">
        <v>21</v>
      </c>
      <c r="I122" s="240"/>
      <c r="J122" s="237"/>
      <c r="K122" s="237"/>
      <c r="L122" s="241"/>
      <c r="M122" s="242"/>
      <c r="N122" s="243"/>
      <c r="O122" s="243"/>
      <c r="P122" s="243"/>
      <c r="Q122" s="243"/>
      <c r="R122" s="243"/>
      <c r="S122" s="243"/>
      <c r="T122" s="244"/>
      <c r="AT122" s="245" t="s">
        <v>162</v>
      </c>
      <c r="AU122" s="245" t="s">
        <v>80</v>
      </c>
      <c r="AV122" s="11" t="s">
        <v>80</v>
      </c>
      <c r="AW122" s="11" t="s">
        <v>35</v>
      </c>
      <c r="AX122" s="11" t="s">
        <v>72</v>
      </c>
      <c r="AY122" s="245" t="s">
        <v>150</v>
      </c>
    </row>
    <row r="123" s="11" customFormat="1">
      <c r="B123" s="236"/>
      <c r="C123" s="237"/>
      <c r="D123" s="233" t="s">
        <v>162</v>
      </c>
      <c r="E123" s="238" t="s">
        <v>21</v>
      </c>
      <c r="F123" s="239" t="s">
        <v>2995</v>
      </c>
      <c r="G123" s="237"/>
      <c r="H123" s="238" t="s">
        <v>21</v>
      </c>
      <c r="I123" s="240"/>
      <c r="J123" s="237"/>
      <c r="K123" s="237"/>
      <c r="L123" s="241"/>
      <c r="M123" s="242"/>
      <c r="N123" s="243"/>
      <c r="O123" s="243"/>
      <c r="P123" s="243"/>
      <c r="Q123" s="243"/>
      <c r="R123" s="243"/>
      <c r="S123" s="243"/>
      <c r="T123" s="244"/>
      <c r="AT123" s="245" t="s">
        <v>162</v>
      </c>
      <c r="AU123" s="245" t="s">
        <v>80</v>
      </c>
      <c r="AV123" s="11" t="s">
        <v>80</v>
      </c>
      <c r="AW123" s="11" t="s">
        <v>35</v>
      </c>
      <c r="AX123" s="11" t="s">
        <v>72</v>
      </c>
      <c r="AY123" s="245" t="s">
        <v>150</v>
      </c>
    </row>
    <row r="124" s="11" customFormat="1">
      <c r="B124" s="236"/>
      <c r="C124" s="237"/>
      <c r="D124" s="233" t="s">
        <v>162</v>
      </c>
      <c r="E124" s="238" t="s">
        <v>21</v>
      </c>
      <c r="F124" s="239" t="s">
        <v>2996</v>
      </c>
      <c r="G124" s="237"/>
      <c r="H124" s="238" t="s">
        <v>21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AT124" s="245" t="s">
        <v>162</v>
      </c>
      <c r="AU124" s="245" t="s">
        <v>80</v>
      </c>
      <c r="AV124" s="11" t="s">
        <v>80</v>
      </c>
      <c r="AW124" s="11" t="s">
        <v>35</v>
      </c>
      <c r="AX124" s="11" t="s">
        <v>72</v>
      </c>
      <c r="AY124" s="245" t="s">
        <v>150</v>
      </c>
    </row>
    <row r="125" s="11" customFormat="1">
      <c r="B125" s="236"/>
      <c r="C125" s="237"/>
      <c r="D125" s="233" t="s">
        <v>162</v>
      </c>
      <c r="E125" s="238" t="s">
        <v>21</v>
      </c>
      <c r="F125" s="239" t="s">
        <v>2997</v>
      </c>
      <c r="G125" s="237"/>
      <c r="H125" s="238" t="s">
        <v>21</v>
      </c>
      <c r="I125" s="240"/>
      <c r="J125" s="237"/>
      <c r="K125" s="237"/>
      <c r="L125" s="241"/>
      <c r="M125" s="242"/>
      <c r="N125" s="243"/>
      <c r="O125" s="243"/>
      <c r="P125" s="243"/>
      <c r="Q125" s="243"/>
      <c r="R125" s="243"/>
      <c r="S125" s="243"/>
      <c r="T125" s="244"/>
      <c r="AT125" s="245" t="s">
        <v>162</v>
      </c>
      <c r="AU125" s="245" t="s">
        <v>80</v>
      </c>
      <c r="AV125" s="11" t="s">
        <v>80</v>
      </c>
      <c r="AW125" s="11" t="s">
        <v>35</v>
      </c>
      <c r="AX125" s="11" t="s">
        <v>72</v>
      </c>
      <c r="AY125" s="245" t="s">
        <v>150</v>
      </c>
    </row>
    <row r="126" s="11" customFormat="1">
      <c r="B126" s="236"/>
      <c r="C126" s="237"/>
      <c r="D126" s="233" t="s">
        <v>162</v>
      </c>
      <c r="E126" s="238" t="s">
        <v>21</v>
      </c>
      <c r="F126" s="239" t="s">
        <v>2998</v>
      </c>
      <c r="G126" s="237"/>
      <c r="H126" s="238" t="s">
        <v>21</v>
      </c>
      <c r="I126" s="240"/>
      <c r="J126" s="237"/>
      <c r="K126" s="237"/>
      <c r="L126" s="241"/>
      <c r="M126" s="242"/>
      <c r="N126" s="243"/>
      <c r="O126" s="243"/>
      <c r="P126" s="243"/>
      <c r="Q126" s="243"/>
      <c r="R126" s="243"/>
      <c r="S126" s="243"/>
      <c r="T126" s="244"/>
      <c r="AT126" s="245" t="s">
        <v>162</v>
      </c>
      <c r="AU126" s="245" t="s">
        <v>80</v>
      </c>
      <c r="AV126" s="11" t="s">
        <v>80</v>
      </c>
      <c r="AW126" s="11" t="s">
        <v>35</v>
      </c>
      <c r="AX126" s="11" t="s">
        <v>72</v>
      </c>
      <c r="AY126" s="245" t="s">
        <v>150</v>
      </c>
    </row>
    <row r="127" s="11" customFormat="1">
      <c r="B127" s="236"/>
      <c r="C127" s="237"/>
      <c r="D127" s="233" t="s">
        <v>162</v>
      </c>
      <c r="E127" s="238" t="s">
        <v>21</v>
      </c>
      <c r="F127" s="239" t="s">
        <v>2999</v>
      </c>
      <c r="G127" s="237"/>
      <c r="H127" s="238" t="s">
        <v>21</v>
      </c>
      <c r="I127" s="240"/>
      <c r="J127" s="237"/>
      <c r="K127" s="237"/>
      <c r="L127" s="241"/>
      <c r="M127" s="242"/>
      <c r="N127" s="243"/>
      <c r="O127" s="243"/>
      <c r="P127" s="243"/>
      <c r="Q127" s="243"/>
      <c r="R127" s="243"/>
      <c r="S127" s="243"/>
      <c r="T127" s="244"/>
      <c r="AT127" s="245" t="s">
        <v>162</v>
      </c>
      <c r="AU127" s="245" t="s">
        <v>80</v>
      </c>
      <c r="AV127" s="11" t="s">
        <v>80</v>
      </c>
      <c r="AW127" s="11" t="s">
        <v>35</v>
      </c>
      <c r="AX127" s="11" t="s">
        <v>72</v>
      </c>
      <c r="AY127" s="245" t="s">
        <v>150</v>
      </c>
    </row>
    <row r="128" s="11" customFormat="1">
      <c r="B128" s="236"/>
      <c r="C128" s="237"/>
      <c r="D128" s="233" t="s">
        <v>162</v>
      </c>
      <c r="E128" s="238" t="s">
        <v>21</v>
      </c>
      <c r="F128" s="239" t="s">
        <v>3000</v>
      </c>
      <c r="G128" s="237"/>
      <c r="H128" s="238" t="s">
        <v>21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AT128" s="245" t="s">
        <v>162</v>
      </c>
      <c r="AU128" s="245" t="s">
        <v>80</v>
      </c>
      <c r="AV128" s="11" t="s">
        <v>80</v>
      </c>
      <c r="AW128" s="11" t="s">
        <v>35</v>
      </c>
      <c r="AX128" s="11" t="s">
        <v>72</v>
      </c>
      <c r="AY128" s="245" t="s">
        <v>150</v>
      </c>
    </row>
    <row r="129" s="11" customFormat="1">
      <c r="B129" s="236"/>
      <c r="C129" s="237"/>
      <c r="D129" s="233" t="s">
        <v>162</v>
      </c>
      <c r="E129" s="238" t="s">
        <v>21</v>
      </c>
      <c r="F129" s="239" t="s">
        <v>3001</v>
      </c>
      <c r="G129" s="237"/>
      <c r="H129" s="238" t="s">
        <v>21</v>
      </c>
      <c r="I129" s="240"/>
      <c r="J129" s="237"/>
      <c r="K129" s="237"/>
      <c r="L129" s="241"/>
      <c r="M129" s="242"/>
      <c r="N129" s="243"/>
      <c r="O129" s="243"/>
      <c r="P129" s="243"/>
      <c r="Q129" s="243"/>
      <c r="R129" s="243"/>
      <c r="S129" s="243"/>
      <c r="T129" s="244"/>
      <c r="AT129" s="245" t="s">
        <v>162</v>
      </c>
      <c r="AU129" s="245" t="s">
        <v>80</v>
      </c>
      <c r="AV129" s="11" t="s">
        <v>80</v>
      </c>
      <c r="AW129" s="11" t="s">
        <v>35</v>
      </c>
      <c r="AX129" s="11" t="s">
        <v>72</v>
      </c>
      <c r="AY129" s="245" t="s">
        <v>150</v>
      </c>
    </row>
    <row r="130" s="12" customFormat="1">
      <c r="B130" s="246"/>
      <c r="C130" s="247"/>
      <c r="D130" s="233" t="s">
        <v>162</v>
      </c>
      <c r="E130" s="248" t="s">
        <v>21</v>
      </c>
      <c r="F130" s="249" t="s">
        <v>80</v>
      </c>
      <c r="G130" s="247"/>
      <c r="H130" s="250">
        <v>1</v>
      </c>
      <c r="I130" s="251"/>
      <c r="J130" s="247"/>
      <c r="K130" s="247"/>
      <c r="L130" s="252"/>
      <c r="M130" s="253"/>
      <c r="N130" s="254"/>
      <c r="O130" s="254"/>
      <c r="P130" s="254"/>
      <c r="Q130" s="254"/>
      <c r="R130" s="254"/>
      <c r="S130" s="254"/>
      <c r="T130" s="255"/>
      <c r="AT130" s="256" t="s">
        <v>162</v>
      </c>
      <c r="AU130" s="256" t="s">
        <v>80</v>
      </c>
      <c r="AV130" s="12" t="s">
        <v>82</v>
      </c>
      <c r="AW130" s="12" t="s">
        <v>35</v>
      </c>
      <c r="AX130" s="12" t="s">
        <v>80</v>
      </c>
      <c r="AY130" s="256" t="s">
        <v>150</v>
      </c>
    </row>
    <row r="131" s="1" customFormat="1" ht="16.5" customHeight="1">
      <c r="B131" s="46"/>
      <c r="C131" s="221" t="s">
        <v>441</v>
      </c>
      <c r="D131" s="221" t="s">
        <v>153</v>
      </c>
      <c r="E131" s="222" t="s">
        <v>3002</v>
      </c>
      <c r="F131" s="223" t="s">
        <v>3003</v>
      </c>
      <c r="G131" s="224" t="s">
        <v>516</v>
      </c>
      <c r="H131" s="225">
        <v>1</v>
      </c>
      <c r="I131" s="226"/>
      <c r="J131" s="227">
        <f>ROUND(I131*H131,2)</f>
        <v>0</v>
      </c>
      <c r="K131" s="223" t="s">
        <v>21</v>
      </c>
      <c r="L131" s="72"/>
      <c r="M131" s="228" t="s">
        <v>21</v>
      </c>
      <c r="N131" s="229" t="s">
        <v>43</v>
      </c>
      <c r="O131" s="47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AR131" s="24" t="s">
        <v>392</v>
      </c>
      <c r="AT131" s="24" t="s">
        <v>153</v>
      </c>
      <c r="AU131" s="24" t="s">
        <v>80</v>
      </c>
      <c r="AY131" s="24" t="s">
        <v>150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24" t="s">
        <v>80</v>
      </c>
      <c r="BK131" s="232">
        <f>ROUND(I131*H131,2)</f>
        <v>0</v>
      </c>
      <c r="BL131" s="24" t="s">
        <v>392</v>
      </c>
      <c r="BM131" s="24" t="s">
        <v>3004</v>
      </c>
    </row>
    <row r="132" s="1" customFormat="1" ht="16.5" customHeight="1">
      <c r="B132" s="46"/>
      <c r="C132" s="257" t="s">
        <v>447</v>
      </c>
      <c r="D132" s="257" t="s">
        <v>165</v>
      </c>
      <c r="E132" s="258" t="s">
        <v>3005</v>
      </c>
      <c r="F132" s="259" t="s">
        <v>3006</v>
      </c>
      <c r="G132" s="260" t="s">
        <v>516</v>
      </c>
      <c r="H132" s="261">
        <v>1</v>
      </c>
      <c r="I132" s="262"/>
      <c r="J132" s="263">
        <f>ROUND(I132*H132,2)</f>
        <v>0</v>
      </c>
      <c r="K132" s="259" t="s">
        <v>21</v>
      </c>
      <c r="L132" s="264"/>
      <c r="M132" s="265" t="s">
        <v>21</v>
      </c>
      <c r="N132" s="266" t="s">
        <v>43</v>
      </c>
      <c r="O132" s="47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AR132" s="24" t="s">
        <v>2155</v>
      </c>
      <c r="AT132" s="24" t="s">
        <v>165</v>
      </c>
      <c r="AU132" s="24" t="s">
        <v>80</v>
      </c>
      <c r="AY132" s="24" t="s">
        <v>150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24" t="s">
        <v>80</v>
      </c>
      <c r="BK132" s="232">
        <f>ROUND(I132*H132,2)</f>
        <v>0</v>
      </c>
      <c r="BL132" s="24" t="s">
        <v>392</v>
      </c>
      <c r="BM132" s="24" t="s">
        <v>3007</v>
      </c>
    </row>
    <row r="133" s="11" customFormat="1">
      <c r="B133" s="236"/>
      <c r="C133" s="237"/>
      <c r="D133" s="233" t="s">
        <v>162</v>
      </c>
      <c r="E133" s="238" t="s">
        <v>21</v>
      </c>
      <c r="F133" s="239" t="s">
        <v>3008</v>
      </c>
      <c r="G133" s="237"/>
      <c r="H133" s="238" t="s">
        <v>21</v>
      </c>
      <c r="I133" s="240"/>
      <c r="J133" s="237"/>
      <c r="K133" s="237"/>
      <c r="L133" s="241"/>
      <c r="M133" s="242"/>
      <c r="N133" s="243"/>
      <c r="O133" s="243"/>
      <c r="P133" s="243"/>
      <c r="Q133" s="243"/>
      <c r="R133" s="243"/>
      <c r="S133" s="243"/>
      <c r="T133" s="244"/>
      <c r="AT133" s="245" t="s">
        <v>162</v>
      </c>
      <c r="AU133" s="245" t="s">
        <v>80</v>
      </c>
      <c r="AV133" s="11" t="s">
        <v>80</v>
      </c>
      <c r="AW133" s="11" t="s">
        <v>35</v>
      </c>
      <c r="AX133" s="11" t="s">
        <v>72</v>
      </c>
      <c r="AY133" s="245" t="s">
        <v>150</v>
      </c>
    </row>
    <row r="134" s="11" customFormat="1">
      <c r="B134" s="236"/>
      <c r="C134" s="237"/>
      <c r="D134" s="233" t="s">
        <v>162</v>
      </c>
      <c r="E134" s="238" t="s">
        <v>21</v>
      </c>
      <c r="F134" s="239" t="s">
        <v>3009</v>
      </c>
      <c r="G134" s="237"/>
      <c r="H134" s="238" t="s">
        <v>21</v>
      </c>
      <c r="I134" s="240"/>
      <c r="J134" s="237"/>
      <c r="K134" s="237"/>
      <c r="L134" s="241"/>
      <c r="M134" s="242"/>
      <c r="N134" s="243"/>
      <c r="O134" s="243"/>
      <c r="P134" s="243"/>
      <c r="Q134" s="243"/>
      <c r="R134" s="243"/>
      <c r="S134" s="243"/>
      <c r="T134" s="244"/>
      <c r="AT134" s="245" t="s">
        <v>162</v>
      </c>
      <c r="AU134" s="245" t="s">
        <v>80</v>
      </c>
      <c r="AV134" s="11" t="s">
        <v>80</v>
      </c>
      <c r="AW134" s="11" t="s">
        <v>35</v>
      </c>
      <c r="AX134" s="11" t="s">
        <v>72</v>
      </c>
      <c r="AY134" s="245" t="s">
        <v>150</v>
      </c>
    </row>
    <row r="135" s="11" customFormat="1">
      <c r="B135" s="236"/>
      <c r="C135" s="237"/>
      <c r="D135" s="233" t="s">
        <v>162</v>
      </c>
      <c r="E135" s="238" t="s">
        <v>21</v>
      </c>
      <c r="F135" s="239" t="s">
        <v>3010</v>
      </c>
      <c r="G135" s="237"/>
      <c r="H135" s="238" t="s">
        <v>21</v>
      </c>
      <c r="I135" s="240"/>
      <c r="J135" s="237"/>
      <c r="K135" s="237"/>
      <c r="L135" s="241"/>
      <c r="M135" s="242"/>
      <c r="N135" s="243"/>
      <c r="O135" s="243"/>
      <c r="P135" s="243"/>
      <c r="Q135" s="243"/>
      <c r="R135" s="243"/>
      <c r="S135" s="243"/>
      <c r="T135" s="244"/>
      <c r="AT135" s="245" t="s">
        <v>162</v>
      </c>
      <c r="AU135" s="245" t="s">
        <v>80</v>
      </c>
      <c r="AV135" s="11" t="s">
        <v>80</v>
      </c>
      <c r="AW135" s="11" t="s">
        <v>35</v>
      </c>
      <c r="AX135" s="11" t="s">
        <v>72</v>
      </c>
      <c r="AY135" s="245" t="s">
        <v>150</v>
      </c>
    </row>
    <row r="136" s="11" customFormat="1">
      <c r="B136" s="236"/>
      <c r="C136" s="237"/>
      <c r="D136" s="233" t="s">
        <v>162</v>
      </c>
      <c r="E136" s="238" t="s">
        <v>21</v>
      </c>
      <c r="F136" s="239" t="s">
        <v>2995</v>
      </c>
      <c r="G136" s="237"/>
      <c r="H136" s="238" t="s">
        <v>21</v>
      </c>
      <c r="I136" s="240"/>
      <c r="J136" s="237"/>
      <c r="K136" s="237"/>
      <c r="L136" s="241"/>
      <c r="M136" s="242"/>
      <c r="N136" s="243"/>
      <c r="O136" s="243"/>
      <c r="P136" s="243"/>
      <c r="Q136" s="243"/>
      <c r="R136" s="243"/>
      <c r="S136" s="243"/>
      <c r="T136" s="244"/>
      <c r="AT136" s="245" t="s">
        <v>162</v>
      </c>
      <c r="AU136" s="245" t="s">
        <v>80</v>
      </c>
      <c r="AV136" s="11" t="s">
        <v>80</v>
      </c>
      <c r="AW136" s="11" t="s">
        <v>35</v>
      </c>
      <c r="AX136" s="11" t="s">
        <v>72</v>
      </c>
      <c r="AY136" s="245" t="s">
        <v>150</v>
      </c>
    </row>
    <row r="137" s="11" customFormat="1">
      <c r="B137" s="236"/>
      <c r="C137" s="237"/>
      <c r="D137" s="233" t="s">
        <v>162</v>
      </c>
      <c r="E137" s="238" t="s">
        <v>21</v>
      </c>
      <c r="F137" s="239" t="s">
        <v>3011</v>
      </c>
      <c r="G137" s="237"/>
      <c r="H137" s="238" t="s">
        <v>21</v>
      </c>
      <c r="I137" s="240"/>
      <c r="J137" s="237"/>
      <c r="K137" s="237"/>
      <c r="L137" s="241"/>
      <c r="M137" s="242"/>
      <c r="N137" s="243"/>
      <c r="O137" s="243"/>
      <c r="P137" s="243"/>
      <c r="Q137" s="243"/>
      <c r="R137" s="243"/>
      <c r="S137" s="243"/>
      <c r="T137" s="244"/>
      <c r="AT137" s="245" t="s">
        <v>162</v>
      </c>
      <c r="AU137" s="245" t="s">
        <v>80</v>
      </c>
      <c r="AV137" s="11" t="s">
        <v>80</v>
      </c>
      <c r="AW137" s="11" t="s">
        <v>35</v>
      </c>
      <c r="AX137" s="11" t="s">
        <v>72</v>
      </c>
      <c r="AY137" s="245" t="s">
        <v>150</v>
      </c>
    </row>
    <row r="138" s="11" customFormat="1">
      <c r="B138" s="236"/>
      <c r="C138" s="237"/>
      <c r="D138" s="233" t="s">
        <v>162</v>
      </c>
      <c r="E138" s="238" t="s">
        <v>21</v>
      </c>
      <c r="F138" s="239" t="s">
        <v>2997</v>
      </c>
      <c r="G138" s="237"/>
      <c r="H138" s="238" t="s">
        <v>21</v>
      </c>
      <c r="I138" s="240"/>
      <c r="J138" s="237"/>
      <c r="K138" s="237"/>
      <c r="L138" s="241"/>
      <c r="M138" s="242"/>
      <c r="N138" s="243"/>
      <c r="O138" s="243"/>
      <c r="P138" s="243"/>
      <c r="Q138" s="243"/>
      <c r="R138" s="243"/>
      <c r="S138" s="243"/>
      <c r="T138" s="244"/>
      <c r="AT138" s="245" t="s">
        <v>162</v>
      </c>
      <c r="AU138" s="245" t="s">
        <v>80</v>
      </c>
      <c r="AV138" s="11" t="s">
        <v>80</v>
      </c>
      <c r="AW138" s="11" t="s">
        <v>35</v>
      </c>
      <c r="AX138" s="11" t="s">
        <v>72</v>
      </c>
      <c r="AY138" s="245" t="s">
        <v>150</v>
      </c>
    </row>
    <row r="139" s="11" customFormat="1">
      <c r="B139" s="236"/>
      <c r="C139" s="237"/>
      <c r="D139" s="233" t="s">
        <v>162</v>
      </c>
      <c r="E139" s="238" t="s">
        <v>21</v>
      </c>
      <c r="F139" s="239" t="s">
        <v>3012</v>
      </c>
      <c r="G139" s="237"/>
      <c r="H139" s="238" t="s">
        <v>21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AT139" s="245" t="s">
        <v>162</v>
      </c>
      <c r="AU139" s="245" t="s">
        <v>80</v>
      </c>
      <c r="AV139" s="11" t="s">
        <v>80</v>
      </c>
      <c r="AW139" s="11" t="s">
        <v>35</v>
      </c>
      <c r="AX139" s="11" t="s">
        <v>72</v>
      </c>
      <c r="AY139" s="245" t="s">
        <v>150</v>
      </c>
    </row>
    <row r="140" s="11" customFormat="1">
      <c r="B140" s="236"/>
      <c r="C140" s="237"/>
      <c r="D140" s="233" t="s">
        <v>162</v>
      </c>
      <c r="E140" s="238" t="s">
        <v>21</v>
      </c>
      <c r="F140" s="239" t="s">
        <v>2999</v>
      </c>
      <c r="G140" s="237"/>
      <c r="H140" s="238" t="s">
        <v>21</v>
      </c>
      <c r="I140" s="240"/>
      <c r="J140" s="237"/>
      <c r="K140" s="237"/>
      <c r="L140" s="241"/>
      <c r="M140" s="242"/>
      <c r="N140" s="243"/>
      <c r="O140" s="243"/>
      <c r="P140" s="243"/>
      <c r="Q140" s="243"/>
      <c r="R140" s="243"/>
      <c r="S140" s="243"/>
      <c r="T140" s="244"/>
      <c r="AT140" s="245" t="s">
        <v>162</v>
      </c>
      <c r="AU140" s="245" t="s">
        <v>80</v>
      </c>
      <c r="AV140" s="11" t="s">
        <v>80</v>
      </c>
      <c r="AW140" s="11" t="s">
        <v>35</v>
      </c>
      <c r="AX140" s="11" t="s">
        <v>72</v>
      </c>
      <c r="AY140" s="245" t="s">
        <v>150</v>
      </c>
    </row>
    <row r="141" s="11" customFormat="1">
      <c r="B141" s="236"/>
      <c r="C141" s="237"/>
      <c r="D141" s="233" t="s">
        <v>162</v>
      </c>
      <c r="E141" s="238" t="s">
        <v>21</v>
      </c>
      <c r="F141" s="239" t="s">
        <v>3000</v>
      </c>
      <c r="G141" s="237"/>
      <c r="H141" s="238" t="s">
        <v>21</v>
      </c>
      <c r="I141" s="240"/>
      <c r="J141" s="237"/>
      <c r="K141" s="237"/>
      <c r="L141" s="241"/>
      <c r="M141" s="242"/>
      <c r="N141" s="243"/>
      <c r="O141" s="243"/>
      <c r="P141" s="243"/>
      <c r="Q141" s="243"/>
      <c r="R141" s="243"/>
      <c r="S141" s="243"/>
      <c r="T141" s="244"/>
      <c r="AT141" s="245" t="s">
        <v>162</v>
      </c>
      <c r="AU141" s="245" t="s">
        <v>80</v>
      </c>
      <c r="AV141" s="11" t="s">
        <v>80</v>
      </c>
      <c r="AW141" s="11" t="s">
        <v>35</v>
      </c>
      <c r="AX141" s="11" t="s">
        <v>72</v>
      </c>
      <c r="AY141" s="245" t="s">
        <v>150</v>
      </c>
    </row>
    <row r="142" s="11" customFormat="1">
      <c r="B142" s="236"/>
      <c r="C142" s="237"/>
      <c r="D142" s="233" t="s">
        <v>162</v>
      </c>
      <c r="E142" s="238" t="s">
        <v>21</v>
      </c>
      <c r="F142" s="239" t="s">
        <v>3013</v>
      </c>
      <c r="G142" s="237"/>
      <c r="H142" s="238" t="s">
        <v>21</v>
      </c>
      <c r="I142" s="240"/>
      <c r="J142" s="237"/>
      <c r="K142" s="237"/>
      <c r="L142" s="241"/>
      <c r="M142" s="242"/>
      <c r="N142" s="243"/>
      <c r="O142" s="243"/>
      <c r="P142" s="243"/>
      <c r="Q142" s="243"/>
      <c r="R142" s="243"/>
      <c r="S142" s="243"/>
      <c r="T142" s="244"/>
      <c r="AT142" s="245" t="s">
        <v>162</v>
      </c>
      <c r="AU142" s="245" t="s">
        <v>80</v>
      </c>
      <c r="AV142" s="11" t="s">
        <v>80</v>
      </c>
      <c r="AW142" s="11" t="s">
        <v>35</v>
      </c>
      <c r="AX142" s="11" t="s">
        <v>72</v>
      </c>
      <c r="AY142" s="245" t="s">
        <v>150</v>
      </c>
    </row>
    <row r="143" s="11" customFormat="1">
      <c r="B143" s="236"/>
      <c r="C143" s="237"/>
      <c r="D143" s="233" t="s">
        <v>162</v>
      </c>
      <c r="E143" s="238" t="s">
        <v>21</v>
      </c>
      <c r="F143" s="239" t="s">
        <v>3014</v>
      </c>
      <c r="G143" s="237"/>
      <c r="H143" s="238" t="s">
        <v>21</v>
      </c>
      <c r="I143" s="240"/>
      <c r="J143" s="237"/>
      <c r="K143" s="237"/>
      <c r="L143" s="241"/>
      <c r="M143" s="242"/>
      <c r="N143" s="243"/>
      <c r="O143" s="243"/>
      <c r="P143" s="243"/>
      <c r="Q143" s="243"/>
      <c r="R143" s="243"/>
      <c r="S143" s="243"/>
      <c r="T143" s="244"/>
      <c r="AT143" s="245" t="s">
        <v>162</v>
      </c>
      <c r="AU143" s="245" t="s">
        <v>80</v>
      </c>
      <c r="AV143" s="11" t="s">
        <v>80</v>
      </c>
      <c r="AW143" s="11" t="s">
        <v>35</v>
      </c>
      <c r="AX143" s="11" t="s">
        <v>72</v>
      </c>
      <c r="AY143" s="245" t="s">
        <v>150</v>
      </c>
    </row>
    <row r="144" s="12" customFormat="1">
      <c r="B144" s="246"/>
      <c r="C144" s="247"/>
      <c r="D144" s="233" t="s">
        <v>162</v>
      </c>
      <c r="E144" s="248" t="s">
        <v>21</v>
      </c>
      <c r="F144" s="249" t="s">
        <v>80</v>
      </c>
      <c r="G144" s="247"/>
      <c r="H144" s="250">
        <v>1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AT144" s="256" t="s">
        <v>162</v>
      </c>
      <c r="AU144" s="256" t="s">
        <v>80</v>
      </c>
      <c r="AV144" s="12" t="s">
        <v>82</v>
      </c>
      <c r="AW144" s="12" t="s">
        <v>35</v>
      </c>
      <c r="AX144" s="12" t="s">
        <v>80</v>
      </c>
      <c r="AY144" s="256" t="s">
        <v>150</v>
      </c>
    </row>
    <row r="145" s="1" customFormat="1" ht="16.5" customHeight="1">
      <c r="B145" s="46"/>
      <c r="C145" s="221" t="s">
        <v>454</v>
      </c>
      <c r="D145" s="221" t="s">
        <v>153</v>
      </c>
      <c r="E145" s="222" t="s">
        <v>3015</v>
      </c>
      <c r="F145" s="223" t="s">
        <v>3016</v>
      </c>
      <c r="G145" s="224" t="s">
        <v>516</v>
      </c>
      <c r="H145" s="225">
        <v>1</v>
      </c>
      <c r="I145" s="226"/>
      <c r="J145" s="227">
        <f>ROUND(I145*H145,2)</f>
        <v>0</v>
      </c>
      <c r="K145" s="223" t="s">
        <v>21</v>
      </c>
      <c r="L145" s="72"/>
      <c r="M145" s="228" t="s">
        <v>21</v>
      </c>
      <c r="N145" s="229" t="s">
        <v>43</v>
      </c>
      <c r="O145" s="47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AR145" s="24" t="s">
        <v>392</v>
      </c>
      <c r="AT145" s="24" t="s">
        <v>153</v>
      </c>
      <c r="AU145" s="24" t="s">
        <v>80</v>
      </c>
      <c r="AY145" s="24" t="s">
        <v>150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24" t="s">
        <v>80</v>
      </c>
      <c r="BK145" s="232">
        <f>ROUND(I145*H145,2)</f>
        <v>0</v>
      </c>
      <c r="BL145" s="24" t="s">
        <v>392</v>
      </c>
      <c r="BM145" s="24" t="s">
        <v>3017</v>
      </c>
    </row>
    <row r="146" s="1" customFormat="1" ht="16.5" customHeight="1">
      <c r="B146" s="46"/>
      <c r="C146" s="257" t="s">
        <v>462</v>
      </c>
      <c r="D146" s="257" t="s">
        <v>165</v>
      </c>
      <c r="E146" s="258" t="s">
        <v>3018</v>
      </c>
      <c r="F146" s="259" t="s">
        <v>3019</v>
      </c>
      <c r="G146" s="260" t="s">
        <v>516</v>
      </c>
      <c r="H146" s="261">
        <v>1</v>
      </c>
      <c r="I146" s="262"/>
      <c r="J146" s="263">
        <f>ROUND(I146*H146,2)</f>
        <v>0</v>
      </c>
      <c r="K146" s="259" t="s">
        <v>21</v>
      </c>
      <c r="L146" s="264"/>
      <c r="M146" s="265" t="s">
        <v>21</v>
      </c>
      <c r="N146" s="266" t="s">
        <v>43</v>
      </c>
      <c r="O146" s="47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AR146" s="24" t="s">
        <v>2155</v>
      </c>
      <c r="AT146" s="24" t="s">
        <v>165</v>
      </c>
      <c r="AU146" s="24" t="s">
        <v>80</v>
      </c>
      <c r="AY146" s="24" t="s">
        <v>150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24" t="s">
        <v>80</v>
      </c>
      <c r="BK146" s="232">
        <f>ROUND(I146*H146,2)</f>
        <v>0</v>
      </c>
      <c r="BL146" s="24" t="s">
        <v>392</v>
      </c>
      <c r="BM146" s="24" t="s">
        <v>3020</v>
      </c>
    </row>
    <row r="147" s="11" customFormat="1">
      <c r="B147" s="236"/>
      <c r="C147" s="237"/>
      <c r="D147" s="233" t="s">
        <v>162</v>
      </c>
      <c r="E147" s="238" t="s">
        <v>21</v>
      </c>
      <c r="F147" s="239" t="s">
        <v>3008</v>
      </c>
      <c r="G147" s="237"/>
      <c r="H147" s="238" t="s">
        <v>21</v>
      </c>
      <c r="I147" s="240"/>
      <c r="J147" s="237"/>
      <c r="K147" s="237"/>
      <c r="L147" s="241"/>
      <c r="M147" s="242"/>
      <c r="N147" s="243"/>
      <c r="O147" s="243"/>
      <c r="P147" s="243"/>
      <c r="Q147" s="243"/>
      <c r="R147" s="243"/>
      <c r="S147" s="243"/>
      <c r="T147" s="244"/>
      <c r="AT147" s="245" t="s">
        <v>162</v>
      </c>
      <c r="AU147" s="245" t="s">
        <v>80</v>
      </c>
      <c r="AV147" s="11" t="s">
        <v>80</v>
      </c>
      <c r="AW147" s="11" t="s">
        <v>35</v>
      </c>
      <c r="AX147" s="11" t="s">
        <v>72</v>
      </c>
      <c r="AY147" s="245" t="s">
        <v>150</v>
      </c>
    </row>
    <row r="148" s="11" customFormat="1">
      <c r="B148" s="236"/>
      <c r="C148" s="237"/>
      <c r="D148" s="233" t="s">
        <v>162</v>
      </c>
      <c r="E148" s="238" t="s">
        <v>21</v>
      </c>
      <c r="F148" s="239" t="s">
        <v>3021</v>
      </c>
      <c r="G148" s="237"/>
      <c r="H148" s="238" t="s">
        <v>21</v>
      </c>
      <c r="I148" s="240"/>
      <c r="J148" s="237"/>
      <c r="K148" s="237"/>
      <c r="L148" s="241"/>
      <c r="M148" s="242"/>
      <c r="N148" s="243"/>
      <c r="O148" s="243"/>
      <c r="P148" s="243"/>
      <c r="Q148" s="243"/>
      <c r="R148" s="243"/>
      <c r="S148" s="243"/>
      <c r="T148" s="244"/>
      <c r="AT148" s="245" t="s">
        <v>162</v>
      </c>
      <c r="AU148" s="245" t="s">
        <v>80</v>
      </c>
      <c r="AV148" s="11" t="s">
        <v>80</v>
      </c>
      <c r="AW148" s="11" t="s">
        <v>35</v>
      </c>
      <c r="AX148" s="11" t="s">
        <v>72</v>
      </c>
      <c r="AY148" s="245" t="s">
        <v>150</v>
      </c>
    </row>
    <row r="149" s="11" customFormat="1">
      <c r="B149" s="236"/>
      <c r="C149" s="237"/>
      <c r="D149" s="233" t="s">
        <v>162</v>
      </c>
      <c r="E149" s="238" t="s">
        <v>21</v>
      </c>
      <c r="F149" s="239" t="s">
        <v>3022</v>
      </c>
      <c r="G149" s="237"/>
      <c r="H149" s="238" t="s">
        <v>21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AT149" s="245" t="s">
        <v>162</v>
      </c>
      <c r="AU149" s="245" t="s">
        <v>80</v>
      </c>
      <c r="AV149" s="11" t="s">
        <v>80</v>
      </c>
      <c r="AW149" s="11" t="s">
        <v>35</v>
      </c>
      <c r="AX149" s="11" t="s">
        <v>72</v>
      </c>
      <c r="AY149" s="245" t="s">
        <v>150</v>
      </c>
    </row>
    <row r="150" s="11" customFormat="1">
      <c r="B150" s="236"/>
      <c r="C150" s="237"/>
      <c r="D150" s="233" t="s">
        <v>162</v>
      </c>
      <c r="E150" s="238" t="s">
        <v>21</v>
      </c>
      <c r="F150" s="239" t="s">
        <v>3023</v>
      </c>
      <c r="G150" s="237"/>
      <c r="H150" s="238" t="s">
        <v>21</v>
      </c>
      <c r="I150" s="240"/>
      <c r="J150" s="237"/>
      <c r="K150" s="237"/>
      <c r="L150" s="241"/>
      <c r="M150" s="242"/>
      <c r="N150" s="243"/>
      <c r="O150" s="243"/>
      <c r="P150" s="243"/>
      <c r="Q150" s="243"/>
      <c r="R150" s="243"/>
      <c r="S150" s="243"/>
      <c r="T150" s="244"/>
      <c r="AT150" s="245" t="s">
        <v>162</v>
      </c>
      <c r="AU150" s="245" t="s">
        <v>80</v>
      </c>
      <c r="AV150" s="11" t="s">
        <v>80</v>
      </c>
      <c r="AW150" s="11" t="s">
        <v>35</v>
      </c>
      <c r="AX150" s="11" t="s">
        <v>72</v>
      </c>
      <c r="AY150" s="245" t="s">
        <v>150</v>
      </c>
    </row>
    <row r="151" s="12" customFormat="1">
      <c r="B151" s="246"/>
      <c r="C151" s="247"/>
      <c r="D151" s="233" t="s">
        <v>162</v>
      </c>
      <c r="E151" s="248" t="s">
        <v>21</v>
      </c>
      <c r="F151" s="249" t="s">
        <v>80</v>
      </c>
      <c r="G151" s="247"/>
      <c r="H151" s="250">
        <v>1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AT151" s="256" t="s">
        <v>162</v>
      </c>
      <c r="AU151" s="256" t="s">
        <v>80</v>
      </c>
      <c r="AV151" s="12" t="s">
        <v>82</v>
      </c>
      <c r="AW151" s="12" t="s">
        <v>35</v>
      </c>
      <c r="AX151" s="12" t="s">
        <v>80</v>
      </c>
      <c r="AY151" s="256" t="s">
        <v>150</v>
      </c>
    </row>
    <row r="152" s="1" customFormat="1" ht="16.5" customHeight="1">
      <c r="B152" s="46"/>
      <c r="C152" s="221" t="s">
        <v>469</v>
      </c>
      <c r="D152" s="221" t="s">
        <v>153</v>
      </c>
      <c r="E152" s="222" t="s">
        <v>3024</v>
      </c>
      <c r="F152" s="223" t="s">
        <v>2976</v>
      </c>
      <c r="G152" s="224" t="s">
        <v>397</v>
      </c>
      <c r="H152" s="225">
        <v>1</v>
      </c>
      <c r="I152" s="226"/>
      <c r="J152" s="227">
        <f>ROUND(I152*H152,2)</f>
        <v>0</v>
      </c>
      <c r="K152" s="223" t="s">
        <v>21</v>
      </c>
      <c r="L152" s="72"/>
      <c r="M152" s="228" t="s">
        <v>21</v>
      </c>
      <c r="N152" s="229" t="s">
        <v>43</v>
      </c>
      <c r="O152" s="47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AR152" s="24" t="s">
        <v>392</v>
      </c>
      <c r="AT152" s="24" t="s">
        <v>153</v>
      </c>
      <c r="AU152" s="24" t="s">
        <v>80</v>
      </c>
      <c r="AY152" s="24" t="s">
        <v>150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24" t="s">
        <v>80</v>
      </c>
      <c r="BK152" s="232">
        <f>ROUND(I152*H152,2)</f>
        <v>0</v>
      </c>
      <c r="BL152" s="24" t="s">
        <v>392</v>
      </c>
      <c r="BM152" s="24" t="s">
        <v>3025</v>
      </c>
    </row>
    <row r="153" s="1" customFormat="1" ht="16.5" customHeight="1">
      <c r="B153" s="46"/>
      <c r="C153" s="221" t="s">
        <v>474</v>
      </c>
      <c r="D153" s="221" t="s">
        <v>153</v>
      </c>
      <c r="E153" s="222" t="s">
        <v>3026</v>
      </c>
      <c r="F153" s="223" t="s">
        <v>2979</v>
      </c>
      <c r="G153" s="224" t="s">
        <v>397</v>
      </c>
      <c r="H153" s="225">
        <v>1</v>
      </c>
      <c r="I153" s="226"/>
      <c r="J153" s="227">
        <f>ROUND(I153*H153,2)</f>
        <v>0</v>
      </c>
      <c r="K153" s="223" t="s">
        <v>21</v>
      </c>
      <c r="L153" s="72"/>
      <c r="M153" s="228" t="s">
        <v>21</v>
      </c>
      <c r="N153" s="296" t="s">
        <v>43</v>
      </c>
      <c r="O153" s="294"/>
      <c r="P153" s="297">
        <f>O153*H153</f>
        <v>0</v>
      </c>
      <c r="Q153" s="297">
        <v>0</v>
      </c>
      <c r="R153" s="297">
        <f>Q153*H153</f>
        <v>0</v>
      </c>
      <c r="S153" s="297">
        <v>0</v>
      </c>
      <c r="T153" s="298">
        <f>S153*H153</f>
        <v>0</v>
      </c>
      <c r="AR153" s="24" t="s">
        <v>392</v>
      </c>
      <c r="AT153" s="24" t="s">
        <v>153</v>
      </c>
      <c r="AU153" s="24" t="s">
        <v>80</v>
      </c>
      <c r="AY153" s="24" t="s">
        <v>150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24" t="s">
        <v>80</v>
      </c>
      <c r="BK153" s="232">
        <f>ROUND(I153*H153,2)</f>
        <v>0</v>
      </c>
      <c r="BL153" s="24" t="s">
        <v>392</v>
      </c>
      <c r="BM153" s="24" t="s">
        <v>3027</v>
      </c>
    </row>
    <row r="154" s="1" customFormat="1" ht="6.96" customHeight="1">
      <c r="B154" s="67"/>
      <c r="C154" s="68"/>
      <c r="D154" s="68"/>
      <c r="E154" s="68"/>
      <c r="F154" s="68"/>
      <c r="G154" s="68"/>
      <c r="H154" s="68"/>
      <c r="I154" s="166"/>
      <c r="J154" s="68"/>
      <c r="K154" s="68"/>
      <c r="L154" s="72"/>
    </row>
  </sheetData>
  <sheetProtection sheet="1" autoFilter="0" formatColumns="0" formatRows="0" objects="1" scenarios="1" spinCount="100000" saltValue="CuY10Hk15kybeAMte4IfaYQoZ2KGpuBicN8a8LVfLi9iw/+FByzH84wbtRE0jKvs1EXLpGI8KRWlTJ+P6NfSGw==" hashValue="rf1AdHMZGLviaqDqmfZQZpnM0Iryu6L9WbALRDZChtjse+RZhpOiSpPmvoiZxEuuRl/C3Ou5f1hcwI6Z8uWLZw==" algorithmName="SHA-512" password="CC35"/>
  <autoFilter ref="C77:K153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98</v>
      </c>
      <c r="G1" s="139" t="s">
        <v>99</v>
      </c>
      <c r="H1" s="139"/>
      <c r="I1" s="140"/>
      <c r="J1" s="139" t="s">
        <v>100</v>
      </c>
      <c r="K1" s="138" t="s">
        <v>101</v>
      </c>
      <c r="L1" s="139" t="s">
        <v>102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97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82</v>
      </c>
    </row>
    <row r="4" ht="36.96" customHeight="1">
      <c r="B4" s="28"/>
      <c r="C4" s="29"/>
      <c r="D4" s="30" t="s">
        <v>103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Zřízení intermediální péče na kardiochirurgickém oddělení, Krajská zdravotní a.s. - Masarykova nemocnice Ústí n.L.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104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3028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6. 12. 2018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">
        <v>21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46" t="s">
        <v>30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">
        <v>21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46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44"/>
      <c r="J23" s="47"/>
      <c r="K23" s="51"/>
    </row>
    <row r="24" s="6" customFormat="1" ht="57" customHeight="1">
      <c r="B24" s="148"/>
      <c r="C24" s="149"/>
      <c r="D24" s="149"/>
      <c r="E24" s="44" t="s">
        <v>37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38</v>
      </c>
      <c r="E27" s="47"/>
      <c r="F27" s="47"/>
      <c r="G27" s="47"/>
      <c r="H27" s="47"/>
      <c r="I27" s="144"/>
      <c r="J27" s="155">
        <f>ROUND(J77,2)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40</v>
      </c>
      <c r="G29" s="47"/>
      <c r="H29" s="47"/>
      <c r="I29" s="156" t="s">
        <v>39</v>
      </c>
      <c r="J29" s="52" t="s">
        <v>41</v>
      </c>
      <c r="K29" s="51"/>
    </row>
    <row r="30" s="1" customFormat="1" ht="14.4" customHeight="1">
      <c r="B30" s="46"/>
      <c r="C30" s="47"/>
      <c r="D30" s="55" t="s">
        <v>42</v>
      </c>
      <c r="E30" s="55" t="s">
        <v>43</v>
      </c>
      <c r="F30" s="157">
        <f>ROUND(SUM(BE77:BE80), 2)</f>
        <v>0</v>
      </c>
      <c r="G30" s="47"/>
      <c r="H30" s="47"/>
      <c r="I30" s="158">
        <v>0.20999999999999999</v>
      </c>
      <c r="J30" s="157">
        <f>ROUND(ROUND((SUM(BE77:BE80)), 2)*I30, 2)</f>
        <v>0</v>
      </c>
      <c r="K30" s="51"/>
    </row>
    <row r="31" s="1" customFormat="1" ht="14.4" customHeight="1">
      <c r="B31" s="46"/>
      <c r="C31" s="47"/>
      <c r="D31" s="47"/>
      <c r="E31" s="55" t="s">
        <v>44</v>
      </c>
      <c r="F31" s="157">
        <f>ROUND(SUM(BF77:BF80), 2)</f>
        <v>0</v>
      </c>
      <c r="G31" s="47"/>
      <c r="H31" s="47"/>
      <c r="I31" s="158">
        <v>0.14999999999999999</v>
      </c>
      <c r="J31" s="157">
        <f>ROUND(ROUND((SUM(BF77:BF80)),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45</v>
      </c>
      <c r="F32" s="157">
        <f>ROUND(SUM(BG77:BG80),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46</v>
      </c>
      <c r="F33" s="157">
        <f>ROUND(SUM(BH77:BH80),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57">
        <f>ROUND(SUM(BI77:BI80),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48</v>
      </c>
      <c r="E36" s="98"/>
      <c r="F36" s="98"/>
      <c r="G36" s="161" t="s">
        <v>49</v>
      </c>
      <c r="H36" s="162" t="s">
        <v>50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106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Zřízení intermediální péče na kardiochirurgickém oddělení, Krajská zdravotní a.s. - Masarykova nemocnice Ústí n.L.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104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VON - Vedlejší a ostatní náklady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Ústí nad Labem</v>
      </c>
      <c r="G49" s="47"/>
      <c r="H49" s="47"/>
      <c r="I49" s="146" t="s">
        <v>25</v>
      </c>
      <c r="J49" s="147" t="str">
        <f>IF(J12="","",J12)</f>
        <v>6. 12. 2018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Krajská zdravotní a.s., Masarykova nemocnice UL</v>
      </c>
      <c r="G51" s="47"/>
      <c r="H51" s="47"/>
      <c r="I51" s="146" t="s">
        <v>33</v>
      </c>
      <c r="J51" s="44" t="str">
        <f>E21</f>
        <v>ARCHATELIÉR 2000 a.s., Ústí n.L.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107</v>
      </c>
      <c r="D54" s="159"/>
      <c r="E54" s="159"/>
      <c r="F54" s="159"/>
      <c r="G54" s="159"/>
      <c r="H54" s="159"/>
      <c r="I54" s="173"/>
      <c r="J54" s="174" t="s">
        <v>108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109</v>
      </c>
      <c r="D56" s="47"/>
      <c r="E56" s="47"/>
      <c r="F56" s="47"/>
      <c r="G56" s="47"/>
      <c r="H56" s="47"/>
      <c r="I56" s="144"/>
      <c r="J56" s="155">
        <f>J77</f>
        <v>0</v>
      </c>
      <c r="K56" s="51"/>
      <c r="AU56" s="24" t="s">
        <v>110</v>
      </c>
    </row>
    <row r="57" s="7" customFormat="1" ht="24.96" customHeight="1">
      <c r="B57" s="177"/>
      <c r="C57" s="178"/>
      <c r="D57" s="179" t="s">
        <v>3029</v>
      </c>
      <c r="E57" s="180"/>
      <c r="F57" s="180"/>
      <c r="G57" s="180"/>
      <c r="H57" s="180"/>
      <c r="I57" s="181"/>
      <c r="J57" s="182">
        <f>J78</f>
        <v>0</v>
      </c>
      <c r="K57" s="183"/>
    </row>
    <row r="58" s="1" customFormat="1" ht="21.84" customHeight="1">
      <c r="B58" s="46"/>
      <c r="C58" s="47"/>
      <c r="D58" s="47"/>
      <c r="E58" s="47"/>
      <c r="F58" s="47"/>
      <c r="G58" s="47"/>
      <c r="H58" s="47"/>
      <c r="I58" s="144"/>
      <c r="J58" s="47"/>
      <c r="K58" s="51"/>
    </row>
    <row r="59" s="1" customFormat="1" ht="6.96" customHeight="1">
      <c r="B59" s="67"/>
      <c r="C59" s="68"/>
      <c r="D59" s="68"/>
      <c r="E59" s="68"/>
      <c r="F59" s="68"/>
      <c r="G59" s="68"/>
      <c r="H59" s="68"/>
      <c r="I59" s="166"/>
      <c r="J59" s="68"/>
      <c r="K59" s="69"/>
    </row>
    <row r="63" s="1" customFormat="1" ht="6.96" customHeight="1">
      <c r="B63" s="70"/>
      <c r="C63" s="71"/>
      <c r="D63" s="71"/>
      <c r="E63" s="71"/>
      <c r="F63" s="71"/>
      <c r="G63" s="71"/>
      <c r="H63" s="71"/>
      <c r="I63" s="169"/>
      <c r="J63" s="71"/>
      <c r="K63" s="71"/>
      <c r="L63" s="72"/>
    </row>
    <row r="64" s="1" customFormat="1" ht="36.96" customHeight="1">
      <c r="B64" s="46"/>
      <c r="C64" s="73" t="s">
        <v>134</v>
      </c>
      <c r="D64" s="74"/>
      <c r="E64" s="74"/>
      <c r="F64" s="74"/>
      <c r="G64" s="74"/>
      <c r="H64" s="74"/>
      <c r="I64" s="191"/>
      <c r="J64" s="74"/>
      <c r="K64" s="74"/>
      <c r="L64" s="72"/>
    </row>
    <row r="65" s="1" customFormat="1" ht="6.96" customHeight="1">
      <c r="B65" s="46"/>
      <c r="C65" s="74"/>
      <c r="D65" s="74"/>
      <c r="E65" s="74"/>
      <c r="F65" s="74"/>
      <c r="G65" s="74"/>
      <c r="H65" s="74"/>
      <c r="I65" s="191"/>
      <c r="J65" s="74"/>
      <c r="K65" s="74"/>
      <c r="L65" s="72"/>
    </row>
    <row r="66" s="1" customFormat="1" ht="14.4" customHeight="1">
      <c r="B66" s="46"/>
      <c r="C66" s="76" t="s">
        <v>18</v>
      </c>
      <c r="D66" s="74"/>
      <c r="E66" s="74"/>
      <c r="F66" s="74"/>
      <c r="G66" s="74"/>
      <c r="H66" s="74"/>
      <c r="I66" s="191"/>
      <c r="J66" s="74"/>
      <c r="K66" s="74"/>
      <c r="L66" s="72"/>
    </row>
    <row r="67" s="1" customFormat="1" ht="16.5" customHeight="1">
      <c r="B67" s="46"/>
      <c r="C67" s="74"/>
      <c r="D67" s="74"/>
      <c r="E67" s="192" t="str">
        <f>E7</f>
        <v>Zřízení intermediální péče na kardiochirurgickém oddělení, Krajská zdravotní a.s. - Masarykova nemocnice Ústí n.L.</v>
      </c>
      <c r="F67" s="76"/>
      <c r="G67" s="76"/>
      <c r="H67" s="76"/>
      <c r="I67" s="191"/>
      <c r="J67" s="74"/>
      <c r="K67" s="74"/>
      <c r="L67" s="72"/>
    </row>
    <row r="68" s="1" customFormat="1" ht="14.4" customHeight="1">
      <c r="B68" s="46"/>
      <c r="C68" s="76" t="s">
        <v>104</v>
      </c>
      <c r="D68" s="74"/>
      <c r="E68" s="74"/>
      <c r="F68" s="74"/>
      <c r="G68" s="74"/>
      <c r="H68" s="74"/>
      <c r="I68" s="191"/>
      <c r="J68" s="74"/>
      <c r="K68" s="74"/>
      <c r="L68" s="72"/>
    </row>
    <row r="69" s="1" customFormat="1" ht="17.25" customHeight="1">
      <c r="B69" s="46"/>
      <c r="C69" s="74"/>
      <c r="D69" s="74"/>
      <c r="E69" s="82" t="str">
        <f>E9</f>
        <v>VON - Vedlejší a ostatní náklady</v>
      </c>
      <c r="F69" s="74"/>
      <c r="G69" s="74"/>
      <c r="H69" s="74"/>
      <c r="I69" s="191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191"/>
      <c r="J70" s="74"/>
      <c r="K70" s="74"/>
      <c r="L70" s="72"/>
    </row>
    <row r="71" s="1" customFormat="1" ht="18" customHeight="1">
      <c r="B71" s="46"/>
      <c r="C71" s="76" t="s">
        <v>23</v>
      </c>
      <c r="D71" s="74"/>
      <c r="E71" s="74"/>
      <c r="F71" s="193" t="str">
        <f>F12</f>
        <v>Ústí nad Labem</v>
      </c>
      <c r="G71" s="74"/>
      <c r="H71" s="74"/>
      <c r="I71" s="194" t="s">
        <v>25</v>
      </c>
      <c r="J71" s="85" t="str">
        <f>IF(J12="","",J12)</f>
        <v>6. 12. 2018</v>
      </c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191"/>
      <c r="J72" s="74"/>
      <c r="K72" s="74"/>
      <c r="L72" s="72"/>
    </row>
    <row r="73" s="1" customFormat="1">
      <c r="B73" s="46"/>
      <c r="C73" s="76" t="s">
        <v>27</v>
      </c>
      <c r="D73" s="74"/>
      <c r="E73" s="74"/>
      <c r="F73" s="193" t="str">
        <f>E15</f>
        <v>Krajská zdravotní a.s., Masarykova nemocnice UL</v>
      </c>
      <c r="G73" s="74"/>
      <c r="H73" s="74"/>
      <c r="I73" s="194" t="s">
        <v>33</v>
      </c>
      <c r="J73" s="193" t="str">
        <f>E21</f>
        <v>ARCHATELIÉR 2000 a.s., Ústí n.L.</v>
      </c>
      <c r="K73" s="74"/>
      <c r="L73" s="72"/>
    </row>
    <row r="74" s="1" customFormat="1" ht="14.4" customHeight="1">
      <c r="B74" s="46"/>
      <c r="C74" s="76" t="s">
        <v>31</v>
      </c>
      <c r="D74" s="74"/>
      <c r="E74" s="74"/>
      <c r="F74" s="193" t="str">
        <f>IF(E18="","",E18)</f>
        <v/>
      </c>
      <c r="G74" s="74"/>
      <c r="H74" s="74"/>
      <c r="I74" s="191"/>
      <c r="J74" s="74"/>
      <c r="K74" s="74"/>
      <c r="L74" s="72"/>
    </row>
    <row r="75" s="1" customFormat="1" ht="10.32" customHeight="1">
      <c r="B75" s="46"/>
      <c r="C75" s="74"/>
      <c r="D75" s="74"/>
      <c r="E75" s="74"/>
      <c r="F75" s="74"/>
      <c r="G75" s="74"/>
      <c r="H75" s="74"/>
      <c r="I75" s="191"/>
      <c r="J75" s="74"/>
      <c r="K75" s="74"/>
      <c r="L75" s="72"/>
    </row>
    <row r="76" s="9" customFormat="1" ht="29.28" customHeight="1">
      <c r="B76" s="195"/>
      <c r="C76" s="196" t="s">
        <v>135</v>
      </c>
      <c r="D76" s="197" t="s">
        <v>57</v>
      </c>
      <c r="E76" s="197" t="s">
        <v>53</v>
      </c>
      <c r="F76" s="197" t="s">
        <v>136</v>
      </c>
      <c r="G76" s="197" t="s">
        <v>137</v>
      </c>
      <c r="H76" s="197" t="s">
        <v>138</v>
      </c>
      <c r="I76" s="198" t="s">
        <v>139</v>
      </c>
      <c r="J76" s="197" t="s">
        <v>108</v>
      </c>
      <c r="K76" s="199" t="s">
        <v>140</v>
      </c>
      <c r="L76" s="200"/>
      <c r="M76" s="102" t="s">
        <v>141</v>
      </c>
      <c r="N76" s="103" t="s">
        <v>42</v>
      </c>
      <c r="O76" s="103" t="s">
        <v>142</v>
      </c>
      <c r="P76" s="103" t="s">
        <v>143</v>
      </c>
      <c r="Q76" s="103" t="s">
        <v>144</v>
      </c>
      <c r="R76" s="103" t="s">
        <v>145</v>
      </c>
      <c r="S76" s="103" t="s">
        <v>146</v>
      </c>
      <c r="T76" s="104" t="s">
        <v>147</v>
      </c>
    </row>
    <row r="77" s="1" customFormat="1" ht="29.28" customHeight="1">
      <c r="B77" s="46"/>
      <c r="C77" s="108" t="s">
        <v>109</v>
      </c>
      <c r="D77" s="74"/>
      <c r="E77" s="74"/>
      <c r="F77" s="74"/>
      <c r="G77" s="74"/>
      <c r="H77" s="74"/>
      <c r="I77" s="191"/>
      <c r="J77" s="201">
        <f>BK77</f>
        <v>0</v>
      </c>
      <c r="K77" s="74"/>
      <c r="L77" s="72"/>
      <c r="M77" s="105"/>
      <c r="N77" s="106"/>
      <c r="O77" s="106"/>
      <c r="P77" s="202">
        <f>P78</f>
        <v>0</v>
      </c>
      <c r="Q77" s="106"/>
      <c r="R77" s="202">
        <f>R78</f>
        <v>0</v>
      </c>
      <c r="S77" s="106"/>
      <c r="T77" s="203">
        <f>T78</f>
        <v>0</v>
      </c>
      <c r="AT77" s="24" t="s">
        <v>71</v>
      </c>
      <c r="AU77" s="24" t="s">
        <v>110</v>
      </c>
      <c r="BK77" s="204">
        <f>BK78</f>
        <v>0</v>
      </c>
    </row>
    <row r="78" s="10" customFormat="1" ht="37.44001" customHeight="1">
      <c r="B78" s="205"/>
      <c r="C78" s="206"/>
      <c r="D78" s="207" t="s">
        <v>71</v>
      </c>
      <c r="E78" s="208" t="s">
        <v>3030</v>
      </c>
      <c r="F78" s="208" t="s">
        <v>3031</v>
      </c>
      <c r="G78" s="206"/>
      <c r="H78" s="206"/>
      <c r="I78" s="209"/>
      <c r="J78" s="210">
        <f>BK78</f>
        <v>0</v>
      </c>
      <c r="K78" s="206"/>
      <c r="L78" s="211"/>
      <c r="M78" s="212"/>
      <c r="N78" s="213"/>
      <c r="O78" s="213"/>
      <c r="P78" s="214">
        <f>SUM(P79:P80)</f>
        <v>0</v>
      </c>
      <c r="Q78" s="213"/>
      <c r="R78" s="214">
        <f>SUM(R79:R80)</f>
        <v>0</v>
      </c>
      <c r="S78" s="213"/>
      <c r="T78" s="215">
        <f>SUM(T79:T80)</f>
        <v>0</v>
      </c>
      <c r="AR78" s="216" t="s">
        <v>80</v>
      </c>
      <c r="AT78" s="217" t="s">
        <v>71</v>
      </c>
      <c r="AU78" s="217" t="s">
        <v>72</v>
      </c>
      <c r="AY78" s="216" t="s">
        <v>150</v>
      </c>
      <c r="BK78" s="218">
        <f>SUM(BK79:BK80)</f>
        <v>0</v>
      </c>
    </row>
    <row r="79" s="1" customFormat="1" ht="16.5" customHeight="1">
      <c r="B79" s="46"/>
      <c r="C79" s="221" t="s">
        <v>80</v>
      </c>
      <c r="D79" s="221" t="s">
        <v>153</v>
      </c>
      <c r="E79" s="222" t="s">
        <v>3032</v>
      </c>
      <c r="F79" s="223" t="s">
        <v>3033</v>
      </c>
      <c r="G79" s="224" t="s">
        <v>2541</v>
      </c>
      <c r="H79" s="225">
        <v>1</v>
      </c>
      <c r="I79" s="226"/>
      <c r="J79" s="227">
        <f>ROUND(I79*H79,2)</f>
        <v>0</v>
      </c>
      <c r="K79" s="223" t="s">
        <v>21</v>
      </c>
      <c r="L79" s="72"/>
      <c r="M79" s="228" t="s">
        <v>21</v>
      </c>
      <c r="N79" s="229" t="s">
        <v>43</v>
      </c>
      <c r="O79" s="47"/>
      <c r="P79" s="230">
        <f>O79*H79</f>
        <v>0</v>
      </c>
      <c r="Q79" s="230">
        <v>0</v>
      </c>
      <c r="R79" s="230">
        <f>Q79*H79</f>
        <v>0</v>
      </c>
      <c r="S79" s="230">
        <v>0</v>
      </c>
      <c r="T79" s="231">
        <f>S79*H79</f>
        <v>0</v>
      </c>
      <c r="AR79" s="24" t="s">
        <v>3034</v>
      </c>
      <c r="AT79" s="24" t="s">
        <v>153</v>
      </c>
      <c r="AU79" s="24" t="s">
        <v>80</v>
      </c>
      <c r="AY79" s="24" t="s">
        <v>150</v>
      </c>
      <c r="BE79" s="232">
        <f>IF(N79="základní",J79,0)</f>
        <v>0</v>
      </c>
      <c r="BF79" s="232">
        <f>IF(N79="snížená",J79,0)</f>
        <v>0</v>
      </c>
      <c r="BG79" s="232">
        <f>IF(N79="zákl. přenesená",J79,0)</f>
        <v>0</v>
      </c>
      <c r="BH79" s="232">
        <f>IF(N79="sníž. přenesená",J79,0)</f>
        <v>0</v>
      </c>
      <c r="BI79" s="232">
        <f>IF(N79="nulová",J79,0)</f>
        <v>0</v>
      </c>
      <c r="BJ79" s="24" t="s">
        <v>80</v>
      </c>
      <c r="BK79" s="232">
        <f>ROUND(I79*H79,2)</f>
        <v>0</v>
      </c>
      <c r="BL79" s="24" t="s">
        <v>3034</v>
      </c>
      <c r="BM79" s="24" t="s">
        <v>3035</v>
      </c>
    </row>
    <row r="80" s="1" customFormat="1" ht="16.5" customHeight="1">
      <c r="B80" s="46"/>
      <c r="C80" s="221" t="s">
        <v>82</v>
      </c>
      <c r="D80" s="221" t="s">
        <v>153</v>
      </c>
      <c r="E80" s="222" t="s">
        <v>3036</v>
      </c>
      <c r="F80" s="223" t="s">
        <v>3037</v>
      </c>
      <c r="G80" s="224" t="s">
        <v>2541</v>
      </c>
      <c r="H80" s="225">
        <v>1</v>
      </c>
      <c r="I80" s="226"/>
      <c r="J80" s="227">
        <f>ROUND(I80*H80,2)</f>
        <v>0</v>
      </c>
      <c r="K80" s="223" t="s">
        <v>21</v>
      </c>
      <c r="L80" s="72"/>
      <c r="M80" s="228" t="s">
        <v>21</v>
      </c>
      <c r="N80" s="296" t="s">
        <v>43</v>
      </c>
      <c r="O80" s="294"/>
      <c r="P80" s="297">
        <f>O80*H80</f>
        <v>0</v>
      </c>
      <c r="Q80" s="297">
        <v>0</v>
      </c>
      <c r="R80" s="297">
        <f>Q80*H80</f>
        <v>0</v>
      </c>
      <c r="S80" s="297">
        <v>0</v>
      </c>
      <c r="T80" s="298">
        <f>S80*H80</f>
        <v>0</v>
      </c>
      <c r="AR80" s="24" t="s">
        <v>3034</v>
      </c>
      <c r="AT80" s="24" t="s">
        <v>153</v>
      </c>
      <c r="AU80" s="24" t="s">
        <v>80</v>
      </c>
      <c r="AY80" s="24" t="s">
        <v>150</v>
      </c>
      <c r="BE80" s="232">
        <f>IF(N80="základní",J80,0)</f>
        <v>0</v>
      </c>
      <c r="BF80" s="232">
        <f>IF(N80="snížená",J80,0)</f>
        <v>0</v>
      </c>
      <c r="BG80" s="232">
        <f>IF(N80="zákl. přenesená",J80,0)</f>
        <v>0</v>
      </c>
      <c r="BH80" s="232">
        <f>IF(N80="sníž. přenesená",J80,0)</f>
        <v>0</v>
      </c>
      <c r="BI80" s="232">
        <f>IF(N80="nulová",J80,0)</f>
        <v>0</v>
      </c>
      <c r="BJ80" s="24" t="s">
        <v>80</v>
      </c>
      <c r="BK80" s="232">
        <f>ROUND(I80*H80,2)</f>
        <v>0</v>
      </c>
      <c r="BL80" s="24" t="s">
        <v>3034</v>
      </c>
      <c r="BM80" s="24" t="s">
        <v>3038</v>
      </c>
    </row>
    <row r="81" s="1" customFormat="1" ht="6.96" customHeight="1">
      <c r="B81" s="67"/>
      <c r="C81" s="68"/>
      <c r="D81" s="68"/>
      <c r="E81" s="68"/>
      <c r="F81" s="68"/>
      <c r="G81" s="68"/>
      <c r="H81" s="68"/>
      <c r="I81" s="166"/>
      <c r="J81" s="68"/>
      <c r="K81" s="68"/>
      <c r="L81" s="72"/>
    </row>
  </sheetData>
  <sheetProtection sheet="1" autoFilter="0" formatColumns="0" formatRows="0" objects="1" scenarios="1" spinCount="100000" saltValue="Ou6vYE7xpAZBK2+UC3eUo9Al1jFEApHD5WXE+YzNze8FOe1mIbCkdZfVeHszMeu6vr585t6fpB9drC7HN9gUDA==" hashValue="0P6u6jW+vD0t9TcYWPzeZ6Qq7AdULCV3If9QZwt4iTtvBWMIEsyfWs+tFUWOB4WpagnR7futrixZg/UHOTUy5A==" algorithmName="SHA-512" password="CC35"/>
  <autoFilter ref="C76:K80"/>
  <mergeCells count="10">
    <mergeCell ref="E7:H7"/>
    <mergeCell ref="E9:H9"/>
    <mergeCell ref="E24:H24"/>
    <mergeCell ref="E45:H45"/>
    <mergeCell ref="E47:H47"/>
    <mergeCell ref="J51:J52"/>
    <mergeCell ref="E67:H67"/>
    <mergeCell ref="E69:H69"/>
    <mergeCell ref="G1:H1"/>
    <mergeCell ref="L2:V2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9" customWidth="1"/>
    <col min="2" max="2" width="1.664063" style="299" customWidth="1"/>
    <col min="3" max="4" width="5" style="299" customWidth="1"/>
    <col min="5" max="5" width="11.67" style="299" customWidth="1"/>
    <col min="6" max="6" width="9.17" style="299" customWidth="1"/>
    <col min="7" max="7" width="5" style="299" customWidth="1"/>
    <col min="8" max="8" width="77.83" style="299" customWidth="1"/>
    <col min="9" max="10" width="20" style="299" customWidth="1"/>
    <col min="11" max="11" width="1.664063" style="299" customWidth="1"/>
  </cols>
  <sheetData>
    <row r="1" ht="37.5" customHeight="1"/>
    <row r="2" ht="7.5" customHeight="1">
      <c r="B2" s="300"/>
      <c r="C2" s="301"/>
      <c r="D2" s="301"/>
      <c r="E2" s="301"/>
      <c r="F2" s="301"/>
      <c r="G2" s="301"/>
      <c r="H2" s="301"/>
      <c r="I2" s="301"/>
      <c r="J2" s="301"/>
      <c r="K2" s="302"/>
    </row>
    <row r="3" s="15" customFormat="1" ht="45" customHeight="1">
      <c r="B3" s="303"/>
      <c r="C3" s="304" t="s">
        <v>3039</v>
      </c>
      <c r="D3" s="304"/>
      <c r="E3" s="304"/>
      <c r="F3" s="304"/>
      <c r="G3" s="304"/>
      <c r="H3" s="304"/>
      <c r="I3" s="304"/>
      <c r="J3" s="304"/>
      <c r="K3" s="305"/>
    </row>
    <row r="4" ht="25.5" customHeight="1">
      <c r="B4" s="306"/>
      <c r="C4" s="307" t="s">
        <v>3040</v>
      </c>
      <c r="D4" s="307"/>
      <c r="E4" s="307"/>
      <c r="F4" s="307"/>
      <c r="G4" s="307"/>
      <c r="H4" s="307"/>
      <c r="I4" s="307"/>
      <c r="J4" s="307"/>
      <c r="K4" s="308"/>
    </row>
    <row r="5" ht="5.25" customHeight="1">
      <c r="B5" s="306"/>
      <c r="C5" s="309"/>
      <c r="D5" s="309"/>
      <c r="E5" s="309"/>
      <c r="F5" s="309"/>
      <c r="G5" s="309"/>
      <c r="H5" s="309"/>
      <c r="I5" s="309"/>
      <c r="J5" s="309"/>
      <c r="K5" s="308"/>
    </row>
    <row r="6" ht="15" customHeight="1">
      <c r="B6" s="306"/>
      <c r="C6" s="310" t="s">
        <v>3041</v>
      </c>
      <c r="D6" s="310"/>
      <c r="E6" s="310"/>
      <c r="F6" s="310"/>
      <c r="G6" s="310"/>
      <c r="H6" s="310"/>
      <c r="I6" s="310"/>
      <c r="J6" s="310"/>
      <c r="K6" s="308"/>
    </row>
    <row r="7" ht="15" customHeight="1">
      <c r="B7" s="311"/>
      <c r="C7" s="310" t="s">
        <v>3042</v>
      </c>
      <c r="D7" s="310"/>
      <c r="E7" s="310"/>
      <c r="F7" s="310"/>
      <c r="G7" s="310"/>
      <c r="H7" s="310"/>
      <c r="I7" s="310"/>
      <c r="J7" s="310"/>
      <c r="K7" s="308"/>
    </row>
    <row r="8" ht="12.75" customHeight="1">
      <c r="B8" s="311"/>
      <c r="C8" s="310"/>
      <c r="D8" s="310"/>
      <c r="E8" s="310"/>
      <c r="F8" s="310"/>
      <c r="G8" s="310"/>
      <c r="H8" s="310"/>
      <c r="I8" s="310"/>
      <c r="J8" s="310"/>
      <c r="K8" s="308"/>
    </row>
    <row r="9" ht="15" customHeight="1">
      <c r="B9" s="311"/>
      <c r="C9" s="310" t="s">
        <v>3043</v>
      </c>
      <c r="D9" s="310"/>
      <c r="E9" s="310"/>
      <c r="F9" s="310"/>
      <c r="G9" s="310"/>
      <c r="H9" s="310"/>
      <c r="I9" s="310"/>
      <c r="J9" s="310"/>
      <c r="K9" s="308"/>
    </row>
    <row r="10" ht="15" customHeight="1">
      <c r="B10" s="311"/>
      <c r="C10" s="310"/>
      <c r="D10" s="310" t="s">
        <v>3044</v>
      </c>
      <c r="E10" s="310"/>
      <c r="F10" s="310"/>
      <c r="G10" s="310"/>
      <c r="H10" s="310"/>
      <c r="I10" s="310"/>
      <c r="J10" s="310"/>
      <c r="K10" s="308"/>
    </row>
    <row r="11" ht="15" customHeight="1">
      <c r="B11" s="311"/>
      <c r="C11" s="312"/>
      <c r="D11" s="310" t="s">
        <v>3045</v>
      </c>
      <c r="E11" s="310"/>
      <c r="F11" s="310"/>
      <c r="G11" s="310"/>
      <c r="H11" s="310"/>
      <c r="I11" s="310"/>
      <c r="J11" s="310"/>
      <c r="K11" s="308"/>
    </row>
    <row r="12" ht="12.75" customHeight="1">
      <c r="B12" s="311"/>
      <c r="C12" s="312"/>
      <c r="D12" s="312"/>
      <c r="E12" s="312"/>
      <c r="F12" s="312"/>
      <c r="G12" s="312"/>
      <c r="H12" s="312"/>
      <c r="I12" s="312"/>
      <c r="J12" s="312"/>
      <c r="K12" s="308"/>
    </row>
    <row r="13" ht="15" customHeight="1">
      <c r="B13" s="311"/>
      <c r="C13" s="312"/>
      <c r="D13" s="310" t="s">
        <v>3046</v>
      </c>
      <c r="E13" s="310"/>
      <c r="F13" s="310"/>
      <c r="G13" s="310"/>
      <c r="H13" s="310"/>
      <c r="I13" s="310"/>
      <c r="J13" s="310"/>
      <c r="K13" s="308"/>
    </row>
    <row r="14" ht="15" customHeight="1">
      <c r="B14" s="311"/>
      <c r="C14" s="312"/>
      <c r="D14" s="310" t="s">
        <v>3047</v>
      </c>
      <c r="E14" s="310"/>
      <c r="F14" s="310"/>
      <c r="G14" s="310"/>
      <c r="H14" s="310"/>
      <c r="I14" s="310"/>
      <c r="J14" s="310"/>
      <c r="K14" s="308"/>
    </row>
    <row r="15" ht="15" customHeight="1">
      <c r="B15" s="311"/>
      <c r="C15" s="312"/>
      <c r="D15" s="310" t="s">
        <v>3048</v>
      </c>
      <c r="E15" s="310"/>
      <c r="F15" s="310"/>
      <c r="G15" s="310"/>
      <c r="H15" s="310"/>
      <c r="I15" s="310"/>
      <c r="J15" s="310"/>
      <c r="K15" s="308"/>
    </row>
    <row r="16" ht="15" customHeight="1">
      <c r="B16" s="311"/>
      <c r="C16" s="312"/>
      <c r="D16" s="312"/>
      <c r="E16" s="313" t="s">
        <v>79</v>
      </c>
      <c r="F16" s="310" t="s">
        <v>3049</v>
      </c>
      <c r="G16" s="310"/>
      <c r="H16" s="310"/>
      <c r="I16" s="310"/>
      <c r="J16" s="310"/>
      <c r="K16" s="308"/>
    </row>
    <row r="17" ht="15" customHeight="1">
      <c r="B17" s="311"/>
      <c r="C17" s="312"/>
      <c r="D17" s="312"/>
      <c r="E17" s="313" t="s">
        <v>3050</v>
      </c>
      <c r="F17" s="310" t="s">
        <v>3051</v>
      </c>
      <c r="G17" s="310"/>
      <c r="H17" s="310"/>
      <c r="I17" s="310"/>
      <c r="J17" s="310"/>
      <c r="K17" s="308"/>
    </row>
    <row r="18" ht="15" customHeight="1">
      <c r="B18" s="311"/>
      <c r="C18" s="312"/>
      <c r="D18" s="312"/>
      <c r="E18" s="313" t="s">
        <v>3052</v>
      </c>
      <c r="F18" s="310" t="s">
        <v>3053</v>
      </c>
      <c r="G18" s="310"/>
      <c r="H18" s="310"/>
      <c r="I18" s="310"/>
      <c r="J18" s="310"/>
      <c r="K18" s="308"/>
    </row>
    <row r="19" ht="15" customHeight="1">
      <c r="B19" s="311"/>
      <c r="C19" s="312"/>
      <c r="D19" s="312"/>
      <c r="E19" s="313" t="s">
        <v>95</v>
      </c>
      <c r="F19" s="310" t="s">
        <v>96</v>
      </c>
      <c r="G19" s="310"/>
      <c r="H19" s="310"/>
      <c r="I19" s="310"/>
      <c r="J19" s="310"/>
      <c r="K19" s="308"/>
    </row>
    <row r="20" ht="15" customHeight="1">
      <c r="B20" s="311"/>
      <c r="C20" s="312"/>
      <c r="D20" s="312"/>
      <c r="E20" s="313" t="s">
        <v>2857</v>
      </c>
      <c r="F20" s="310" t="s">
        <v>2102</v>
      </c>
      <c r="G20" s="310"/>
      <c r="H20" s="310"/>
      <c r="I20" s="310"/>
      <c r="J20" s="310"/>
      <c r="K20" s="308"/>
    </row>
    <row r="21" ht="15" customHeight="1">
      <c r="B21" s="311"/>
      <c r="C21" s="312"/>
      <c r="D21" s="312"/>
      <c r="E21" s="313" t="s">
        <v>3054</v>
      </c>
      <c r="F21" s="310" t="s">
        <v>3055</v>
      </c>
      <c r="G21" s="310"/>
      <c r="H21" s="310"/>
      <c r="I21" s="310"/>
      <c r="J21" s="310"/>
      <c r="K21" s="308"/>
    </row>
    <row r="22" ht="12.75" customHeight="1">
      <c r="B22" s="311"/>
      <c r="C22" s="312"/>
      <c r="D22" s="312"/>
      <c r="E22" s="312"/>
      <c r="F22" s="312"/>
      <c r="G22" s="312"/>
      <c r="H22" s="312"/>
      <c r="I22" s="312"/>
      <c r="J22" s="312"/>
      <c r="K22" s="308"/>
    </row>
    <row r="23" ht="15" customHeight="1">
      <c r="B23" s="311"/>
      <c r="C23" s="310" t="s">
        <v>3056</v>
      </c>
      <c r="D23" s="310"/>
      <c r="E23" s="310"/>
      <c r="F23" s="310"/>
      <c r="G23" s="310"/>
      <c r="H23" s="310"/>
      <c r="I23" s="310"/>
      <c r="J23" s="310"/>
      <c r="K23" s="308"/>
    </row>
    <row r="24" ht="15" customHeight="1">
      <c r="B24" s="311"/>
      <c r="C24" s="310" t="s">
        <v>3057</v>
      </c>
      <c r="D24" s="310"/>
      <c r="E24" s="310"/>
      <c r="F24" s="310"/>
      <c r="G24" s="310"/>
      <c r="H24" s="310"/>
      <c r="I24" s="310"/>
      <c r="J24" s="310"/>
      <c r="K24" s="308"/>
    </row>
    <row r="25" ht="15" customHeight="1">
      <c r="B25" s="311"/>
      <c r="C25" s="310"/>
      <c r="D25" s="310" t="s">
        <v>3058</v>
      </c>
      <c r="E25" s="310"/>
      <c r="F25" s="310"/>
      <c r="G25" s="310"/>
      <c r="H25" s="310"/>
      <c r="I25" s="310"/>
      <c r="J25" s="310"/>
      <c r="K25" s="308"/>
    </row>
    <row r="26" ht="15" customHeight="1">
      <c r="B26" s="311"/>
      <c r="C26" s="312"/>
      <c r="D26" s="310" t="s">
        <v>3059</v>
      </c>
      <c r="E26" s="310"/>
      <c r="F26" s="310"/>
      <c r="G26" s="310"/>
      <c r="H26" s="310"/>
      <c r="I26" s="310"/>
      <c r="J26" s="310"/>
      <c r="K26" s="308"/>
    </row>
    <row r="27" ht="12.75" customHeight="1">
      <c r="B27" s="311"/>
      <c r="C27" s="312"/>
      <c r="D27" s="312"/>
      <c r="E27" s="312"/>
      <c r="F27" s="312"/>
      <c r="G27" s="312"/>
      <c r="H27" s="312"/>
      <c r="I27" s="312"/>
      <c r="J27" s="312"/>
      <c r="K27" s="308"/>
    </row>
    <row r="28" ht="15" customHeight="1">
      <c r="B28" s="311"/>
      <c r="C28" s="312"/>
      <c r="D28" s="310" t="s">
        <v>3060</v>
      </c>
      <c r="E28" s="310"/>
      <c r="F28" s="310"/>
      <c r="G28" s="310"/>
      <c r="H28" s="310"/>
      <c r="I28" s="310"/>
      <c r="J28" s="310"/>
      <c r="K28" s="308"/>
    </row>
    <row r="29" ht="15" customHeight="1">
      <c r="B29" s="311"/>
      <c r="C29" s="312"/>
      <c r="D29" s="310" t="s">
        <v>3061</v>
      </c>
      <c r="E29" s="310"/>
      <c r="F29" s="310"/>
      <c r="G29" s="310"/>
      <c r="H29" s="310"/>
      <c r="I29" s="310"/>
      <c r="J29" s="310"/>
      <c r="K29" s="308"/>
    </row>
    <row r="30" ht="12.75" customHeight="1">
      <c r="B30" s="311"/>
      <c r="C30" s="312"/>
      <c r="D30" s="312"/>
      <c r="E30" s="312"/>
      <c r="F30" s="312"/>
      <c r="G30" s="312"/>
      <c r="H30" s="312"/>
      <c r="I30" s="312"/>
      <c r="J30" s="312"/>
      <c r="K30" s="308"/>
    </row>
    <row r="31" ht="15" customHeight="1">
      <c r="B31" s="311"/>
      <c r="C31" s="312"/>
      <c r="D31" s="310" t="s">
        <v>3062</v>
      </c>
      <c r="E31" s="310"/>
      <c r="F31" s="310"/>
      <c r="G31" s="310"/>
      <c r="H31" s="310"/>
      <c r="I31" s="310"/>
      <c r="J31" s="310"/>
      <c r="K31" s="308"/>
    </row>
    <row r="32" ht="15" customHeight="1">
      <c r="B32" s="311"/>
      <c r="C32" s="312"/>
      <c r="D32" s="310" t="s">
        <v>3063</v>
      </c>
      <c r="E32" s="310"/>
      <c r="F32" s="310"/>
      <c r="G32" s="310"/>
      <c r="H32" s="310"/>
      <c r="I32" s="310"/>
      <c r="J32" s="310"/>
      <c r="K32" s="308"/>
    </row>
    <row r="33" ht="15" customHeight="1">
      <c r="B33" s="311"/>
      <c r="C33" s="312"/>
      <c r="D33" s="310" t="s">
        <v>3064</v>
      </c>
      <c r="E33" s="310"/>
      <c r="F33" s="310"/>
      <c r="G33" s="310"/>
      <c r="H33" s="310"/>
      <c r="I33" s="310"/>
      <c r="J33" s="310"/>
      <c r="K33" s="308"/>
    </row>
    <row r="34" ht="15" customHeight="1">
      <c r="B34" s="311"/>
      <c r="C34" s="312"/>
      <c r="D34" s="310"/>
      <c r="E34" s="314" t="s">
        <v>135</v>
      </c>
      <c r="F34" s="310"/>
      <c r="G34" s="310" t="s">
        <v>3065</v>
      </c>
      <c r="H34" s="310"/>
      <c r="I34" s="310"/>
      <c r="J34" s="310"/>
      <c r="K34" s="308"/>
    </row>
    <row r="35" ht="30.75" customHeight="1">
      <c r="B35" s="311"/>
      <c r="C35" s="312"/>
      <c r="D35" s="310"/>
      <c r="E35" s="314" t="s">
        <v>3066</v>
      </c>
      <c r="F35" s="310"/>
      <c r="G35" s="310" t="s">
        <v>3067</v>
      </c>
      <c r="H35" s="310"/>
      <c r="I35" s="310"/>
      <c r="J35" s="310"/>
      <c r="K35" s="308"/>
    </row>
    <row r="36" ht="15" customHeight="1">
      <c r="B36" s="311"/>
      <c r="C36" s="312"/>
      <c r="D36" s="310"/>
      <c r="E36" s="314" t="s">
        <v>53</v>
      </c>
      <c r="F36" s="310"/>
      <c r="G36" s="310" t="s">
        <v>3068</v>
      </c>
      <c r="H36" s="310"/>
      <c r="I36" s="310"/>
      <c r="J36" s="310"/>
      <c r="K36" s="308"/>
    </row>
    <row r="37" ht="15" customHeight="1">
      <c r="B37" s="311"/>
      <c r="C37" s="312"/>
      <c r="D37" s="310"/>
      <c r="E37" s="314" t="s">
        <v>136</v>
      </c>
      <c r="F37" s="310"/>
      <c r="G37" s="310" t="s">
        <v>3069</v>
      </c>
      <c r="H37" s="310"/>
      <c r="I37" s="310"/>
      <c r="J37" s="310"/>
      <c r="K37" s="308"/>
    </row>
    <row r="38" ht="15" customHeight="1">
      <c r="B38" s="311"/>
      <c r="C38" s="312"/>
      <c r="D38" s="310"/>
      <c r="E38" s="314" t="s">
        <v>137</v>
      </c>
      <c r="F38" s="310"/>
      <c r="G38" s="310" t="s">
        <v>3070</v>
      </c>
      <c r="H38" s="310"/>
      <c r="I38" s="310"/>
      <c r="J38" s="310"/>
      <c r="K38" s="308"/>
    </row>
    <row r="39" ht="15" customHeight="1">
      <c r="B39" s="311"/>
      <c r="C39" s="312"/>
      <c r="D39" s="310"/>
      <c r="E39" s="314" t="s">
        <v>138</v>
      </c>
      <c r="F39" s="310"/>
      <c r="G39" s="310" t="s">
        <v>3071</v>
      </c>
      <c r="H39" s="310"/>
      <c r="I39" s="310"/>
      <c r="J39" s="310"/>
      <c r="K39" s="308"/>
    </row>
    <row r="40" ht="15" customHeight="1">
      <c r="B40" s="311"/>
      <c r="C40" s="312"/>
      <c r="D40" s="310"/>
      <c r="E40" s="314" t="s">
        <v>3072</v>
      </c>
      <c r="F40" s="310"/>
      <c r="G40" s="310" t="s">
        <v>3073</v>
      </c>
      <c r="H40" s="310"/>
      <c r="I40" s="310"/>
      <c r="J40" s="310"/>
      <c r="K40" s="308"/>
    </row>
    <row r="41" ht="15" customHeight="1">
      <c r="B41" s="311"/>
      <c r="C41" s="312"/>
      <c r="D41" s="310"/>
      <c r="E41" s="314"/>
      <c r="F41" s="310"/>
      <c r="G41" s="310" t="s">
        <v>3074</v>
      </c>
      <c r="H41" s="310"/>
      <c r="I41" s="310"/>
      <c r="J41" s="310"/>
      <c r="K41" s="308"/>
    </row>
    <row r="42" ht="15" customHeight="1">
      <c r="B42" s="311"/>
      <c r="C42" s="312"/>
      <c r="D42" s="310"/>
      <c r="E42" s="314" t="s">
        <v>3075</v>
      </c>
      <c r="F42" s="310"/>
      <c r="G42" s="310" t="s">
        <v>3076</v>
      </c>
      <c r="H42" s="310"/>
      <c r="I42" s="310"/>
      <c r="J42" s="310"/>
      <c r="K42" s="308"/>
    </row>
    <row r="43" ht="15" customHeight="1">
      <c r="B43" s="311"/>
      <c r="C43" s="312"/>
      <c r="D43" s="310"/>
      <c r="E43" s="314" t="s">
        <v>140</v>
      </c>
      <c r="F43" s="310"/>
      <c r="G43" s="310" t="s">
        <v>3077</v>
      </c>
      <c r="H43" s="310"/>
      <c r="I43" s="310"/>
      <c r="J43" s="310"/>
      <c r="K43" s="308"/>
    </row>
    <row r="44" ht="12.75" customHeight="1">
      <c r="B44" s="311"/>
      <c r="C44" s="312"/>
      <c r="D44" s="310"/>
      <c r="E44" s="310"/>
      <c r="F44" s="310"/>
      <c r="G44" s="310"/>
      <c r="H44" s="310"/>
      <c r="I44" s="310"/>
      <c r="J44" s="310"/>
      <c r="K44" s="308"/>
    </row>
    <row r="45" ht="15" customHeight="1">
      <c r="B45" s="311"/>
      <c r="C45" s="312"/>
      <c r="D45" s="310" t="s">
        <v>3078</v>
      </c>
      <c r="E45" s="310"/>
      <c r="F45" s="310"/>
      <c r="G45" s="310"/>
      <c r="H45" s="310"/>
      <c r="I45" s="310"/>
      <c r="J45" s="310"/>
      <c r="K45" s="308"/>
    </row>
    <row r="46" ht="15" customHeight="1">
      <c r="B46" s="311"/>
      <c r="C46" s="312"/>
      <c r="D46" s="312"/>
      <c r="E46" s="310" t="s">
        <v>3079</v>
      </c>
      <c r="F46" s="310"/>
      <c r="G46" s="310"/>
      <c r="H46" s="310"/>
      <c r="I46" s="310"/>
      <c r="J46" s="310"/>
      <c r="K46" s="308"/>
    </row>
    <row r="47" ht="15" customHeight="1">
      <c r="B47" s="311"/>
      <c r="C47" s="312"/>
      <c r="D47" s="312"/>
      <c r="E47" s="310" t="s">
        <v>3080</v>
      </c>
      <c r="F47" s="310"/>
      <c r="G47" s="310"/>
      <c r="H47" s="310"/>
      <c r="I47" s="310"/>
      <c r="J47" s="310"/>
      <c r="K47" s="308"/>
    </row>
    <row r="48" ht="15" customHeight="1">
      <c r="B48" s="311"/>
      <c r="C48" s="312"/>
      <c r="D48" s="312"/>
      <c r="E48" s="310" t="s">
        <v>3081</v>
      </c>
      <c r="F48" s="310"/>
      <c r="G48" s="310"/>
      <c r="H48" s="310"/>
      <c r="I48" s="310"/>
      <c r="J48" s="310"/>
      <c r="K48" s="308"/>
    </row>
    <row r="49" ht="15" customHeight="1">
      <c r="B49" s="311"/>
      <c r="C49" s="312"/>
      <c r="D49" s="310" t="s">
        <v>3082</v>
      </c>
      <c r="E49" s="310"/>
      <c r="F49" s="310"/>
      <c r="G49" s="310"/>
      <c r="H49" s="310"/>
      <c r="I49" s="310"/>
      <c r="J49" s="310"/>
      <c r="K49" s="308"/>
    </row>
    <row r="50" ht="25.5" customHeight="1">
      <c r="B50" s="306"/>
      <c r="C50" s="307" t="s">
        <v>3083</v>
      </c>
      <c r="D50" s="307"/>
      <c r="E50" s="307"/>
      <c r="F50" s="307"/>
      <c r="G50" s="307"/>
      <c r="H50" s="307"/>
      <c r="I50" s="307"/>
      <c r="J50" s="307"/>
      <c r="K50" s="308"/>
    </row>
    <row r="51" ht="5.25" customHeight="1">
      <c r="B51" s="306"/>
      <c r="C51" s="309"/>
      <c r="D51" s="309"/>
      <c r="E51" s="309"/>
      <c r="F51" s="309"/>
      <c r="G51" s="309"/>
      <c r="H51" s="309"/>
      <c r="I51" s="309"/>
      <c r="J51" s="309"/>
      <c r="K51" s="308"/>
    </row>
    <row r="52" ht="15" customHeight="1">
      <c r="B52" s="306"/>
      <c r="C52" s="310" t="s">
        <v>3084</v>
      </c>
      <c r="D52" s="310"/>
      <c r="E52" s="310"/>
      <c r="F52" s="310"/>
      <c r="G52" s="310"/>
      <c r="H52" s="310"/>
      <c r="I52" s="310"/>
      <c r="J52" s="310"/>
      <c r="K52" s="308"/>
    </row>
    <row r="53" ht="15" customHeight="1">
      <c r="B53" s="306"/>
      <c r="C53" s="310" t="s">
        <v>3085</v>
      </c>
      <c r="D53" s="310"/>
      <c r="E53" s="310"/>
      <c r="F53" s="310"/>
      <c r="G53" s="310"/>
      <c r="H53" s="310"/>
      <c r="I53" s="310"/>
      <c r="J53" s="310"/>
      <c r="K53" s="308"/>
    </row>
    <row r="54" ht="12.75" customHeight="1">
      <c r="B54" s="306"/>
      <c r="C54" s="310"/>
      <c r="D54" s="310"/>
      <c r="E54" s="310"/>
      <c r="F54" s="310"/>
      <c r="G54" s="310"/>
      <c r="H54" s="310"/>
      <c r="I54" s="310"/>
      <c r="J54" s="310"/>
      <c r="K54" s="308"/>
    </row>
    <row r="55" ht="15" customHeight="1">
      <c r="B55" s="306"/>
      <c r="C55" s="310" t="s">
        <v>3086</v>
      </c>
      <c r="D55" s="310"/>
      <c r="E55" s="310"/>
      <c r="F55" s="310"/>
      <c r="G55" s="310"/>
      <c r="H55" s="310"/>
      <c r="I55" s="310"/>
      <c r="J55" s="310"/>
      <c r="K55" s="308"/>
    </row>
    <row r="56" ht="15" customHeight="1">
      <c r="B56" s="306"/>
      <c r="C56" s="312"/>
      <c r="D56" s="310" t="s">
        <v>3087</v>
      </c>
      <c r="E56" s="310"/>
      <c r="F56" s="310"/>
      <c r="G56" s="310"/>
      <c r="H56" s="310"/>
      <c r="I56" s="310"/>
      <c r="J56" s="310"/>
      <c r="K56" s="308"/>
    </row>
    <row r="57" ht="15" customHeight="1">
      <c r="B57" s="306"/>
      <c r="C57" s="312"/>
      <c r="D57" s="310" t="s">
        <v>3088</v>
      </c>
      <c r="E57" s="310"/>
      <c r="F57" s="310"/>
      <c r="G57" s="310"/>
      <c r="H57" s="310"/>
      <c r="I57" s="310"/>
      <c r="J57" s="310"/>
      <c r="K57" s="308"/>
    </row>
    <row r="58" ht="15" customHeight="1">
      <c r="B58" s="306"/>
      <c r="C58" s="312"/>
      <c r="D58" s="310" t="s">
        <v>3089</v>
      </c>
      <c r="E58" s="310"/>
      <c r="F58" s="310"/>
      <c r="G58" s="310"/>
      <c r="H58" s="310"/>
      <c r="I58" s="310"/>
      <c r="J58" s="310"/>
      <c r="K58" s="308"/>
    </row>
    <row r="59" ht="15" customHeight="1">
      <c r="B59" s="306"/>
      <c r="C59" s="312"/>
      <c r="D59" s="310" t="s">
        <v>3090</v>
      </c>
      <c r="E59" s="310"/>
      <c r="F59" s="310"/>
      <c r="G59" s="310"/>
      <c r="H59" s="310"/>
      <c r="I59" s="310"/>
      <c r="J59" s="310"/>
      <c r="K59" s="308"/>
    </row>
    <row r="60" ht="15" customHeight="1">
      <c r="B60" s="306"/>
      <c r="C60" s="312"/>
      <c r="D60" s="315" t="s">
        <v>3091</v>
      </c>
      <c r="E60" s="315"/>
      <c r="F60" s="315"/>
      <c r="G60" s="315"/>
      <c r="H60" s="315"/>
      <c r="I60" s="315"/>
      <c r="J60" s="315"/>
      <c r="K60" s="308"/>
    </row>
    <row r="61" ht="15" customHeight="1">
      <c r="B61" s="306"/>
      <c r="C61" s="312"/>
      <c r="D61" s="310" t="s">
        <v>3092</v>
      </c>
      <c r="E61" s="310"/>
      <c r="F61" s="310"/>
      <c r="G61" s="310"/>
      <c r="H61" s="310"/>
      <c r="I61" s="310"/>
      <c r="J61" s="310"/>
      <c r="K61" s="308"/>
    </row>
    <row r="62" ht="12.75" customHeight="1">
      <c r="B62" s="306"/>
      <c r="C62" s="312"/>
      <c r="D62" s="312"/>
      <c r="E62" s="316"/>
      <c r="F62" s="312"/>
      <c r="G62" s="312"/>
      <c r="H62" s="312"/>
      <c r="I62" s="312"/>
      <c r="J62" s="312"/>
      <c r="K62" s="308"/>
    </row>
    <row r="63" ht="15" customHeight="1">
      <c r="B63" s="306"/>
      <c r="C63" s="312"/>
      <c r="D63" s="310" t="s">
        <v>3093</v>
      </c>
      <c r="E63" s="310"/>
      <c r="F63" s="310"/>
      <c r="G63" s="310"/>
      <c r="H63" s="310"/>
      <c r="I63" s="310"/>
      <c r="J63" s="310"/>
      <c r="K63" s="308"/>
    </row>
    <row r="64" ht="15" customHeight="1">
      <c r="B64" s="306"/>
      <c r="C64" s="312"/>
      <c r="D64" s="315" t="s">
        <v>3094</v>
      </c>
      <c r="E64" s="315"/>
      <c r="F64" s="315"/>
      <c r="G64" s="315"/>
      <c r="H64" s="315"/>
      <c r="I64" s="315"/>
      <c r="J64" s="315"/>
      <c r="K64" s="308"/>
    </row>
    <row r="65" ht="15" customHeight="1">
      <c r="B65" s="306"/>
      <c r="C65" s="312"/>
      <c r="D65" s="310" t="s">
        <v>3095</v>
      </c>
      <c r="E65" s="310"/>
      <c r="F65" s="310"/>
      <c r="G65" s="310"/>
      <c r="H65" s="310"/>
      <c r="I65" s="310"/>
      <c r="J65" s="310"/>
      <c r="K65" s="308"/>
    </row>
    <row r="66" ht="15" customHeight="1">
      <c r="B66" s="306"/>
      <c r="C66" s="312"/>
      <c r="D66" s="310" t="s">
        <v>3096</v>
      </c>
      <c r="E66" s="310"/>
      <c r="F66" s="310"/>
      <c r="G66" s="310"/>
      <c r="H66" s="310"/>
      <c r="I66" s="310"/>
      <c r="J66" s="310"/>
      <c r="K66" s="308"/>
    </row>
    <row r="67" ht="15" customHeight="1">
      <c r="B67" s="306"/>
      <c r="C67" s="312"/>
      <c r="D67" s="310" t="s">
        <v>3097</v>
      </c>
      <c r="E67" s="310"/>
      <c r="F67" s="310"/>
      <c r="G67" s="310"/>
      <c r="H67" s="310"/>
      <c r="I67" s="310"/>
      <c r="J67" s="310"/>
      <c r="K67" s="308"/>
    </row>
    <row r="68" ht="15" customHeight="1">
      <c r="B68" s="306"/>
      <c r="C68" s="312"/>
      <c r="D68" s="310" t="s">
        <v>3098</v>
      </c>
      <c r="E68" s="310"/>
      <c r="F68" s="310"/>
      <c r="G68" s="310"/>
      <c r="H68" s="310"/>
      <c r="I68" s="310"/>
      <c r="J68" s="310"/>
      <c r="K68" s="308"/>
    </row>
    <row r="69" ht="12.75" customHeight="1">
      <c r="B69" s="317"/>
      <c r="C69" s="318"/>
      <c r="D69" s="318"/>
      <c r="E69" s="318"/>
      <c r="F69" s="318"/>
      <c r="G69" s="318"/>
      <c r="H69" s="318"/>
      <c r="I69" s="318"/>
      <c r="J69" s="318"/>
      <c r="K69" s="319"/>
    </row>
    <row r="70" ht="18.75" customHeight="1">
      <c r="B70" s="320"/>
      <c r="C70" s="320"/>
      <c r="D70" s="320"/>
      <c r="E70" s="320"/>
      <c r="F70" s="320"/>
      <c r="G70" s="320"/>
      <c r="H70" s="320"/>
      <c r="I70" s="320"/>
      <c r="J70" s="320"/>
      <c r="K70" s="321"/>
    </row>
    <row r="71" ht="18.75" customHeight="1">
      <c r="B71" s="321"/>
      <c r="C71" s="321"/>
      <c r="D71" s="321"/>
      <c r="E71" s="321"/>
      <c r="F71" s="321"/>
      <c r="G71" s="321"/>
      <c r="H71" s="321"/>
      <c r="I71" s="321"/>
      <c r="J71" s="321"/>
      <c r="K71" s="321"/>
    </row>
    <row r="72" ht="7.5" customHeight="1">
      <c r="B72" s="322"/>
      <c r="C72" s="323"/>
      <c r="D72" s="323"/>
      <c r="E72" s="323"/>
      <c r="F72" s="323"/>
      <c r="G72" s="323"/>
      <c r="H72" s="323"/>
      <c r="I72" s="323"/>
      <c r="J72" s="323"/>
      <c r="K72" s="324"/>
    </row>
    <row r="73" ht="45" customHeight="1">
      <c r="B73" s="325"/>
      <c r="C73" s="326" t="s">
        <v>102</v>
      </c>
      <c r="D73" s="326"/>
      <c r="E73" s="326"/>
      <c r="F73" s="326"/>
      <c r="G73" s="326"/>
      <c r="H73" s="326"/>
      <c r="I73" s="326"/>
      <c r="J73" s="326"/>
      <c r="K73" s="327"/>
    </row>
    <row r="74" ht="17.25" customHeight="1">
      <c r="B74" s="325"/>
      <c r="C74" s="328" t="s">
        <v>3099</v>
      </c>
      <c r="D74" s="328"/>
      <c r="E74" s="328"/>
      <c r="F74" s="328" t="s">
        <v>3100</v>
      </c>
      <c r="G74" s="329"/>
      <c r="H74" s="328" t="s">
        <v>136</v>
      </c>
      <c r="I74" s="328" t="s">
        <v>57</v>
      </c>
      <c r="J74" s="328" t="s">
        <v>3101</v>
      </c>
      <c r="K74" s="327"/>
    </row>
    <row r="75" ht="17.25" customHeight="1">
      <c r="B75" s="325"/>
      <c r="C75" s="330" t="s">
        <v>3102</v>
      </c>
      <c r="D75" s="330"/>
      <c r="E75" s="330"/>
      <c r="F75" s="331" t="s">
        <v>3103</v>
      </c>
      <c r="G75" s="332"/>
      <c r="H75" s="330"/>
      <c r="I75" s="330"/>
      <c r="J75" s="330" t="s">
        <v>3104</v>
      </c>
      <c r="K75" s="327"/>
    </row>
    <row r="76" ht="5.25" customHeight="1">
      <c r="B76" s="325"/>
      <c r="C76" s="333"/>
      <c r="D76" s="333"/>
      <c r="E76" s="333"/>
      <c r="F76" s="333"/>
      <c r="G76" s="334"/>
      <c r="H76" s="333"/>
      <c r="I76" s="333"/>
      <c r="J76" s="333"/>
      <c r="K76" s="327"/>
    </row>
    <row r="77" ht="15" customHeight="1">
      <c r="B77" s="325"/>
      <c r="C77" s="314" t="s">
        <v>53</v>
      </c>
      <c r="D77" s="333"/>
      <c r="E77" s="333"/>
      <c r="F77" s="335" t="s">
        <v>3105</v>
      </c>
      <c r="G77" s="334"/>
      <c r="H77" s="314" t="s">
        <v>3106</v>
      </c>
      <c r="I77" s="314" t="s">
        <v>3107</v>
      </c>
      <c r="J77" s="314">
        <v>20</v>
      </c>
      <c r="K77" s="327"/>
    </row>
    <row r="78" ht="15" customHeight="1">
      <c r="B78" s="325"/>
      <c r="C78" s="314" t="s">
        <v>3108</v>
      </c>
      <c r="D78" s="314"/>
      <c r="E78" s="314"/>
      <c r="F78" s="335" t="s">
        <v>3105</v>
      </c>
      <c r="G78" s="334"/>
      <c r="H78" s="314" t="s">
        <v>3109</v>
      </c>
      <c r="I78" s="314" t="s">
        <v>3107</v>
      </c>
      <c r="J78" s="314">
        <v>120</v>
      </c>
      <c r="K78" s="327"/>
    </row>
    <row r="79" ht="15" customHeight="1">
      <c r="B79" s="336"/>
      <c r="C79" s="314" t="s">
        <v>3110</v>
      </c>
      <c r="D79" s="314"/>
      <c r="E79" s="314"/>
      <c r="F79" s="335" t="s">
        <v>3111</v>
      </c>
      <c r="G79" s="334"/>
      <c r="H79" s="314" t="s">
        <v>3112</v>
      </c>
      <c r="I79" s="314" t="s">
        <v>3107</v>
      </c>
      <c r="J79" s="314">
        <v>50</v>
      </c>
      <c r="K79" s="327"/>
    </row>
    <row r="80" ht="15" customHeight="1">
      <c r="B80" s="336"/>
      <c r="C80" s="314" t="s">
        <v>3113</v>
      </c>
      <c r="D80" s="314"/>
      <c r="E80" s="314"/>
      <c r="F80" s="335" t="s">
        <v>3105</v>
      </c>
      <c r="G80" s="334"/>
      <c r="H80" s="314" t="s">
        <v>3114</v>
      </c>
      <c r="I80" s="314" t="s">
        <v>3115</v>
      </c>
      <c r="J80" s="314"/>
      <c r="K80" s="327"/>
    </row>
    <row r="81" ht="15" customHeight="1">
      <c r="B81" s="336"/>
      <c r="C81" s="337" t="s">
        <v>3116</v>
      </c>
      <c r="D81" s="337"/>
      <c r="E81" s="337"/>
      <c r="F81" s="338" t="s">
        <v>3111</v>
      </c>
      <c r="G81" s="337"/>
      <c r="H81" s="337" t="s">
        <v>3117</v>
      </c>
      <c r="I81" s="337" t="s">
        <v>3107</v>
      </c>
      <c r="J81" s="337">
        <v>15</v>
      </c>
      <c r="K81" s="327"/>
    </row>
    <row r="82" ht="15" customHeight="1">
      <c r="B82" s="336"/>
      <c r="C82" s="337" t="s">
        <v>3118</v>
      </c>
      <c r="D82" s="337"/>
      <c r="E82" s="337"/>
      <c r="F82" s="338" t="s">
        <v>3111</v>
      </c>
      <c r="G82" s="337"/>
      <c r="H82" s="337" t="s">
        <v>3119</v>
      </c>
      <c r="I82" s="337" t="s">
        <v>3107</v>
      </c>
      <c r="J82" s="337">
        <v>15</v>
      </c>
      <c r="K82" s="327"/>
    </row>
    <row r="83" ht="15" customHeight="1">
      <c r="B83" s="336"/>
      <c r="C83" s="337" t="s">
        <v>3120</v>
      </c>
      <c r="D83" s="337"/>
      <c r="E83" s="337"/>
      <c r="F83" s="338" t="s">
        <v>3111</v>
      </c>
      <c r="G83" s="337"/>
      <c r="H83" s="337" t="s">
        <v>3121</v>
      </c>
      <c r="I83" s="337" t="s">
        <v>3107</v>
      </c>
      <c r="J83" s="337">
        <v>20</v>
      </c>
      <c r="K83" s="327"/>
    </row>
    <row r="84" ht="15" customHeight="1">
      <c r="B84" s="336"/>
      <c r="C84" s="337" t="s">
        <v>3122</v>
      </c>
      <c r="D84" s="337"/>
      <c r="E84" s="337"/>
      <c r="F84" s="338" t="s">
        <v>3111</v>
      </c>
      <c r="G84" s="337"/>
      <c r="H84" s="337" t="s">
        <v>3123</v>
      </c>
      <c r="I84" s="337" t="s">
        <v>3107</v>
      </c>
      <c r="J84" s="337">
        <v>20</v>
      </c>
      <c r="K84" s="327"/>
    </row>
    <row r="85" ht="15" customHeight="1">
      <c r="B85" s="336"/>
      <c r="C85" s="314" t="s">
        <v>3124</v>
      </c>
      <c r="D85" s="314"/>
      <c r="E85" s="314"/>
      <c r="F85" s="335" t="s">
        <v>3111</v>
      </c>
      <c r="G85" s="334"/>
      <c r="H85" s="314" t="s">
        <v>3125</v>
      </c>
      <c r="I85" s="314" t="s">
        <v>3107</v>
      </c>
      <c r="J85" s="314">
        <v>50</v>
      </c>
      <c r="K85" s="327"/>
    </row>
    <row r="86" ht="15" customHeight="1">
      <c r="B86" s="336"/>
      <c r="C86" s="314" t="s">
        <v>3126</v>
      </c>
      <c r="D86" s="314"/>
      <c r="E86" s="314"/>
      <c r="F86" s="335" t="s">
        <v>3111</v>
      </c>
      <c r="G86" s="334"/>
      <c r="H86" s="314" t="s">
        <v>3127</v>
      </c>
      <c r="I86" s="314" t="s">
        <v>3107</v>
      </c>
      <c r="J86" s="314">
        <v>20</v>
      </c>
      <c r="K86" s="327"/>
    </row>
    <row r="87" ht="15" customHeight="1">
      <c r="B87" s="336"/>
      <c r="C87" s="314" t="s">
        <v>3128</v>
      </c>
      <c r="D87" s="314"/>
      <c r="E87" s="314"/>
      <c r="F87" s="335" t="s">
        <v>3111</v>
      </c>
      <c r="G87" s="334"/>
      <c r="H87" s="314" t="s">
        <v>3129</v>
      </c>
      <c r="I87" s="314" t="s">
        <v>3107</v>
      </c>
      <c r="J87" s="314">
        <v>20</v>
      </c>
      <c r="K87" s="327"/>
    </row>
    <row r="88" ht="15" customHeight="1">
      <c r="B88" s="336"/>
      <c r="C88" s="314" t="s">
        <v>3130</v>
      </c>
      <c r="D88" s="314"/>
      <c r="E88" s="314"/>
      <c r="F88" s="335" t="s">
        <v>3111</v>
      </c>
      <c r="G88" s="334"/>
      <c r="H88" s="314" t="s">
        <v>3131</v>
      </c>
      <c r="I88" s="314" t="s">
        <v>3107</v>
      </c>
      <c r="J88" s="314">
        <v>50</v>
      </c>
      <c r="K88" s="327"/>
    </row>
    <row r="89" ht="15" customHeight="1">
      <c r="B89" s="336"/>
      <c r="C89" s="314" t="s">
        <v>3132</v>
      </c>
      <c r="D89" s="314"/>
      <c r="E89" s="314"/>
      <c r="F89" s="335" t="s">
        <v>3111</v>
      </c>
      <c r="G89" s="334"/>
      <c r="H89" s="314" t="s">
        <v>3132</v>
      </c>
      <c r="I89" s="314" t="s">
        <v>3107</v>
      </c>
      <c r="J89" s="314">
        <v>50</v>
      </c>
      <c r="K89" s="327"/>
    </row>
    <row r="90" ht="15" customHeight="1">
      <c r="B90" s="336"/>
      <c r="C90" s="314" t="s">
        <v>141</v>
      </c>
      <c r="D90" s="314"/>
      <c r="E90" s="314"/>
      <c r="F90" s="335" t="s">
        <v>3111</v>
      </c>
      <c r="G90" s="334"/>
      <c r="H90" s="314" t="s">
        <v>3133</v>
      </c>
      <c r="I90" s="314" t="s">
        <v>3107</v>
      </c>
      <c r="J90" s="314">
        <v>255</v>
      </c>
      <c r="K90" s="327"/>
    </row>
    <row r="91" ht="15" customHeight="1">
      <c r="B91" s="336"/>
      <c r="C91" s="314" t="s">
        <v>3134</v>
      </c>
      <c r="D91" s="314"/>
      <c r="E91" s="314"/>
      <c r="F91" s="335" t="s">
        <v>3105</v>
      </c>
      <c r="G91" s="334"/>
      <c r="H91" s="314" t="s">
        <v>3135</v>
      </c>
      <c r="I91" s="314" t="s">
        <v>3136</v>
      </c>
      <c r="J91" s="314"/>
      <c r="K91" s="327"/>
    </row>
    <row r="92" ht="15" customHeight="1">
      <c r="B92" s="336"/>
      <c r="C92" s="314" t="s">
        <v>3137</v>
      </c>
      <c r="D92" s="314"/>
      <c r="E92" s="314"/>
      <c r="F92" s="335" t="s">
        <v>3105</v>
      </c>
      <c r="G92" s="334"/>
      <c r="H92" s="314" t="s">
        <v>3138</v>
      </c>
      <c r="I92" s="314" t="s">
        <v>3139</v>
      </c>
      <c r="J92" s="314"/>
      <c r="K92" s="327"/>
    </row>
    <row r="93" ht="15" customHeight="1">
      <c r="B93" s="336"/>
      <c r="C93" s="314" t="s">
        <v>3140</v>
      </c>
      <c r="D93" s="314"/>
      <c r="E93" s="314"/>
      <c r="F93" s="335" t="s">
        <v>3105</v>
      </c>
      <c r="G93" s="334"/>
      <c r="H93" s="314" t="s">
        <v>3140</v>
      </c>
      <c r="I93" s="314" t="s">
        <v>3139</v>
      </c>
      <c r="J93" s="314"/>
      <c r="K93" s="327"/>
    </row>
    <row r="94" ht="15" customHeight="1">
      <c r="B94" s="336"/>
      <c r="C94" s="314" t="s">
        <v>38</v>
      </c>
      <c r="D94" s="314"/>
      <c r="E94" s="314"/>
      <c r="F94" s="335" t="s">
        <v>3105</v>
      </c>
      <c r="G94" s="334"/>
      <c r="H94" s="314" t="s">
        <v>3141</v>
      </c>
      <c r="I94" s="314" t="s">
        <v>3139</v>
      </c>
      <c r="J94" s="314"/>
      <c r="K94" s="327"/>
    </row>
    <row r="95" ht="15" customHeight="1">
      <c r="B95" s="336"/>
      <c r="C95" s="314" t="s">
        <v>48</v>
      </c>
      <c r="D95" s="314"/>
      <c r="E95" s="314"/>
      <c r="F95" s="335" t="s">
        <v>3105</v>
      </c>
      <c r="G95" s="334"/>
      <c r="H95" s="314" t="s">
        <v>3142</v>
      </c>
      <c r="I95" s="314" t="s">
        <v>3139</v>
      </c>
      <c r="J95" s="314"/>
      <c r="K95" s="327"/>
    </row>
    <row r="96" ht="15" customHeight="1">
      <c r="B96" s="339"/>
      <c r="C96" s="340"/>
      <c r="D96" s="340"/>
      <c r="E96" s="340"/>
      <c r="F96" s="340"/>
      <c r="G96" s="340"/>
      <c r="H96" s="340"/>
      <c r="I96" s="340"/>
      <c r="J96" s="340"/>
      <c r="K96" s="341"/>
    </row>
    <row r="97" ht="18.75" customHeight="1">
      <c r="B97" s="342"/>
      <c r="C97" s="343"/>
      <c r="D97" s="343"/>
      <c r="E97" s="343"/>
      <c r="F97" s="343"/>
      <c r="G97" s="343"/>
      <c r="H97" s="343"/>
      <c r="I97" s="343"/>
      <c r="J97" s="343"/>
      <c r="K97" s="342"/>
    </row>
    <row r="98" ht="18.75" customHeight="1">
      <c r="B98" s="321"/>
      <c r="C98" s="321"/>
      <c r="D98" s="321"/>
      <c r="E98" s="321"/>
      <c r="F98" s="321"/>
      <c r="G98" s="321"/>
      <c r="H98" s="321"/>
      <c r="I98" s="321"/>
      <c r="J98" s="321"/>
      <c r="K98" s="321"/>
    </row>
    <row r="99" ht="7.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4"/>
    </row>
    <row r="100" ht="45" customHeight="1">
      <c r="B100" s="325"/>
      <c r="C100" s="326" t="s">
        <v>3143</v>
      </c>
      <c r="D100" s="326"/>
      <c r="E100" s="326"/>
      <c r="F100" s="326"/>
      <c r="G100" s="326"/>
      <c r="H100" s="326"/>
      <c r="I100" s="326"/>
      <c r="J100" s="326"/>
      <c r="K100" s="327"/>
    </row>
    <row r="101" ht="17.25" customHeight="1">
      <c r="B101" s="325"/>
      <c r="C101" s="328" t="s">
        <v>3099</v>
      </c>
      <c r="D101" s="328"/>
      <c r="E101" s="328"/>
      <c r="F101" s="328" t="s">
        <v>3100</v>
      </c>
      <c r="G101" s="329"/>
      <c r="H101" s="328" t="s">
        <v>136</v>
      </c>
      <c r="I101" s="328" t="s">
        <v>57</v>
      </c>
      <c r="J101" s="328" t="s">
        <v>3101</v>
      </c>
      <c r="K101" s="327"/>
    </row>
    <row r="102" ht="17.25" customHeight="1">
      <c r="B102" s="325"/>
      <c r="C102" s="330" t="s">
        <v>3102</v>
      </c>
      <c r="D102" s="330"/>
      <c r="E102" s="330"/>
      <c r="F102" s="331" t="s">
        <v>3103</v>
      </c>
      <c r="G102" s="332"/>
      <c r="H102" s="330"/>
      <c r="I102" s="330"/>
      <c r="J102" s="330" t="s">
        <v>3104</v>
      </c>
      <c r="K102" s="327"/>
    </row>
    <row r="103" ht="5.25" customHeight="1">
      <c r="B103" s="325"/>
      <c r="C103" s="328"/>
      <c r="D103" s="328"/>
      <c r="E103" s="328"/>
      <c r="F103" s="328"/>
      <c r="G103" s="344"/>
      <c r="H103" s="328"/>
      <c r="I103" s="328"/>
      <c r="J103" s="328"/>
      <c r="K103" s="327"/>
    </row>
    <row r="104" ht="15" customHeight="1">
      <c r="B104" s="325"/>
      <c r="C104" s="314" t="s">
        <v>53</v>
      </c>
      <c r="D104" s="333"/>
      <c r="E104" s="333"/>
      <c r="F104" s="335" t="s">
        <v>3105</v>
      </c>
      <c r="G104" s="344"/>
      <c r="H104" s="314" t="s">
        <v>3144</v>
      </c>
      <c r="I104" s="314" t="s">
        <v>3107</v>
      </c>
      <c r="J104" s="314">
        <v>20</v>
      </c>
      <c r="K104" s="327"/>
    </row>
    <row r="105" ht="15" customHeight="1">
      <c r="B105" s="325"/>
      <c r="C105" s="314" t="s">
        <v>3108</v>
      </c>
      <c r="D105" s="314"/>
      <c r="E105" s="314"/>
      <c r="F105" s="335" t="s">
        <v>3105</v>
      </c>
      <c r="G105" s="314"/>
      <c r="H105" s="314" t="s">
        <v>3144</v>
      </c>
      <c r="I105" s="314" t="s">
        <v>3107</v>
      </c>
      <c r="J105" s="314">
        <v>120</v>
      </c>
      <c r="K105" s="327"/>
    </row>
    <row r="106" ht="15" customHeight="1">
      <c r="B106" s="336"/>
      <c r="C106" s="314" t="s">
        <v>3110</v>
      </c>
      <c r="D106" s="314"/>
      <c r="E106" s="314"/>
      <c r="F106" s="335" t="s">
        <v>3111</v>
      </c>
      <c r="G106" s="314"/>
      <c r="H106" s="314" t="s">
        <v>3144</v>
      </c>
      <c r="I106" s="314" t="s">
        <v>3107</v>
      </c>
      <c r="J106" s="314">
        <v>50</v>
      </c>
      <c r="K106" s="327"/>
    </row>
    <row r="107" ht="15" customHeight="1">
      <c r="B107" s="336"/>
      <c r="C107" s="314" t="s">
        <v>3113</v>
      </c>
      <c r="D107" s="314"/>
      <c r="E107" s="314"/>
      <c r="F107" s="335" t="s">
        <v>3105</v>
      </c>
      <c r="G107" s="314"/>
      <c r="H107" s="314" t="s">
        <v>3144</v>
      </c>
      <c r="I107" s="314" t="s">
        <v>3115</v>
      </c>
      <c r="J107" s="314"/>
      <c r="K107" s="327"/>
    </row>
    <row r="108" ht="15" customHeight="1">
      <c r="B108" s="336"/>
      <c r="C108" s="314" t="s">
        <v>3124</v>
      </c>
      <c r="D108" s="314"/>
      <c r="E108" s="314"/>
      <c r="F108" s="335" t="s">
        <v>3111</v>
      </c>
      <c r="G108" s="314"/>
      <c r="H108" s="314" t="s">
        <v>3144</v>
      </c>
      <c r="I108" s="314" t="s">
        <v>3107</v>
      </c>
      <c r="J108" s="314">
        <v>50</v>
      </c>
      <c r="K108" s="327"/>
    </row>
    <row r="109" ht="15" customHeight="1">
      <c r="B109" s="336"/>
      <c r="C109" s="314" t="s">
        <v>3132</v>
      </c>
      <c r="D109" s="314"/>
      <c r="E109" s="314"/>
      <c r="F109" s="335" t="s">
        <v>3111</v>
      </c>
      <c r="G109" s="314"/>
      <c r="H109" s="314" t="s">
        <v>3144</v>
      </c>
      <c r="I109" s="314" t="s">
        <v>3107</v>
      </c>
      <c r="J109" s="314">
        <v>50</v>
      </c>
      <c r="K109" s="327"/>
    </row>
    <row r="110" ht="15" customHeight="1">
      <c r="B110" s="336"/>
      <c r="C110" s="314" t="s">
        <v>3130</v>
      </c>
      <c r="D110" s="314"/>
      <c r="E110" s="314"/>
      <c r="F110" s="335" t="s">
        <v>3111</v>
      </c>
      <c r="G110" s="314"/>
      <c r="H110" s="314" t="s">
        <v>3144</v>
      </c>
      <c r="I110" s="314" t="s">
        <v>3107</v>
      </c>
      <c r="J110" s="314">
        <v>50</v>
      </c>
      <c r="K110" s="327"/>
    </row>
    <row r="111" ht="15" customHeight="1">
      <c r="B111" s="336"/>
      <c r="C111" s="314" t="s">
        <v>53</v>
      </c>
      <c r="D111" s="314"/>
      <c r="E111" s="314"/>
      <c r="F111" s="335" t="s">
        <v>3105</v>
      </c>
      <c r="G111" s="314"/>
      <c r="H111" s="314" t="s">
        <v>3145</v>
      </c>
      <c r="I111" s="314" t="s">
        <v>3107</v>
      </c>
      <c r="J111" s="314">
        <v>20</v>
      </c>
      <c r="K111" s="327"/>
    </row>
    <row r="112" ht="15" customHeight="1">
      <c r="B112" s="336"/>
      <c r="C112" s="314" t="s">
        <v>3146</v>
      </c>
      <c r="D112" s="314"/>
      <c r="E112" s="314"/>
      <c r="F112" s="335" t="s">
        <v>3105</v>
      </c>
      <c r="G112" s="314"/>
      <c r="H112" s="314" t="s">
        <v>3147</v>
      </c>
      <c r="I112" s="314" t="s">
        <v>3107</v>
      </c>
      <c r="J112" s="314">
        <v>120</v>
      </c>
      <c r="K112" s="327"/>
    </row>
    <row r="113" ht="15" customHeight="1">
      <c r="B113" s="336"/>
      <c r="C113" s="314" t="s">
        <v>38</v>
      </c>
      <c r="D113" s="314"/>
      <c r="E113" s="314"/>
      <c r="F113" s="335" t="s">
        <v>3105</v>
      </c>
      <c r="G113" s="314"/>
      <c r="H113" s="314" t="s">
        <v>3148</v>
      </c>
      <c r="I113" s="314" t="s">
        <v>3139</v>
      </c>
      <c r="J113" s="314"/>
      <c r="K113" s="327"/>
    </row>
    <row r="114" ht="15" customHeight="1">
      <c r="B114" s="336"/>
      <c r="C114" s="314" t="s">
        <v>48</v>
      </c>
      <c r="D114" s="314"/>
      <c r="E114" s="314"/>
      <c r="F114" s="335" t="s">
        <v>3105</v>
      </c>
      <c r="G114" s="314"/>
      <c r="H114" s="314" t="s">
        <v>3149</v>
      </c>
      <c r="I114" s="314" t="s">
        <v>3139</v>
      </c>
      <c r="J114" s="314"/>
      <c r="K114" s="327"/>
    </row>
    <row r="115" ht="15" customHeight="1">
      <c r="B115" s="336"/>
      <c r="C115" s="314" t="s">
        <v>57</v>
      </c>
      <c r="D115" s="314"/>
      <c r="E115" s="314"/>
      <c r="F115" s="335" t="s">
        <v>3105</v>
      </c>
      <c r="G115" s="314"/>
      <c r="H115" s="314" t="s">
        <v>3150</v>
      </c>
      <c r="I115" s="314" t="s">
        <v>3151</v>
      </c>
      <c r="J115" s="314"/>
      <c r="K115" s="327"/>
    </row>
    <row r="116" ht="15" customHeight="1">
      <c r="B116" s="339"/>
      <c r="C116" s="345"/>
      <c r="D116" s="345"/>
      <c r="E116" s="345"/>
      <c r="F116" s="345"/>
      <c r="G116" s="345"/>
      <c r="H116" s="345"/>
      <c r="I116" s="345"/>
      <c r="J116" s="345"/>
      <c r="K116" s="341"/>
    </row>
    <row r="117" ht="18.75" customHeight="1">
      <c r="B117" s="346"/>
      <c r="C117" s="310"/>
      <c r="D117" s="310"/>
      <c r="E117" s="310"/>
      <c r="F117" s="347"/>
      <c r="G117" s="310"/>
      <c r="H117" s="310"/>
      <c r="I117" s="310"/>
      <c r="J117" s="310"/>
      <c r="K117" s="346"/>
    </row>
    <row r="118" ht="18.75" customHeight="1">
      <c r="B118" s="321"/>
      <c r="C118" s="321"/>
      <c r="D118" s="321"/>
      <c r="E118" s="321"/>
      <c r="F118" s="321"/>
      <c r="G118" s="321"/>
      <c r="H118" s="321"/>
      <c r="I118" s="321"/>
      <c r="J118" s="321"/>
      <c r="K118" s="321"/>
    </row>
    <row r="119" ht="7.5" customHeight="1">
      <c r="B119" s="348"/>
      <c r="C119" s="349"/>
      <c r="D119" s="349"/>
      <c r="E119" s="349"/>
      <c r="F119" s="349"/>
      <c r="G119" s="349"/>
      <c r="H119" s="349"/>
      <c r="I119" s="349"/>
      <c r="J119" s="349"/>
      <c r="K119" s="350"/>
    </row>
    <row r="120" ht="45" customHeight="1">
      <c r="B120" s="351"/>
      <c r="C120" s="304" t="s">
        <v>3152</v>
      </c>
      <c r="D120" s="304"/>
      <c r="E120" s="304"/>
      <c r="F120" s="304"/>
      <c r="G120" s="304"/>
      <c r="H120" s="304"/>
      <c r="I120" s="304"/>
      <c r="J120" s="304"/>
      <c r="K120" s="352"/>
    </row>
    <row r="121" ht="17.25" customHeight="1">
      <c r="B121" s="353"/>
      <c r="C121" s="328" t="s">
        <v>3099</v>
      </c>
      <c r="D121" s="328"/>
      <c r="E121" s="328"/>
      <c r="F121" s="328" t="s">
        <v>3100</v>
      </c>
      <c r="G121" s="329"/>
      <c r="H121" s="328" t="s">
        <v>136</v>
      </c>
      <c r="I121" s="328" t="s">
        <v>57</v>
      </c>
      <c r="J121" s="328" t="s">
        <v>3101</v>
      </c>
      <c r="K121" s="354"/>
    </row>
    <row r="122" ht="17.25" customHeight="1">
      <c r="B122" s="353"/>
      <c r="C122" s="330" t="s">
        <v>3102</v>
      </c>
      <c r="D122" s="330"/>
      <c r="E122" s="330"/>
      <c r="F122" s="331" t="s">
        <v>3103</v>
      </c>
      <c r="G122" s="332"/>
      <c r="H122" s="330"/>
      <c r="I122" s="330"/>
      <c r="J122" s="330" t="s">
        <v>3104</v>
      </c>
      <c r="K122" s="354"/>
    </row>
    <row r="123" ht="5.25" customHeight="1">
      <c r="B123" s="355"/>
      <c r="C123" s="333"/>
      <c r="D123" s="333"/>
      <c r="E123" s="333"/>
      <c r="F123" s="333"/>
      <c r="G123" s="314"/>
      <c r="H123" s="333"/>
      <c r="I123" s="333"/>
      <c r="J123" s="333"/>
      <c r="K123" s="356"/>
    </row>
    <row r="124" ht="15" customHeight="1">
      <c r="B124" s="355"/>
      <c r="C124" s="314" t="s">
        <v>3108</v>
      </c>
      <c r="D124" s="333"/>
      <c r="E124" s="333"/>
      <c r="F124" s="335" t="s">
        <v>3105</v>
      </c>
      <c r="G124" s="314"/>
      <c r="H124" s="314" t="s">
        <v>3144</v>
      </c>
      <c r="I124" s="314" t="s">
        <v>3107</v>
      </c>
      <c r="J124" s="314">
        <v>120</v>
      </c>
      <c r="K124" s="357"/>
    </row>
    <row r="125" ht="15" customHeight="1">
      <c r="B125" s="355"/>
      <c r="C125" s="314" t="s">
        <v>3153</v>
      </c>
      <c r="D125" s="314"/>
      <c r="E125" s="314"/>
      <c r="F125" s="335" t="s">
        <v>3105</v>
      </c>
      <c r="G125" s="314"/>
      <c r="H125" s="314" t="s">
        <v>3154</v>
      </c>
      <c r="I125" s="314" t="s">
        <v>3107</v>
      </c>
      <c r="J125" s="314" t="s">
        <v>3155</v>
      </c>
      <c r="K125" s="357"/>
    </row>
    <row r="126" ht="15" customHeight="1">
      <c r="B126" s="355"/>
      <c r="C126" s="314" t="s">
        <v>3054</v>
      </c>
      <c r="D126" s="314"/>
      <c r="E126" s="314"/>
      <c r="F126" s="335" t="s">
        <v>3105</v>
      </c>
      <c r="G126" s="314"/>
      <c r="H126" s="314" t="s">
        <v>3156</v>
      </c>
      <c r="I126" s="314" t="s">
        <v>3107</v>
      </c>
      <c r="J126" s="314" t="s">
        <v>3155</v>
      </c>
      <c r="K126" s="357"/>
    </row>
    <row r="127" ht="15" customHeight="1">
      <c r="B127" s="355"/>
      <c r="C127" s="314" t="s">
        <v>3116</v>
      </c>
      <c r="D127" s="314"/>
      <c r="E127" s="314"/>
      <c r="F127" s="335" t="s">
        <v>3111</v>
      </c>
      <c r="G127" s="314"/>
      <c r="H127" s="314" t="s">
        <v>3117</v>
      </c>
      <c r="I127" s="314" t="s">
        <v>3107</v>
      </c>
      <c r="J127" s="314">
        <v>15</v>
      </c>
      <c r="K127" s="357"/>
    </row>
    <row r="128" ht="15" customHeight="1">
      <c r="B128" s="355"/>
      <c r="C128" s="337" t="s">
        <v>3118</v>
      </c>
      <c r="D128" s="337"/>
      <c r="E128" s="337"/>
      <c r="F128" s="338" t="s">
        <v>3111</v>
      </c>
      <c r="G128" s="337"/>
      <c r="H128" s="337" t="s">
        <v>3119</v>
      </c>
      <c r="I128" s="337" t="s">
        <v>3107</v>
      </c>
      <c r="J128" s="337">
        <v>15</v>
      </c>
      <c r="K128" s="357"/>
    </row>
    <row r="129" ht="15" customHeight="1">
      <c r="B129" s="355"/>
      <c r="C129" s="337" t="s">
        <v>3120</v>
      </c>
      <c r="D129" s="337"/>
      <c r="E129" s="337"/>
      <c r="F129" s="338" t="s">
        <v>3111</v>
      </c>
      <c r="G129" s="337"/>
      <c r="H129" s="337" t="s">
        <v>3121</v>
      </c>
      <c r="I129" s="337" t="s">
        <v>3107</v>
      </c>
      <c r="J129" s="337">
        <v>20</v>
      </c>
      <c r="K129" s="357"/>
    </row>
    <row r="130" ht="15" customHeight="1">
      <c r="B130" s="355"/>
      <c r="C130" s="337" t="s">
        <v>3122</v>
      </c>
      <c r="D130" s="337"/>
      <c r="E130" s="337"/>
      <c r="F130" s="338" t="s">
        <v>3111</v>
      </c>
      <c r="G130" s="337"/>
      <c r="H130" s="337" t="s">
        <v>3123</v>
      </c>
      <c r="I130" s="337" t="s">
        <v>3107</v>
      </c>
      <c r="J130" s="337">
        <v>20</v>
      </c>
      <c r="K130" s="357"/>
    </row>
    <row r="131" ht="15" customHeight="1">
      <c r="B131" s="355"/>
      <c r="C131" s="314" t="s">
        <v>3110</v>
      </c>
      <c r="D131" s="314"/>
      <c r="E131" s="314"/>
      <c r="F131" s="335" t="s">
        <v>3111</v>
      </c>
      <c r="G131" s="314"/>
      <c r="H131" s="314" t="s">
        <v>3144</v>
      </c>
      <c r="I131" s="314" t="s">
        <v>3107</v>
      </c>
      <c r="J131" s="314">
        <v>50</v>
      </c>
      <c r="K131" s="357"/>
    </row>
    <row r="132" ht="15" customHeight="1">
      <c r="B132" s="355"/>
      <c r="C132" s="314" t="s">
        <v>3124</v>
      </c>
      <c r="D132" s="314"/>
      <c r="E132" s="314"/>
      <c r="F132" s="335" t="s">
        <v>3111</v>
      </c>
      <c r="G132" s="314"/>
      <c r="H132" s="314" t="s">
        <v>3144</v>
      </c>
      <c r="I132" s="314" t="s">
        <v>3107</v>
      </c>
      <c r="J132" s="314">
        <v>50</v>
      </c>
      <c r="K132" s="357"/>
    </row>
    <row r="133" ht="15" customHeight="1">
      <c r="B133" s="355"/>
      <c r="C133" s="314" t="s">
        <v>3130</v>
      </c>
      <c r="D133" s="314"/>
      <c r="E133" s="314"/>
      <c r="F133" s="335" t="s">
        <v>3111</v>
      </c>
      <c r="G133" s="314"/>
      <c r="H133" s="314" t="s">
        <v>3144</v>
      </c>
      <c r="I133" s="314" t="s">
        <v>3107</v>
      </c>
      <c r="J133" s="314">
        <v>50</v>
      </c>
      <c r="K133" s="357"/>
    </row>
    <row r="134" ht="15" customHeight="1">
      <c r="B134" s="355"/>
      <c r="C134" s="314" t="s">
        <v>3132</v>
      </c>
      <c r="D134" s="314"/>
      <c r="E134" s="314"/>
      <c r="F134" s="335" t="s">
        <v>3111</v>
      </c>
      <c r="G134" s="314"/>
      <c r="H134" s="314" t="s">
        <v>3144</v>
      </c>
      <c r="I134" s="314" t="s">
        <v>3107</v>
      </c>
      <c r="J134" s="314">
        <v>50</v>
      </c>
      <c r="K134" s="357"/>
    </row>
    <row r="135" ht="15" customHeight="1">
      <c r="B135" s="355"/>
      <c r="C135" s="314" t="s">
        <v>141</v>
      </c>
      <c r="D135" s="314"/>
      <c r="E135" s="314"/>
      <c r="F135" s="335" t="s">
        <v>3111</v>
      </c>
      <c r="G135" s="314"/>
      <c r="H135" s="314" t="s">
        <v>3157</v>
      </c>
      <c r="I135" s="314" t="s">
        <v>3107</v>
      </c>
      <c r="J135" s="314">
        <v>255</v>
      </c>
      <c r="K135" s="357"/>
    </row>
    <row r="136" ht="15" customHeight="1">
      <c r="B136" s="355"/>
      <c r="C136" s="314" t="s">
        <v>3134</v>
      </c>
      <c r="D136" s="314"/>
      <c r="E136" s="314"/>
      <c r="F136" s="335" t="s">
        <v>3105</v>
      </c>
      <c r="G136" s="314"/>
      <c r="H136" s="314" t="s">
        <v>3158</v>
      </c>
      <c r="I136" s="314" t="s">
        <v>3136</v>
      </c>
      <c r="J136" s="314"/>
      <c r="K136" s="357"/>
    </row>
    <row r="137" ht="15" customHeight="1">
      <c r="B137" s="355"/>
      <c r="C137" s="314" t="s">
        <v>3137</v>
      </c>
      <c r="D137" s="314"/>
      <c r="E137" s="314"/>
      <c r="F137" s="335" t="s">
        <v>3105</v>
      </c>
      <c r="G137" s="314"/>
      <c r="H137" s="314" t="s">
        <v>3159</v>
      </c>
      <c r="I137" s="314" t="s">
        <v>3139</v>
      </c>
      <c r="J137" s="314"/>
      <c r="K137" s="357"/>
    </row>
    <row r="138" ht="15" customHeight="1">
      <c r="B138" s="355"/>
      <c r="C138" s="314" t="s">
        <v>3140</v>
      </c>
      <c r="D138" s="314"/>
      <c r="E138" s="314"/>
      <c r="F138" s="335" t="s">
        <v>3105</v>
      </c>
      <c r="G138" s="314"/>
      <c r="H138" s="314" t="s">
        <v>3140</v>
      </c>
      <c r="I138" s="314" t="s">
        <v>3139</v>
      </c>
      <c r="J138" s="314"/>
      <c r="K138" s="357"/>
    </row>
    <row r="139" ht="15" customHeight="1">
      <c r="B139" s="355"/>
      <c r="C139" s="314" t="s">
        <v>38</v>
      </c>
      <c r="D139" s="314"/>
      <c r="E139" s="314"/>
      <c r="F139" s="335" t="s">
        <v>3105</v>
      </c>
      <c r="G139" s="314"/>
      <c r="H139" s="314" t="s">
        <v>3160</v>
      </c>
      <c r="I139" s="314" t="s">
        <v>3139</v>
      </c>
      <c r="J139" s="314"/>
      <c r="K139" s="357"/>
    </row>
    <row r="140" ht="15" customHeight="1">
      <c r="B140" s="355"/>
      <c r="C140" s="314" t="s">
        <v>3161</v>
      </c>
      <c r="D140" s="314"/>
      <c r="E140" s="314"/>
      <c r="F140" s="335" t="s">
        <v>3105</v>
      </c>
      <c r="G140" s="314"/>
      <c r="H140" s="314" t="s">
        <v>3162</v>
      </c>
      <c r="I140" s="314" t="s">
        <v>3139</v>
      </c>
      <c r="J140" s="314"/>
      <c r="K140" s="357"/>
    </row>
    <row r="141" ht="15" customHeight="1">
      <c r="B141" s="358"/>
      <c r="C141" s="359"/>
      <c r="D141" s="359"/>
      <c r="E141" s="359"/>
      <c r="F141" s="359"/>
      <c r="G141" s="359"/>
      <c r="H141" s="359"/>
      <c r="I141" s="359"/>
      <c r="J141" s="359"/>
      <c r="K141" s="360"/>
    </row>
    <row r="142" ht="18.75" customHeight="1">
      <c r="B142" s="310"/>
      <c r="C142" s="310"/>
      <c r="D142" s="310"/>
      <c r="E142" s="310"/>
      <c r="F142" s="347"/>
      <c r="G142" s="310"/>
      <c r="H142" s="310"/>
      <c r="I142" s="310"/>
      <c r="J142" s="310"/>
      <c r="K142" s="310"/>
    </row>
    <row r="143" ht="18.75" customHeight="1">
      <c r="B143" s="321"/>
      <c r="C143" s="321"/>
      <c r="D143" s="321"/>
      <c r="E143" s="321"/>
      <c r="F143" s="321"/>
      <c r="G143" s="321"/>
      <c r="H143" s="321"/>
      <c r="I143" s="321"/>
      <c r="J143" s="321"/>
      <c r="K143" s="321"/>
    </row>
    <row r="144" ht="7.5" customHeight="1">
      <c r="B144" s="322"/>
      <c r="C144" s="323"/>
      <c r="D144" s="323"/>
      <c r="E144" s="323"/>
      <c r="F144" s="323"/>
      <c r="G144" s="323"/>
      <c r="H144" s="323"/>
      <c r="I144" s="323"/>
      <c r="J144" s="323"/>
      <c r="K144" s="324"/>
    </row>
    <row r="145" ht="45" customHeight="1">
      <c r="B145" s="325"/>
      <c r="C145" s="326" t="s">
        <v>3163</v>
      </c>
      <c r="D145" s="326"/>
      <c r="E145" s="326"/>
      <c r="F145" s="326"/>
      <c r="G145" s="326"/>
      <c r="H145" s="326"/>
      <c r="I145" s="326"/>
      <c r="J145" s="326"/>
      <c r="K145" s="327"/>
    </row>
    <row r="146" ht="17.25" customHeight="1">
      <c r="B146" s="325"/>
      <c r="C146" s="328" t="s">
        <v>3099</v>
      </c>
      <c r="D146" s="328"/>
      <c r="E146" s="328"/>
      <c r="F146" s="328" t="s">
        <v>3100</v>
      </c>
      <c r="G146" s="329"/>
      <c r="H146" s="328" t="s">
        <v>136</v>
      </c>
      <c r="I146" s="328" t="s">
        <v>57</v>
      </c>
      <c r="J146" s="328" t="s">
        <v>3101</v>
      </c>
      <c r="K146" s="327"/>
    </row>
    <row r="147" ht="17.25" customHeight="1">
      <c r="B147" s="325"/>
      <c r="C147" s="330" t="s">
        <v>3102</v>
      </c>
      <c r="D147" s="330"/>
      <c r="E147" s="330"/>
      <c r="F147" s="331" t="s">
        <v>3103</v>
      </c>
      <c r="G147" s="332"/>
      <c r="H147" s="330"/>
      <c r="I147" s="330"/>
      <c r="J147" s="330" t="s">
        <v>3104</v>
      </c>
      <c r="K147" s="327"/>
    </row>
    <row r="148" ht="5.25" customHeight="1">
      <c r="B148" s="336"/>
      <c r="C148" s="333"/>
      <c r="D148" s="333"/>
      <c r="E148" s="333"/>
      <c r="F148" s="333"/>
      <c r="G148" s="334"/>
      <c r="H148" s="333"/>
      <c r="I148" s="333"/>
      <c r="J148" s="333"/>
      <c r="K148" s="357"/>
    </row>
    <row r="149" ht="15" customHeight="1">
      <c r="B149" s="336"/>
      <c r="C149" s="361" t="s">
        <v>3108</v>
      </c>
      <c r="D149" s="314"/>
      <c r="E149" s="314"/>
      <c r="F149" s="362" t="s">
        <v>3105</v>
      </c>
      <c r="G149" s="314"/>
      <c r="H149" s="361" t="s">
        <v>3144</v>
      </c>
      <c r="I149" s="361" t="s">
        <v>3107</v>
      </c>
      <c r="J149" s="361">
        <v>120</v>
      </c>
      <c r="K149" s="357"/>
    </row>
    <row r="150" ht="15" customHeight="1">
      <c r="B150" s="336"/>
      <c r="C150" s="361" t="s">
        <v>3153</v>
      </c>
      <c r="D150" s="314"/>
      <c r="E150" s="314"/>
      <c r="F150" s="362" t="s">
        <v>3105</v>
      </c>
      <c r="G150" s="314"/>
      <c r="H150" s="361" t="s">
        <v>3164</v>
      </c>
      <c r="I150" s="361" t="s">
        <v>3107</v>
      </c>
      <c r="J150" s="361" t="s">
        <v>3155</v>
      </c>
      <c r="K150" s="357"/>
    </row>
    <row r="151" ht="15" customHeight="1">
      <c r="B151" s="336"/>
      <c r="C151" s="361" t="s">
        <v>3054</v>
      </c>
      <c r="D151" s="314"/>
      <c r="E151" s="314"/>
      <c r="F151" s="362" t="s">
        <v>3105</v>
      </c>
      <c r="G151" s="314"/>
      <c r="H151" s="361" t="s">
        <v>3165</v>
      </c>
      <c r="I151" s="361" t="s">
        <v>3107</v>
      </c>
      <c r="J151" s="361" t="s">
        <v>3155</v>
      </c>
      <c r="K151" s="357"/>
    </row>
    <row r="152" ht="15" customHeight="1">
      <c r="B152" s="336"/>
      <c r="C152" s="361" t="s">
        <v>3110</v>
      </c>
      <c r="D152" s="314"/>
      <c r="E152" s="314"/>
      <c r="F152" s="362" t="s">
        <v>3111</v>
      </c>
      <c r="G152" s="314"/>
      <c r="H152" s="361" t="s">
        <v>3144</v>
      </c>
      <c r="I152" s="361" t="s">
        <v>3107</v>
      </c>
      <c r="J152" s="361">
        <v>50</v>
      </c>
      <c r="K152" s="357"/>
    </row>
    <row r="153" ht="15" customHeight="1">
      <c r="B153" s="336"/>
      <c r="C153" s="361" t="s">
        <v>3113</v>
      </c>
      <c r="D153" s="314"/>
      <c r="E153" s="314"/>
      <c r="F153" s="362" t="s">
        <v>3105</v>
      </c>
      <c r="G153" s="314"/>
      <c r="H153" s="361" t="s">
        <v>3144</v>
      </c>
      <c r="I153" s="361" t="s">
        <v>3115</v>
      </c>
      <c r="J153" s="361"/>
      <c r="K153" s="357"/>
    </row>
    <row r="154" ht="15" customHeight="1">
      <c r="B154" s="336"/>
      <c r="C154" s="361" t="s">
        <v>3124</v>
      </c>
      <c r="D154" s="314"/>
      <c r="E154" s="314"/>
      <c r="F154" s="362" t="s">
        <v>3111</v>
      </c>
      <c r="G154" s="314"/>
      <c r="H154" s="361" t="s">
        <v>3144</v>
      </c>
      <c r="I154" s="361" t="s">
        <v>3107</v>
      </c>
      <c r="J154" s="361">
        <v>50</v>
      </c>
      <c r="K154" s="357"/>
    </row>
    <row r="155" ht="15" customHeight="1">
      <c r="B155" s="336"/>
      <c r="C155" s="361" t="s">
        <v>3132</v>
      </c>
      <c r="D155" s="314"/>
      <c r="E155" s="314"/>
      <c r="F155" s="362" t="s">
        <v>3111</v>
      </c>
      <c r="G155" s="314"/>
      <c r="H155" s="361" t="s">
        <v>3144</v>
      </c>
      <c r="I155" s="361" t="s">
        <v>3107</v>
      </c>
      <c r="J155" s="361">
        <v>50</v>
      </c>
      <c r="K155" s="357"/>
    </row>
    <row r="156" ht="15" customHeight="1">
      <c r="B156" s="336"/>
      <c r="C156" s="361" t="s">
        <v>3130</v>
      </c>
      <c r="D156" s="314"/>
      <c r="E156" s="314"/>
      <c r="F156" s="362" t="s">
        <v>3111</v>
      </c>
      <c r="G156" s="314"/>
      <c r="H156" s="361" t="s">
        <v>3144</v>
      </c>
      <c r="I156" s="361" t="s">
        <v>3107</v>
      </c>
      <c r="J156" s="361">
        <v>50</v>
      </c>
      <c r="K156" s="357"/>
    </row>
    <row r="157" ht="15" customHeight="1">
      <c r="B157" s="336"/>
      <c r="C157" s="361" t="s">
        <v>107</v>
      </c>
      <c r="D157" s="314"/>
      <c r="E157" s="314"/>
      <c r="F157" s="362" t="s">
        <v>3105</v>
      </c>
      <c r="G157" s="314"/>
      <c r="H157" s="361" t="s">
        <v>3166</v>
      </c>
      <c r="I157" s="361" t="s">
        <v>3107</v>
      </c>
      <c r="J157" s="361" t="s">
        <v>3167</v>
      </c>
      <c r="K157" s="357"/>
    </row>
    <row r="158" ht="15" customHeight="1">
      <c r="B158" s="336"/>
      <c r="C158" s="361" t="s">
        <v>3168</v>
      </c>
      <c r="D158" s="314"/>
      <c r="E158" s="314"/>
      <c r="F158" s="362" t="s">
        <v>3105</v>
      </c>
      <c r="G158" s="314"/>
      <c r="H158" s="361" t="s">
        <v>3169</v>
      </c>
      <c r="I158" s="361" t="s">
        <v>3139</v>
      </c>
      <c r="J158" s="361"/>
      <c r="K158" s="357"/>
    </row>
    <row r="159" ht="15" customHeight="1">
      <c r="B159" s="363"/>
      <c r="C159" s="345"/>
      <c r="D159" s="345"/>
      <c r="E159" s="345"/>
      <c r="F159" s="345"/>
      <c r="G159" s="345"/>
      <c r="H159" s="345"/>
      <c r="I159" s="345"/>
      <c r="J159" s="345"/>
      <c r="K159" s="364"/>
    </row>
    <row r="160" ht="18.75" customHeight="1">
      <c r="B160" s="310"/>
      <c r="C160" s="314"/>
      <c r="D160" s="314"/>
      <c r="E160" s="314"/>
      <c r="F160" s="335"/>
      <c r="G160" s="314"/>
      <c r="H160" s="314"/>
      <c r="I160" s="314"/>
      <c r="J160" s="314"/>
      <c r="K160" s="310"/>
    </row>
    <row r="161" ht="18.75" customHeight="1">
      <c r="B161" s="321"/>
      <c r="C161" s="321"/>
      <c r="D161" s="321"/>
      <c r="E161" s="321"/>
      <c r="F161" s="321"/>
      <c r="G161" s="321"/>
      <c r="H161" s="321"/>
      <c r="I161" s="321"/>
      <c r="J161" s="321"/>
      <c r="K161" s="321"/>
    </row>
    <row r="162" ht="7.5" customHeight="1">
      <c r="B162" s="300"/>
      <c r="C162" s="301"/>
      <c r="D162" s="301"/>
      <c r="E162" s="301"/>
      <c r="F162" s="301"/>
      <c r="G162" s="301"/>
      <c r="H162" s="301"/>
      <c r="I162" s="301"/>
      <c r="J162" s="301"/>
      <c r="K162" s="302"/>
    </row>
    <row r="163" ht="45" customHeight="1">
      <c r="B163" s="303"/>
      <c r="C163" s="304" t="s">
        <v>3170</v>
      </c>
      <c r="D163" s="304"/>
      <c r="E163" s="304"/>
      <c r="F163" s="304"/>
      <c r="G163" s="304"/>
      <c r="H163" s="304"/>
      <c r="I163" s="304"/>
      <c r="J163" s="304"/>
      <c r="K163" s="305"/>
    </row>
    <row r="164" ht="17.25" customHeight="1">
      <c r="B164" s="303"/>
      <c r="C164" s="328" t="s">
        <v>3099</v>
      </c>
      <c r="D164" s="328"/>
      <c r="E164" s="328"/>
      <c r="F164" s="328" t="s">
        <v>3100</v>
      </c>
      <c r="G164" s="365"/>
      <c r="H164" s="366" t="s">
        <v>136</v>
      </c>
      <c r="I164" s="366" t="s">
        <v>57</v>
      </c>
      <c r="J164" s="328" t="s">
        <v>3101</v>
      </c>
      <c r="K164" s="305"/>
    </row>
    <row r="165" ht="17.25" customHeight="1">
      <c r="B165" s="306"/>
      <c r="C165" s="330" t="s">
        <v>3102</v>
      </c>
      <c r="D165" s="330"/>
      <c r="E165" s="330"/>
      <c r="F165" s="331" t="s">
        <v>3103</v>
      </c>
      <c r="G165" s="367"/>
      <c r="H165" s="368"/>
      <c r="I165" s="368"/>
      <c r="J165" s="330" t="s">
        <v>3104</v>
      </c>
      <c r="K165" s="308"/>
    </row>
    <row r="166" ht="5.25" customHeight="1">
      <c r="B166" s="336"/>
      <c r="C166" s="333"/>
      <c r="D166" s="333"/>
      <c r="E166" s="333"/>
      <c r="F166" s="333"/>
      <c r="G166" s="334"/>
      <c r="H166" s="333"/>
      <c r="I166" s="333"/>
      <c r="J166" s="333"/>
      <c r="K166" s="357"/>
    </row>
    <row r="167" ht="15" customHeight="1">
      <c r="B167" s="336"/>
      <c r="C167" s="314" t="s">
        <v>3108</v>
      </c>
      <c r="D167" s="314"/>
      <c r="E167" s="314"/>
      <c r="F167" s="335" t="s">
        <v>3105</v>
      </c>
      <c r="G167" s="314"/>
      <c r="H167" s="314" t="s">
        <v>3144</v>
      </c>
      <c r="I167" s="314" t="s">
        <v>3107</v>
      </c>
      <c r="J167" s="314">
        <v>120</v>
      </c>
      <c r="K167" s="357"/>
    </row>
    <row r="168" ht="15" customHeight="1">
      <c r="B168" s="336"/>
      <c r="C168" s="314" t="s">
        <v>3153</v>
      </c>
      <c r="D168" s="314"/>
      <c r="E168" s="314"/>
      <c r="F168" s="335" t="s">
        <v>3105</v>
      </c>
      <c r="G168" s="314"/>
      <c r="H168" s="314" t="s">
        <v>3154</v>
      </c>
      <c r="I168" s="314" t="s">
        <v>3107</v>
      </c>
      <c r="J168" s="314" t="s">
        <v>3155</v>
      </c>
      <c r="K168" s="357"/>
    </row>
    <row r="169" ht="15" customHeight="1">
      <c r="B169" s="336"/>
      <c r="C169" s="314" t="s">
        <v>3054</v>
      </c>
      <c r="D169" s="314"/>
      <c r="E169" s="314"/>
      <c r="F169" s="335" t="s">
        <v>3105</v>
      </c>
      <c r="G169" s="314"/>
      <c r="H169" s="314" t="s">
        <v>3171</v>
      </c>
      <c r="I169" s="314" t="s">
        <v>3107</v>
      </c>
      <c r="J169" s="314" t="s">
        <v>3155</v>
      </c>
      <c r="K169" s="357"/>
    </row>
    <row r="170" ht="15" customHeight="1">
      <c r="B170" s="336"/>
      <c r="C170" s="314" t="s">
        <v>3110</v>
      </c>
      <c r="D170" s="314"/>
      <c r="E170" s="314"/>
      <c r="F170" s="335" t="s">
        <v>3111</v>
      </c>
      <c r="G170" s="314"/>
      <c r="H170" s="314" t="s">
        <v>3171</v>
      </c>
      <c r="I170" s="314" t="s">
        <v>3107</v>
      </c>
      <c r="J170" s="314">
        <v>50</v>
      </c>
      <c r="K170" s="357"/>
    </row>
    <row r="171" ht="15" customHeight="1">
      <c r="B171" s="336"/>
      <c r="C171" s="314" t="s">
        <v>3113</v>
      </c>
      <c r="D171" s="314"/>
      <c r="E171" s="314"/>
      <c r="F171" s="335" t="s">
        <v>3105</v>
      </c>
      <c r="G171" s="314"/>
      <c r="H171" s="314" t="s">
        <v>3171</v>
      </c>
      <c r="I171" s="314" t="s">
        <v>3115</v>
      </c>
      <c r="J171" s="314"/>
      <c r="K171" s="357"/>
    </row>
    <row r="172" ht="15" customHeight="1">
      <c r="B172" s="336"/>
      <c r="C172" s="314" t="s">
        <v>3124</v>
      </c>
      <c r="D172" s="314"/>
      <c r="E172" s="314"/>
      <c r="F172" s="335" t="s">
        <v>3111</v>
      </c>
      <c r="G172" s="314"/>
      <c r="H172" s="314" t="s">
        <v>3171</v>
      </c>
      <c r="I172" s="314" t="s">
        <v>3107</v>
      </c>
      <c r="J172" s="314">
        <v>50</v>
      </c>
      <c r="K172" s="357"/>
    </row>
    <row r="173" ht="15" customHeight="1">
      <c r="B173" s="336"/>
      <c r="C173" s="314" t="s">
        <v>3132</v>
      </c>
      <c r="D173" s="314"/>
      <c r="E173" s="314"/>
      <c r="F173" s="335" t="s">
        <v>3111</v>
      </c>
      <c r="G173" s="314"/>
      <c r="H173" s="314" t="s">
        <v>3171</v>
      </c>
      <c r="I173" s="314" t="s">
        <v>3107</v>
      </c>
      <c r="J173" s="314">
        <v>50</v>
      </c>
      <c r="K173" s="357"/>
    </row>
    <row r="174" ht="15" customHeight="1">
      <c r="B174" s="336"/>
      <c r="C174" s="314" t="s">
        <v>3130</v>
      </c>
      <c r="D174" s="314"/>
      <c r="E174" s="314"/>
      <c r="F174" s="335" t="s">
        <v>3111</v>
      </c>
      <c r="G174" s="314"/>
      <c r="H174" s="314" t="s">
        <v>3171</v>
      </c>
      <c r="I174" s="314" t="s">
        <v>3107</v>
      </c>
      <c r="J174" s="314">
        <v>50</v>
      </c>
      <c r="K174" s="357"/>
    </row>
    <row r="175" ht="15" customHeight="1">
      <c r="B175" s="336"/>
      <c r="C175" s="314" t="s">
        <v>135</v>
      </c>
      <c r="D175" s="314"/>
      <c r="E175" s="314"/>
      <c r="F175" s="335" t="s">
        <v>3105</v>
      </c>
      <c r="G175" s="314"/>
      <c r="H175" s="314" t="s">
        <v>3172</v>
      </c>
      <c r="I175" s="314" t="s">
        <v>3173</v>
      </c>
      <c r="J175" s="314"/>
      <c r="K175" s="357"/>
    </row>
    <row r="176" ht="15" customHeight="1">
      <c r="B176" s="336"/>
      <c r="C176" s="314" t="s">
        <v>57</v>
      </c>
      <c r="D176" s="314"/>
      <c r="E176" s="314"/>
      <c r="F176" s="335" t="s">
        <v>3105</v>
      </c>
      <c r="G176" s="314"/>
      <c r="H176" s="314" t="s">
        <v>3174</v>
      </c>
      <c r="I176" s="314" t="s">
        <v>3175</v>
      </c>
      <c r="J176" s="314">
        <v>1</v>
      </c>
      <c r="K176" s="357"/>
    </row>
    <row r="177" ht="15" customHeight="1">
      <c r="B177" s="336"/>
      <c r="C177" s="314" t="s">
        <v>53</v>
      </c>
      <c r="D177" s="314"/>
      <c r="E177" s="314"/>
      <c r="F177" s="335" t="s">
        <v>3105</v>
      </c>
      <c r="G177" s="314"/>
      <c r="H177" s="314" t="s">
        <v>3176</v>
      </c>
      <c r="I177" s="314" t="s">
        <v>3107</v>
      </c>
      <c r="J177" s="314">
        <v>20</v>
      </c>
      <c r="K177" s="357"/>
    </row>
    <row r="178" ht="15" customHeight="1">
      <c r="B178" s="336"/>
      <c r="C178" s="314" t="s">
        <v>136</v>
      </c>
      <c r="D178" s="314"/>
      <c r="E178" s="314"/>
      <c r="F178" s="335" t="s">
        <v>3105</v>
      </c>
      <c r="G178" s="314"/>
      <c r="H178" s="314" t="s">
        <v>3177</v>
      </c>
      <c r="I178" s="314" t="s">
        <v>3107</v>
      </c>
      <c r="J178" s="314">
        <v>255</v>
      </c>
      <c r="K178" s="357"/>
    </row>
    <row r="179" ht="15" customHeight="1">
      <c r="B179" s="336"/>
      <c r="C179" s="314" t="s">
        <v>137</v>
      </c>
      <c r="D179" s="314"/>
      <c r="E179" s="314"/>
      <c r="F179" s="335" t="s">
        <v>3105</v>
      </c>
      <c r="G179" s="314"/>
      <c r="H179" s="314" t="s">
        <v>3070</v>
      </c>
      <c r="I179" s="314" t="s">
        <v>3107</v>
      </c>
      <c r="J179" s="314">
        <v>10</v>
      </c>
      <c r="K179" s="357"/>
    </row>
    <row r="180" ht="15" customHeight="1">
      <c r="B180" s="336"/>
      <c r="C180" s="314" t="s">
        <v>138</v>
      </c>
      <c r="D180" s="314"/>
      <c r="E180" s="314"/>
      <c r="F180" s="335" t="s">
        <v>3105</v>
      </c>
      <c r="G180" s="314"/>
      <c r="H180" s="314" t="s">
        <v>3178</v>
      </c>
      <c r="I180" s="314" t="s">
        <v>3139</v>
      </c>
      <c r="J180" s="314"/>
      <c r="K180" s="357"/>
    </row>
    <row r="181" ht="15" customHeight="1">
      <c r="B181" s="336"/>
      <c r="C181" s="314" t="s">
        <v>3179</v>
      </c>
      <c r="D181" s="314"/>
      <c r="E181" s="314"/>
      <c r="F181" s="335" t="s">
        <v>3105</v>
      </c>
      <c r="G181" s="314"/>
      <c r="H181" s="314" t="s">
        <v>3180</v>
      </c>
      <c r="I181" s="314" t="s">
        <v>3139</v>
      </c>
      <c r="J181" s="314"/>
      <c r="K181" s="357"/>
    </row>
    <row r="182" ht="15" customHeight="1">
      <c r="B182" s="336"/>
      <c r="C182" s="314" t="s">
        <v>3168</v>
      </c>
      <c r="D182" s="314"/>
      <c r="E182" s="314"/>
      <c r="F182" s="335" t="s">
        <v>3105</v>
      </c>
      <c r="G182" s="314"/>
      <c r="H182" s="314" t="s">
        <v>3181</v>
      </c>
      <c r="I182" s="314" t="s">
        <v>3139</v>
      </c>
      <c r="J182" s="314"/>
      <c r="K182" s="357"/>
    </row>
    <row r="183" ht="15" customHeight="1">
      <c r="B183" s="336"/>
      <c r="C183" s="314" t="s">
        <v>140</v>
      </c>
      <c r="D183" s="314"/>
      <c r="E183" s="314"/>
      <c r="F183" s="335" t="s">
        <v>3111</v>
      </c>
      <c r="G183" s="314"/>
      <c r="H183" s="314" t="s">
        <v>3182</v>
      </c>
      <c r="I183" s="314" t="s">
        <v>3107</v>
      </c>
      <c r="J183" s="314">
        <v>50</v>
      </c>
      <c r="K183" s="357"/>
    </row>
    <row r="184" ht="15" customHeight="1">
      <c r="B184" s="336"/>
      <c r="C184" s="314" t="s">
        <v>3183</v>
      </c>
      <c r="D184" s="314"/>
      <c r="E184" s="314"/>
      <c r="F184" s="335" t="s">
        <v>3111</v>
      </c>
      <c r="G184" s="314"/>
      <c r="H184" s="314" t="s">
        <v>3184</v>
      </c>
      <c r="I184" s="314" t="s">
        <v>3185</v>
      </c>
      <c r="J184" s="314"/>
      <c r="K184" s="357"/>
    </row>
    <row r="185" ht="15" customHeight="1">
      <c r="B185" s="336"/>
      <c r="C185" s="314" t="s">
        <v>3186</v>
      </c>
      <c r="D185" s="314"/>
      <c r="E185" s="314"/>
      <c r="F185" s="335" t="s">
        <v>3111</v>
      </c>
      <c r="G185" s="314"/>
      <c r="H185" s="314" t="s">
        <v>3187</v>
      </c>
      <c r="I185" s="314" t="s">
        <v>3185</v>
      </c>
      <c r="J185" s="314"/>
      <c r="K185" s="357"/>
    </row>
    <row r="186" ht="15" customHeight="1">
      <c r="B186" s="336"/>
      <c r="C186" s="314" t="s">
        <v>3188</v>
      </c>
      <c r="D186" s="314"/>
      <c r="E186" s="314"/>
      <c r="F186" s="335" t="s">
        <v>3111</v>
      </c>
      <c r="G186" s="314"/>
      <c r="H186" s="314" t="s">
        <v>3189</v>
      </c>
      <c r="I186" s="314" t="s">
        <v>3185</v>
      </c>
      <c r="J186" s="314"/>
      <c r="K186" s="357"/>
    </row>
    <row r="187" ht="15" customHeight="1">
      <c r="B187" s="336"/>
      <c r="C187" s="369" t="s">
        <v>3190</v>
      </c>
      <c r="D187" s="314"/>
      <c r="E187" s="314"/>
      <c r="F187" s="335" t="s">
        <v>3111</v>
      </c>
      <c r="G187" s="314"/>
      <c r="H187" s="314" t="s">
        <v>3191</v>
      </c>
      <c r="I187" s="314" t="s">
        <v>3192</v>
      </c>
      <c r="J187" s="370" t="s">
        <v>3193</v>
      </c>
      <c r="K187" s="357"/>
    </row>
    <row r="188" ht="15" customHeight="1">
      <c r="B188" s="336"/>
      <c r="C188" s="320" t="s">
        <v>42</v>
      </c>
      <c r="D188" s="314"/>
      <c r="E188" s="314"/>
      <c r="F188" s="335" t="s">
        <v>3105</v>
      </c>
      <c r="G188" s="314"/>
      <c r="H188" s="310" t="s">
        <v>3194</v>
      </c>
      <c r="I188" s="314" t="s">
        <v>3195</v>
      </c>
      <c r="J188" s="314"/>
      <c r="K188" s="357"/>
    </row>
    <row r="189" ht="15" customHeight="1">
      <c r="B189" s="336"/>
      <c r="C189" s="320" t="s">
        <v>3196</v>
      </c>
      <c r="D189" s="314"/>
      <c r="E189" s="314"/>
      <c r="F189" s="335" t="s">
        <v>3105</v>
      </c>
      <c r="G189" s="314"/>
      <c r="H189" s="314" t="s">
        <v>3197</v>
      </c>
      <c r="I189" s="314" t="s">
        <v>3139</v>
      </c>
      <c r="J189" s="314"/>
      <c r="K189" s="357"/>
    </row>
    <row r="190" ht="15" customHeight="1">
      <c r="B190" s="336"/>
      <c r="C190" s="320" t="s">
        <v>3198</v>
      </c>
      <c r="D190" s="314"/>
      <c r="E190" s="314"/>
      <c r="F190" s="335" t="s">
        <v>3105</v>
      </c>
      <c r="G190" s="314"/>
      <c r="H190" s="314" t="s">
        <v>3199</v>
      </c>
      <c r="I190" s="314" t="s">
        <v>3139</v>
      </c>
      <c r="J190" s="314"/>
      <c r="K190" s="357"/>
    </row>
    <row r="191" ht="15" customHeight="1">
      <c r="B191" s="336"/>
      <c r="C191" s="320" t="s">
        <v>3200</v>
      </c>
      <c r="D191" s="314"/>
      <c r="E191" s="314"/>
      <c r="F191" s="335" t="s">
        <v>3111</v>
      </c>
      <c r="G191" s="314"/>
      <c r="H191" s="314" t="s">
        <v>3201</v>
      </c>
      <c r="I191" s="314" t="s">
        <v>3139</v>
      </c>
      <c r="J191" s="314"/>
      <c r="K191" s="357"/>
    </row>
    <row r="192" ht="15" customHeight="1">
      <c r="B192" s="363"/>
      <c r="C192" s="371"/>
      <c r="D192" s="345"/>
      <c r="E192" s="345"/>
      <c r="F192" s="345"/>
      <c r="G192" s="345"/>
      <c r="H192" s="345"/>
      <c r="I192" s="345"/>
      <c r="J192" s="345"/>
      <c r="K192" s="364"/>
    </row>
    <row r="193" ht="18.75" customHeight="1">
      <c r="B193" s="310"/>
      <c r="C193" s="314"/>
      <c r="D193" s="314"/>
      <c r="E193" s="314"/>
      <c r="F193" s="335"/>
      <c r="G193" s="314"/>
      <c r="H193" s="314"/>
      <c r="I193" s="314"/>
      <c r="J193" s="314"/>
      <c r="K193" s="310"/>
    </row>
    <row r="194" ht="18.75" customHeight="1">
      <c r="B194" s="310"/>
      <c r="C194" s="314"/>
      <c r="D194" s="314"/>
      <c r="E194" s="314"/>
      <c r="F194" s="335"/>
      <c r="G194" s="314"/>
      <c r="H194" s="314"/>
      <c r="I194" s="314"/>
      <c r="J194" s="314"/>
      <c r="K194" s="310"/>
    </row>
    <row r="195" ht="18.75" customHeight="1">
      <c r="B195" s="321"/>
      <c r="C195" s="321"/>
      <c r="D195" s="321"/>
      <c r="E195" s="321"/>
      <c r="F195" s="321"/>
      <c r="G195" s="321"/>
      <c r="H195" s="321"/>
      <c r="I195" s="321"/>
      <c r="J195" s="321"/>
      <c r="K195" s="321"/>
    </row>
    <row r="196" ht="13.5">
      <c r="B196" s="300"/>
      <c r="C196" s="301"/>
      <c r="D196" s="301"/>
      <c r="E196" s="301"/>
      <c r="F196" s="301"/>
      <c r="G196" s="301"/>
      <c r="H196" s="301"/>
      <c r="I196" s="301"/>
      <c r="J196" s="301"/>
      <c r="K196" s="302"/>
    </row>
    <row r="197" ht="21">
      <c r="B197" s="303"/>
      <c r="C197" s="304" t="s">
        <v>3202</v>
      </c>
      <c r="D197" s="304"/>
      <c r="E197" s="304"/>
      <c r="F197" s="304"/>
      <c r="G197" s="304"/>
      <c r="H197" s="304"/>
      <c r="I197" s="304"/>
      <c r="J197" s="304"/>
      <c r="K197" s="305"/>
    </row>
    <row r="198" ht="25.5" customHeight="1">
      <c r="B198" s="303"/>
      <c r="C198" s="372" t="s">
        <v>3203</v>
      </c>
      <c r="D198" s="372"/>
      <c r="E198" s="372"/>
      <c r="F198" s="372" t="s">
        <v>3204</v>
      </c>
      <c r="G198" s="373"/>
      <c r="H198" s="372" t="s">
        <v>3205</v>
      </c>
      <c r="I198" s="372"/>
      <c r="J198" s="372"/>
      <c r="K198" s="305"/>
    </row>
    <row r="199" ht="5.25" customHeight="1">
      <c r="B199" s="336"/>
      <c r="C199" s="333"/>
      <c r="D199" s="333"/>
      <c r="E199" s="333"/>
      <c r="F199" s="333"/>
      <c r="G199" s="314"/>
      <c r="H199" s="333"/>
      <c r="I199" s="333"/>
      <c r="J199" s="333"/>
      <c r="K199" s="357"/>
    </row>
    <row r="200" ht="15" customHeight="1">
      <c r="B200" s="336"/>
      <c r="C200" s="314" t="s">
        <v>3195</v>
      </c>
      <c r="D200" s="314"/>
      <c r="E200" s="314"/>
      <c r="F200" s="335" t="s">
        <v>43</v>
      </c>
      <c r="G200" s="314"/>
      <c r="H200" s="314" t="s">
        <v>3206</v>
      </c>
      <c r="I200" s="314"/>
      <c r="J200" s="314"/>
      <c r="K200" s="357"/>
    </row>
    <row r="201" ht="15" customHeight="1">
      <c r="B201" s="336"/>
      <c r="C201" s="342"/>
      <c r="D201" s="314"/>
      <c r="E201" s="314"/>
      <c r="F201" s="335" t="s">
        <v>44</v>
      </c>
      <c r="G201" s="314"/>
      <c r="H201" s="314" t="s">
        <v>3207</v>
      </c>
      <c r="I201" s="314"/>
      <c r="J201" s="314"/>
      <c r="K201" s="357"/>
    </row>
    <row r="202" ht="15" customHeight="1">
      <c r="B202" s="336"/>
      <c r="C202" s="342"/>
      <c r="D202" s="314"/>
      <c r="E202" s="314"/>
      <c r="F202" s="335" t="s">
        <v>47</v>
      </c>
      <c r="G202" s="314"/>
      <c r="H202" s="314" t="s">
        <v>3208</v>
      </c>
      <c r="I202" s="314"/>
      <c r="J202" s="314"/>
      <c r="K202" s="357"/>
    </row>
    <row r="203" ht="15" customHeight="1">
      <c r="B203" s="336"/>
      <c r="C203" s="314"/>
      <c r="D203" s="314"/>
      <c r="E203" s="314"/>
      <c r="F203" s="335" t="s">
        <v>45</v>
      </c>
      <c r="G203" s="314"/>
      <c r="H203" s="314" t="s">
        <v>3209</v>
      </c>
      <c r="I203" s="314"/>
      <c r="J203" s="314"/>
      <c r="K203" s="357"/>
    </row>
    <row r="204" ht="15" customHeight="1">
      <c r="B204" s="336"/>
      <c r="C204" s="314"/>
      <c r="D204" s="314"/>
      <c r="E204" s="314"/>
      <c r="F204" s="335" t="s">
        <v>46</v>
      </c>
      <c r="G204" s="314"/>
      <c r="H204" s="314" t="s">
        <v>3210</v>
      </c>
      <c r="I204" s="314"/>
      <c r="J204" s="314"/>
      <c r="K204" s="357"/>
    </row>
    <row r="205" ht="15" customHeight="1">
      <c r="B205" s="336"/>
      <c r="C205" s="314"/>
      <c r="D205" s="314"/>
      <c r="E205" s="314"/>
      <c r="F205" s="335"/>
      <c r="G205" s="314"/>
      <c r="H205" s="314"/>
      <c r="I205" s="314"/>
      <c r="J205" s="314"/>
      <c r="K205" s="357"/>
    </row>
    <row r="206" ht="15" customHeight="1">
      <c r="B206" s="336"/>
      <c r="C206" s="314" t="s">
        <v>3151</v>
      </c>
      <c r="D206" s="314"/>
      <c r="E206" s="314"/>
      <c r="F206" s="335" t="s">
        <v>79</v>
      </c>
      <c r="G206" s="314"/>
      <c r="H206" s="314" t="s">
        <v>3211</v>
      </c>
      <c r="I206" s="314"/>
      <c r="J206" s="314"/>
      <c r="K206" s="357"/>
    </row>
    <row r="207" ht="15" customHeight="1">
      <c r="B207" s="336"/>
      <c r="C207" s="342"/>
      <c r="D207" s="314"/>
      <c r="E207" s="314"/>
      <c r="F207" s="335" t="s">
        <v>3052</v>
      </c>
      <c r="G207" s="314"/>
      <c r="H207" s="314" t="s">
        <v>3053</v>
      </c>
      <c r="I207" s="314"/>
      <c r="J207" s="314"/>
      <c r="K207" s="357"/>
    </row>
    <row r="208" ht="15" customHeight="1">
      <c r="B208" s="336"/>
      <c r="C208" s="314"/>
      <c r="D208" s="314"/>
      <c r="E208" s="314"/>
      <c r="F208" s="335" t="s">
        <v>3050</v>
      </c>
      <c r="G208" s="314"/>
      <c r="H208" s="314" t="s">
        <v>3212</v>
      </c>
      <c r="I208" s="314"/>
      <c r="J208" s="314"/>
      <c r="K208" s="357"/>
    </row>
    <row r="209" ht="15" customHeight="1">
      <c r="B209" s="374"/>
      <c r="C209" s="342"/>
      <c r="D209" s="342"/>
      <c r="E209" s="342"/>
      <c r="F209" s="335" t="s">
        <v>95</v>
      </c>
      <c r="G209" s="320"/>
      <c r="H209" s="361" t="s">
        <v>96</v>
      </c>
      <c r="I209" s="361"/>
      <c r="J209" s="361"/>
      <c r="K209" s="375"/>
    </row>
    <row r="210" ht="15" customHeight="1">
      <c r="B210" s="374"/>
      <c r="C210" s="342"/>
      <c r="D210" s="342"/>
      <c r="E210" s="342"/>
      <c r="F210" s="335" t="s">
        <v>2857</v>
      </c>
      <c r="G210" s="320"/>
      <c r="H210" s="361" t="s">
        <v>2858</v>
      </c>
      <c r="I210" s="361"/>
      <c r="J210" s="361"/>
      <c r="K210" s="375"/>
    </row>
    <row r="211" ht="15" customHeight="1">
      <c r="B211" s="374"/>
      <c r="C211" s="342"/>
      <c r="D211" s="342"/>
      <c r="E211" s="342"/>
      <c r="F211" s="376"/>
      <c r="G211" s="320"/>
      <c r="H211" s="377"/>
      <c r="I211" s="377"/>
      <c r="J211" s="377"/>
      <c r="K211" s="375"/>
    </row>
    <row r="212" ht="15" customHeight="1">
      <c r="B212" s="374"/>
      <c r="C212" s="314" t="s">
        <v>3175</v>
      </c>
      <c r="D212" s="342"/>
      <c r="E212" s="342"/>
      <c r="F212" s="335">
        <v>1</v>
      </c>
      <c r="G212" s="320"/>
      <c r="H212" s="361" t="s">
        <v>3213</v>
      </c>
      <c r="I212" s="361"/>
      <c r="J212" s="361"/>
      <c r="K212" s="375"/>
    </row>
    <row r="213" ht="15" customHeight="1">
      <c r="B213" s="374"/>
      <c r="C213" s="342"/>
      <c r="D213" s="342"/>
      <c r="E213" s="342"/>
      <c r="F213" s="335">
        <v>2</v>
      </c>
      <c r="G213" s="320"/>
      <c r="H213" s="361" t="s">
        <v>3214</v>
      </c>
      <c r="I213" s="361"/>
      <c r="J213" s="361"/>
      <c r="K213" s="375"/>
    </row>
    <row r="214" ht="15" customHeight="1">
      <c r="B214" s="374"/>
      <c r="C214" s="342"/>
      <c r="D214" s="342"/>
      <c r="E214" s="342"/>
      <c r="F214" s="335">
        <v>3</v>
      </c>
      <c r="G214" s="320"/>
      <c r="H214" s="361" t="s">
        <v>3215</v>
      </c>
      <c r="I214" s="361"/>
      <c r="J214" s="361"/>
      <c r="K214" s="375"/>
    </row>
    <row r="215" ht="15" customHeight="1">
      <c r="B215" s="374"/>
      <c r="C215" s="342"/>
      <c r="D215" s="342"/>
      <c r="E215" s="342"/>
      <c r="F215" s="335">
        <v>4</v>
      </c>
      <c r="G215" s="320"/>
      <c r="H215" s="361" t="s">
        <v>3216</v>
      </c>
      <c r="I215" s="361"/>
      <c r="J215" s="361"/>
      <c r="K215" s="375"/>
    </row>
    <row r="216" ht="12.75" customHeight="1">
      <c r="B216" s="378"/>
      <c r="C216" s="379"/>
      <c r="D216" s="379"/>
      <c r="E216" s="379"/>
      <c r="F216" s="379"/>
      <c r="G216" s="379"/>
      <c r="H216" s="379"/>
      <c r="I216" s="379"/>
      <c r="J216" s="379"/>
      <c r="K216" s="380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MARTINPC\marti</dc:creator>
  <cp:lastModifiedBy>MARTINPC\marti</cp:lastModifiedBy>
  <dcterms:created xsi:type="dcterms:W3CDTF">2018-12-17T10:34:22Z</dcterms:created>
  <dcterms:modified xsi:type="dcterms:W3CDTF">2018-12-17T10:34:33Z</dcterms:modified>
</cp:coreProperties>
</file>